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530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ТЗ'!$A$1:$AN$50</definedName>
    <definedName name="_xlnm.Print_Area" localSheetId="2">'10.2.37 ТО'!$A$2:$AL$50</definedName>
    <definedName name="_xlnm.Print_Area" localSheetId="5">'10.3.37  ТЗ'!$A$1:$AN$39</definedName>
    <definedName name="_xlnm.Print_Area" localSheetId="4">'10.3.37 ТО'!$A$1:$AL$45</definedName>
    <definedName name="_xlnm.Print_Area" localSheetId="7">'10.4.37 ТЗ'!$A$1:$AN$33</definedName>
    <definedName name="_xlnm.Print_Area" localSheetId="6">'10.4.37 ТО'!$A$1:$AL$32</definedName>
    <definedName name="_xlnm.Print_Area" localSheetId="0">'8.1.37 ТО'!$A$1:$AL$38</definedName>
  </definedNames>
  <calcPr calcId="125725"/>
</workbook>
</file>

<file path=xl/calcChain.xml><?xml version="1.0" encoding="utf-8"?>
<calcChain xmlns="http://schemas.openxmlformats.org/spreadsheetml/2006/main">
  <c r="AD43" i="9"/>
  <c r="AI54" i="10"/>
  <c r="AK45" i="11"/>
  <c r="AG22"/>
  <c r="AF22"/>
  <c r="Z22"/>
  <c r="Y22"/>
  <c r="S22"/>
  <c r="R22"/>
  <c r="J22"/>
  <c r="K22"/>
  <c r="L22"/>
  <c r="M22"/>
  <c r="N22"/>
  <c r="O22"/>
  <c r="P22"/>
  <c r="Q22"/>
  <c r="T22"/>
  <c r="U22"/>
  <c r="V22"/>
  <c r="W22"/>
  <c r="X22"/>
  <c r="AA22"/>
  <c r="AB22"/>
  <c r="AC22"/>
  <c r="AD22"/>
  <c r="AE22"/>
  <c r="AH22"/>
  <c r="AI22"/>
  <c r="AJ22"/>
  <c r="AK22"/>
  <c r="I22"/>
  <c r="AJ54" i="10"/>
  <c r="AH54"/>
  <c r="AE54"/>
  <c r="AC54"/>
  <c r="AA54"/>
  <c r="X54"/>
  <c r="V54"/>
  <c r="T54"/>
  <c r="Q54"/>
  <c r="P54"/>
  <c r="M54"/>
  <c r="J54"/>
  <c r="I54"/>
  <c r="AL36" i="8"/>
  <c r="AJ36"/>
  <c r="AH36"/>
  <c r="AE36"/>
  <c r="AC36"/>
  <c r="AA36"/>
  <c r="X36"/>
  <c r="V36"/>
  <c r="T36"/>
  <c r="Q36"/>
  <c r="P36"/>
  <c r="M36"/>
  <c r="J36"/>
  <c r="I36"/>
  <c r="AL43" i="9"/>
  <c r="AJ43"/>
  <c r="AH43"/>
  <c r="AE43"/>
  <c r="AC43"/>
  <c r="AA43"/>
  <c r="X43"/>
  <c r="V43"/>
  <c r="T43"/>
  <c r="Q43"/>
  <c r="P43"/>
  <c r="M43"/>
  <c r="J43"/>
  <c r="I43"/>
  <c r="AL54" i="10"/>
  <c r="AJ45" i="11"/>
  <c r="AH45"/>
  <c r="AE45"/>
  <c r="AC45"/>
  <c r="AA45"/>
  <c r="X45"/>
  <c r="V45"/>
  <c r="T45"/>
  <c r="Q45"/>
  <c r="P45"/>
  <c r="M45"/>
  <c r="J45"/>
  <c r="I45"/>
  <c r="AL45" l="1"/>
  <c r="AL22" i="4"/>
  <c r="AK22"/>
  <c r="AJ22"/>
  <c r="AI22"/>
  <c r="AF22"/>
  <c r="AE22"/>
  <c r="AD22"/>
  <c r="AC22"/>
  <c r="AB22"/>
  <c r="Y22"/>
  <c r="X22"/>
  <c r="W22"/>
  <c r="V22"/>
  <c r="U22"/>
  <c r="R22"/>
  <c r="Q22"/>
  <c r="O22"/>
  <c r="N22"/>
  <c r="K22"/>
  <c r="J22"/>
  <c r="H22"/>
  <c r="AL31" i="5"/>
  <c r="AK31"/>
  <c r="AJ31"/>
  <c r="AI31"/>
  <c r="AF31"/>
  <c r="AE31"/>
  <c r="AD31"/>
  <c r="AC31"/>
  <c r="AB31"/>
  <c r="Y31"/>
  <c r="X31"/>
  <c r="W31"/>
  <c r="V31"/>
  <c r="U31"/>
  <c r="R31"/>
  <c r="Q31"/>
  <c r="O31"/>
  <c r="N31"/>
  <c r="K31"/>
  <c r="J31"/>
  <c r="AE40" i="6"/>
  <c r="AM21" i="4"/>
  <c r="AN21" s="1"/>
  <c r="AM30" i="5"/>
  <c r="AN30" s="1"/>
  <c r="AM39" i="6"/>
  <c r="AN39" s="1"/>
  <c r="AL50" i="7"/>
  <c r="AJ50"/>
  <c r="AE50"/>
  <c r="AC50"/>
  <c r="X50"/>
  <c r="V50"/>
  <c r="O50"/>
  <c r="H50"/>
  <c r="AK23" i="8"/>
  <c r="AJ23"/>
  <c r="AI23"/>
  <c r="AH23"/>
  <c r="AE23"/>
  <c r="AD23"/>
  <c r="AC23"/>
  <c r="AB23"/>
  <c r="AA23"/>
  <c r="X23"/>
  <c r="W23"/>
  <c r="V23"/>
  <c r="U23"/>
  <c r="T23"/>
  <c r="Q23"/>
  <c r="P23"/>
  <c r="N23"/>
  <c r="M23"/>
  <c r="J23"/>
  <c r="I23"/>
  <c r="AL22"/>
  <c r="AK31" i="9"/>
  <c r="AJ31"/>
  <c r="AI31"/>
  <c r="AH31"/>
  <c r="AE31"/>
  <c r="AD31"/>
  <c r="AC31"/>
  <c r="AB31"/>
  <c r="AA31"/>
  <c r="X31"/>
  <c r="W31"/>
  <c r="V31"/>
  <c r="U31"/>
  <c r="T31"/>
  <c r="Q31"/>
  <c r="P31"/>
  <c r="N31"/>
  <c r="M31"/>
  <c r="J31"/>
  <c r="I31"/>
  <c r="AL30"/>
  <c r="AK41" i="10"/>
  <c r="AJ41"/>
  <c r="AI41"/>
  <c r="AH41"/>
  <c r="AE41"/>
  <c r="AD41"/>
  <c r="AC41"/>
  <c r="AB41"/>
  <c r="AA41"/>
  <c r="X41"/>
  <c r="W41"/>
  <c r="V41"/>
  <c r="U41"/>
  <c r="T41"/>
  <c r="Q41"/>
  <c r="P41"/>
  <c r="N41"/>
  <c r="M41"/>
  <c r="J41"/>
  <c r="I41"/>
  <c r="AL40"/>
  <c r="AL31" i="9" l="1"/>
  <c r="AM31" i="5"/>
  <c r="G23" i="8"/>
  <c r="G31" i="9"/>
  <c r="P40" i="6" l="1"/>
  <c r="AL38" i="10"/>
  <c r="H22" i="11"/>
  <c r="P22" i="4" l="1"/>
  <c r="P31" i="5" l="1"/>
  <c r="AM38" i="6" l="1"/>
  <c r="AM37"/>
  <c r="F32" i="11"/>
  <c r="G22"/>
  <c r="AL21"/>
  <c r="G41" i="10"/>
  <c r="R37"/>
  <c r="Q37"/>
  <c r="P37"/>
  <c r="O37"/>
  <c r="N37"/>
  <c r="M37"/>
  <c r="L37"/>
  <c r="K37"/>
  <c r="J37"/>
  <c r="I37"/>
  <c r="H37"/>
  <c r="G37"/>
  <c r="R35"/>
  <c r="Q35"/>
  <c r="P35"/>
  <c r="O35"/>
  <c r="M35"/>
  <c r="L35"/>
  <c r="K35"/>
  <c r="J35"/>
  <c r="I35"/>
  <c r="H35"/>
  <c r="G35"/>
  <c r="R34"/>
  <c r="Q34"/>
  <c r="P34"/>
  <c r="O34"/>
  <c r="N34"/>
  <c r="M34"/>
  <c r="L34"/>
  <c r="K34"/>
  <c r="J34"/>
  <c r="I34"/>
  <c r="H34"/>
  <c r="G34"/>
  <c r="AH33"/>
  <c r="AG33"/>
  <c r="AE33"/>
  <c r="AA33"/>
  <c r="Z33"/>
  <c r="T33"/>
  <c r="S33"/>
  <c r="R33"/>
  <c r="Q33"/>
  <c r="M33"/>
  <c r="M36" s="1"/>
  <c r="L33"/>
  <c r="L36" s="1"/>
  <c r="K33"/>
  <c r="K36" s="1"/>
  <c r="J33"/>
  <c r="J36" s="1"/>
  <c r="I33"/>
  <c r="I36" s="1"/>
  <c r="H33"/>
  <c r="H36" s="1"/>
  <c r="G33"/>
  <c r="K32"/>
  <c r="AL32" s="1"/>
  <c r="X31"/>
  <c r="AL31" s="1"/>
  <c r="AD30"/>
  <c r="AD33" s="1"/>
  <c r="W30"/>
  <c r="W33" s="1"/>
  <c r="V30"/>
  <c r="V33" s="1"/>
  <c r="O30"/>
  <c r="O33" s="1"/>
  <c r="N30"/>
  <c r="AF30"/>
  <c r="AF33" s="1"/>
  <c r="R28"/>
  <c r="Q28"/>
  <c r="P28"/>
  <c r="O28"/>
  <c r="N28"/>
  <c r="M28"/>
  <c r="L28"/>
  <c r="K28"/>
  <c r="J28"/>
  <c r="I28"/>
  <c r="H28"/>
  <c r="G28"/>
  <c r="R26"/>
  <c r="Q26"/>
  <c r="P26"/>
  <c r="O26"/>
  <c r="N26"/>
  <c r="M26"/>
  <c r="L26"/>
  <c r="K26"/>
  <c r="J26"/>
  <c r="I26"/>
  <c r="H26"/>
  <c r="G26"/>
  <c r="R25"/>
  <c r="Q25"/>
  <c r="P25"/>
  <c r="O25"/>
  <c r="N25"/>
  <c r="M25"/>
  <c r="L25"/>
  <c r="K25"/>
  <c r="J25"/>
  <c r="I25"/>
  <c r="H25"/>
  <c r="G25"/>
  <c r="AH24"/>
  <c r="AG24"/>
  <c r="AE24"/>
  <c r="AA24"/>
  <c r="Z24"/>
  <c r="T24"/>
  <c r="S24"/>
  <c r="R24"/>
  <c r="Q24"/>
  <c r="M24"/>
  <c r="L24"/>
  <c r="L27" s="1"/>
  <c r="K24"/>
  <c r="K27" s="1"/>
  <c r="J24"/>
  <c r="J27" s="1"/>
  <c r="I24"/>
  <c r="H24"/>
  <c r="H27" s="1"/>
  <c r="G24"/>
  <c r="G27" s="1"/>
  <c r="K23"/>
  <c r="X22"/>
  <c r="AL29" i="9"/>
  <c r="R27"/>
  <c r="Q27"/>
  <c r="P27"/>
  <c r="O27"/>
  <c r="N27"/>
  <c r="M27"/>
  <c r="L27"/>
  <c r="K27"/>
  <c r="J27"/>
  <c r="I27"/>
  <c r="H27"/>
  <c r="G27"/>
  <c r="R25"/>
  <c r="Q25"/>
  <c r="P25"/>
  <c r="O25"/>
  <c r="N25"/>
  <c r="M25"/>
  <c r="L25"/>
  <c r="K25"/>
  <c r="J25"/>
  <c r="I25"/>
  <c r="H25"/>
  <c r="G25"/>
  <c r="R24"/>
  <c r="Q24"/>
  <c r="P24"/>
  <c r="O24"/>
  <c r="N24"/>
  <c r="M24"/>
  <c r="L24"/>
  <c r="K24"/>
  <c r="J24"/>
  <c r="I24"/>
  <c r="H24"/>
  <c r="G24"/>
  <c r="AH23"/>
  <c r="AG23"/>
  <c r="AE23"/>
  <c r="AA23"/>
  <c r="Z23"/>
  <c r="T23"/>
  <c r="S23"/>
  <c r="R23"/>
  <c r="Q23"/>
  <c r="M23"/>
  <c r="M26" s="1"/>
  <c r="L23"/>
  <c r="L26" s="1"/>
  <c r="K23"/>
  <c r="K26" s="1"/>
  <c r="J23"/>
  <c r="J26" s="1"/>
  <c r="I23"/>
  <c r="I26" s="1"/>
  <c r="H23"/>
  <c r="H26" s="1"/>
  <c r="G23"/>
  <c r="G26" s="1"/>
  <c r="K22"/>
  <c r="AL22" s="1"/>
  <c r="X21"/>
  <c r="AL21" s="1"/>
  <c r="R26" l="1"/>
  <c r="AL24"/>
  <c r="AL25"/>
  <c r="AL27"/>
  <c r="AL24" i="11"/>
  <c r="O36" i="10"/>
  <c r="R27"/>
  <c r="R36"/>
  <c r="AL34"/>
  <c r="AL30" i="11"/>
  <c r="AL26"/>
  <c r="AL35" i="10"/>
  <c r="Q36"/>
  <c r="AL37"/>
  <c r="M27"/>
  <c r="AL20" i="11"/>
  <c r="AL23"/>
  <c r="AL23" i="10"/>
  <c r="X24"/>
  <c r="AL22"/>
  <c r="AL39"/>
  <c r="AB21"/>
  <c r="AB24" s="1"/>
  <c r="Q27"/>
  <c r="AL28"/>
  <c r="AK30"/>
  <c r="AK33" s="1"/>
  <c r="X33"/>
  <c r="P21"/>
  <c r="Y21"/>
  <c r="Y24" s="1"/>
  <c r="AF21"/>
  <c r="AF24" s="1"/>
  <c r="AC30"/>
  <c r="AC33" s="1"/>
  <c r="AJ30"/>
  <c r="AJ33" s="1"/>
  <c r="G36"/>
  <c r="AI21"/>
  <c r="AI24" s="1"/>
  <c r="I27"/>
  <c r="O21"/>
  <c r="W21"/>
  <c r="W24" s="1"/>
  <c r="AD21"/>
  <c r="AD24" s="1"/>
  <c r="AK21"/>
  <c r="AK24" s="1"/>
  <c r="AL25"/>
  <c r="U30"/>
  <c r="U33" s="1"/>
  <c r="AB30"/>
  <c r="AB33" s="1"/>
  <c r="AI30"/>
  <c r="AI33" s="1"/>
  <c r="N33"/>
  <c r="N36" s="1"/>
  <c r="U21"/>
  <c r="U24" s="1"/>
  <c r="AL26"/>
  <c r="N21"/>
  <c r="V21"/>
  <c r="V24" s="1"/>
  <c r="AC21"/>
  <c r="AC24" s="1"/>
  <c r="AJ21"/>
  <c r="AJ24" s="1"/>
  <c r="P30"/>
  <c r="P33" s="1"/>
  <c r="P36" s="1"/>
  <c r="Y30"/>
  <c r="Y33" s="1"/>
  <c r="Q26" i="9"/>
  <c r="U20"/>
  <c r="U23" s="1"/>
  <c r="AB20"/>
  <c r="AB23" s="1"/>
  <c r="AI20"/>
  <c r="AI23" s="1"/>
  <c r="P20"/>
  <c r="P23" s="1"/>
  <c r="P26" s="1"/>
  <c r="Y20"/>
  <c r="Y23" s="1"/>
  <c r="AF20"/>
  <c r="AF23" s="1"/>
  <c r="O20"/>
  <c r="O23" s="1"/>
  <c r="O26" s="1"/>
  <c r="W20"/>
  <c r="W23" s="1"/>
  <c r="AD20"/>
  <c r="AD23" s="1"/>
  <c r="AK20"/>
  <c r="AK23" s="1"/>
  <c r="N20"/>
  <c r="N23" s="1"/>
  <c r="N26" s="1"/>
  <c r="AL26" s="1"/>
  <c r="V20"/>
  <c r="V23" s="1"/>
  <c r="AC20"/>
  <c r="AC23" s="1"/>
  <c r="AJ20"/>
  <c r="AJ23" s="1"/>
  <c r="X23"/>
  <c r="AL21" i="8"/>
  <c r="G60" i="7"/>
  <c r="G64" s="1"/>
  <c r="S59"/>
  <c r="R59"/>
  <c r="Q59"/>
  <c r="P59"/>
  <c r="O59"/>
  <c r="N59"/>
  <c r="M59"/>
  <c r="K59"/>
  <c r="J59"/>
  <c r="I59"/>
  <c r="H59"/>
  <c r="S58"/>
  <c r="R58"/>
  <c r="Q58"/>
  <c r="P58"/>
  <c r="O58"/>
  <c r="N58"/>
  <c r="M58"/>
  <c r="L58"/>
  <c r="K58"/>
  <c r="J58"/>
  <c r="I58"/>
  <c r="H58"/>
  <c r="S57"/>
  <c r="S60" s="1"/>
  <c r="R57"/>
  <c r="AN56"/>
  <c r="AN55"/>
  <c r="S54"/>
  <c r="R54"/>
  <c r="Q54"/>
  <c r="P54"/>
  <c r="O54"/>
  <c r="N54"/>
  <c r="M54"/>
  <c r="L54"/>
  <c r="K54"/>
  <c r="J54"/>
  <c r="I54"/>
  <c r="H54"/>
  <c r="S52"/>
  <c r="R52"/>
  <c r="Q52"/>
  <c r="P52"/>
  <c r="O52"/>
  <c r="N52"/>
  <c r="M52"/>
  <c r="L52"/>
  <c r="K52"/>
  <c r="J52"/>
  <c r="I52"/>
  <c r="H52"/>
  <c r="S51"/>
  <c r="S53" s="1"/>
  <c r="R51"/>
  <c r="Q51"/>
  <c r="P51"/>
  <c r="O51"/>
  <c r="N51"/>
  <c r="M51"/>
  <c r="L51"/>
  <c r="K51"/>
  <c r="J51"/>
  <c r="I51"/>
  <c r="H51"/>
  <c r="AH50"/>
  <c r="AM49"/>
  <c r="AN49" s="1"/>
  <c r="D49"/>
  <c r="D48"/>
  <c r="D47"/>
  <c r="S45"/>
  <c r="R45"/>
  <c r="Q45"/>
  <c r="P45"/>
  <c r="O45"/>
  <c r="N45"/>
  <c r="M45"/>
  <c r="L45"/>
  <c r="K45"/>
  <c r="J45"/>
  <c r="I45"/>
  <c r="H45"/>
  <c r="S43"/>
  <c r="R43"/>
  <c r="Q43"/>
  <c r="P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AI41"/>
  <c r="AH41"/>
  <c r="AF41"/>
  <c r="AB41"/>
  <c r="AA41"/>
  <c r="U41"/>
  <c r="T41"/>
  <c r="S41"/>
  <c r="R41"/>
  <c r="N41"/>
  <c r="N44" s="1"/>
  <c r="M41"/>
  <c r="M44" s="1"/>
  <c r="L41"/>
  <c r="K41"/>
  <c r="J41"/>
  <c r="I41"/>
  <c r="I44" s="1"/>
  <c r="H41"/>
  <c r="H44" s="1"/>
  <c r="D40"/>
  <c r="L40" s="1"/>
  <c r="AM40" s="1"/>
  <c r="AN40" s="1"/>
  <c r="D39"/>
  <c r="Y39" s="1"/>
  <c r="D38"/>
  <c r="S36"/>
  <c r="R36"/>
  <c r="Q36"/>
  <c r="P36"/>
  <c r="O36"/>
  <c r="N36"/>
  <c r="M36"/>
  <c r="L36"/>
  <c r="K36"/>
  <c r="J36"/>
  <c r="I36"/>
  <c r="H36"/>
  <c r="S34"/>
  <c r="R34"/>
  <c r="Q34"/>
  <c r="P34"/>
  <c r="N34"/>
  <c r="M34"/>
  <c r="L34"/>
  <c r="K34"/>
  <c r="J34"/>
  <c r="I34"/>
  <c r="H34"/>
  <c r="S33"/>
  <c r="R33"/>
  <c r="Q33"/>
  <c r="P33"/>
  <c r="O33"/>
  <c r="N33"/>
  <c r="M33"/>
  <c r="L33"/>
  <c r="K33"/>
  <c r="J33"/>
  <c r="I33"/>
  <c r="H33"/>
  <c r="AI32"/>
  <c r="AH32"/>
  <c r="AF32"/>
  <c r="AB32"/>
  <c r="AA32"/>
  <c r="U32"/>
  <c r="T32"/>
  <c r="S32"/>
  <c r="R32"/>
  <c r="N32"/>
  <c r="M32"/>
  <c r="L32"/>
  <c r="K32"/>
  <c r="J32"/>
  <c r="I32"/>
  <c r="H32"/>
  <c r="D31"/>
  <c r="L31" s="1"/>
  <c r="AM31" s="1"/>
  <c r="AN31" s="1"/>
  <c r="D30"/>
  <c r="Y30" s="1"/>
  <c r="D29"/>
  <c r="AC29" s="1"/>
  <c r="AC32" s="1"/>
  <c r="S27"/>
  <c r="R27"/>
  <c r="Q27"/>
  <c r="P27"/>
  <c r="O27"/>
  <c r="N27"/>
  <c r="M27"/>
  <c r="L27"/>
  <c r="K27"/>
  <c r="J27"/>
  <c r="I27"/>
  <c r="H27"/>
  <c r="S25"/>
  <c r="R25"/>
  <c r="Q25"/>
  <c r="P25"/>
  <c r="O25"/>
  <c r="N25"/>
  <c r="M25"/>
  <c r="L25"/>
  <c r="K25"/>
  <c r="J25"/>
  <c r="I25"/>
  <c r="H25"/>
  <c r="S24"/>
  <c r="R24"/>
  <c r="Q24"/>
  <c r="P24"/>
  <c r="O24"/>
  <c r="N24"/>
  <c r="M24"/>
  <c r="L24"/>
  <c r="K24"/>
  <c r="J24"/>
  <c r="I24"/>
  <c r="H24"/>
  <c r="AI23"/>
  <c r="AH23"/>
  <c r="AF23"/>
  <c r="AB23"/>
  <c r="AA23"/>
  <c r="U23"/>
  <c r="T23"/>
  <c r="S23"/>
  <c r="R23"/>
  <c r="N23"/>
  <c r="N26" s="1"/>
  <c r="M23"/>
  <c r="L23"/>
  <c r="K23"/>
  <c r="J23"/>
  <c r="J26" s="1"/>
  <c r="I23"/>
  <c r="H23"/>
  <c r="D22"/>
  <c r="L22" s="1"/>
  <c r="AM22" s="1"/>
  <c r="AN22" s="1"/>
  <c r="D21"/>
  <c r="Y21" s="1"/>
  <c r="Y23" s="1"/>
  <c r="D20"/>
  <c r="Q20" s="1"/>
  <c r="AI40" i="6"/>
  <c r="AH40"/>
  <c r="AF40"/>
  <c r="AB40"/>
  <c r="AA40"/>
  <c r="U40"/>
  <c r="T40"/>
  <c r="N40"/>
  <c r="M40"/>
  <c r="L40"/>
  <c r="K40"/>
  <c r="J40"/>
  <c r="I40"/>
  <c r="H40"/>
  <c r="D38"/>
  <c r="D37"/>
  <c r="S36"/>
  <c r="R36"/>
  <c r="Q36"/>
  <c r="P36"/>
  <c r="O36"/>
  <c r="N36"/>
  <c r="M36"/>
  <c r="L36"/>
  <c r="K36"/>
  <c r="J36"/>
  <c r="I36"/>
  <c r="H36"/>
  <c r="S34"/>
  <c r="R34"/>
  <c r="Q34"/>
  <c r="P34"/>
  <c r="N34"/>
  <c r="M34"/>
  <c r="L34"/>
  <c r="K34"/>
  <c r="J34"/>
  <c r="I34"/>
  <c r="H34"/>
  <c r="S33"/>
  <c r="R33"/>
  <c r="Q33"/>
  <c r="P33"/>
  <c r="O33"/>
  <c r="N33"/>
  <c r="M33"/>
  <c r="L33"/>
  <c r="K33"/>
  <c r="J33"/>
  <c r="I33"/>
  <c r="H33"/>
  <c r="AI32"/>
  <c r="AH32"/>
  <c r="AF32"/>
  <c r="AB32"/>
  <c r="AA32"/>
  <c r="U32"/>
  <c r="T32"/>
  <c r="S32"/>
  <c r="R32"/>
  <c r="N32"/>
  <c r="N35" s="1"/>
  <c r="M32"/>
  <c r="M35" s="1"/>
  <c r="L32"/>
  <c r="K32"/>
  <c r="K35" s="1"/>
  <c r="J32"/>
  <c r="I32"/>
  <c r="I35" s="1"/>
  <c r="H32"/>
  <c r="D31"/>
  <c r="L31" s="1"/>
  <c r="AM31" s="1"/>
  <c r="AN31" s="1"/>
  <c r="D30"/>
  <c r="Y30" s="1"/>
  <c r="Y32" s="1"/>
  <c r="D29"/>
  <c r="Q29" s="1"/>
  <c r="Q32" s="1"/>
  <c r="S27"/>
  <c r="R27"/>
  <c r="Q27"/>
  <c r="P27"/>
  <c r="O27"/>
  <c r="N27"/>
  <c r="M27"/>
  <c r="L27"/>
  <c r="K27"/>
  <c r="J27"/>
  <c r="I27"/>
  <c r="H27"/>
  <c r="S25"/>
  <c r="R25"/>
  <c r="Q25"/>
  <c r="P25"/>
  <c r="O25"/>
  <c r="N25"/>
  <c r="M25"/>
  <c r="L25"/>
  <c r="K25"/>
  <c r="J25"/>
  <c r="I25"/>
  <c r="H25"/>
  <c r="S24"/>
  <c r="R24"/>
  <c r="Q24"/>
  <c r="P24"/>
  <c r="O24"/>
  <c r="N24"/>
  <c r="M24"/>
  <c r="L24"/>
  <c r="K24"/>
  <c r="J24"/>
  <c r="I24"/>
  <c r="H24"/>
  <c r="AI23"/>
  <c r="AH23"/>
  <c r="AF23"/>
  <c r="AB23"/>
  <c r="AA23"/>
  <c r="U23"/>
  <c r="T23"/>
  <c r="S23"/>
  <c r="R23"/>
  <c r="N23"/>
  <c r="M23"/>
  <c r="M26" s="1"/>
  <c r="L23"/>
  <c r="K23"/>
  <c r="J23"/>
  <c r="I23"/>
  <c r="I26" s="1"/>
  <c r="H23"/>
  <c r="D22"/>
  <c r="L22" s="1"/>
  <c r="AM22" s="1"/>
  <c r="AN22" s="1"/>
  <c r="D21"/>
  <c r="Y21" s="1"/>
  <c r="AM21" s="1"/>
  <c r="AN21" s="1"/>
  <c r="D20"/>
  <c r="AK40" s="1"/>
  <c r="AH31" i="5"/>
  <c r="AA31"/>
  <c r="T31"/>
  <c r="M31"/>
  <c r="L31"/>
  <c r="I31"/>
  <c r="H31"/>
  <c r="D29"/>
  <c r="D28"/>
  <c r="S27"/>
  <c r="R27"/>
  <c r="Q27"/>
  <c r="P27"/>
  <c r="O27"/>
  <c r="N27"/>
  <c r="M27"/>
  <c r="L27"/>
  <c r="K27"/>
  <c r="J27"/>
  <c r="I27"/>
  <c r="H27"/>
  <c r="S25"/>
  <c r="R25"/>
  <c r="Q25"/>
  <c r="P25"/>
  <c r="O25"/>
  <c r="N25"/>
  <c r="M25"/>
  <c r="L25"/>
  <c r="K25"/>
  <c r="J25"/>
  <c r="I25"/>
  <c r="H25"/>
  <c r="S24"/>
  <c r="R24"/>
  <c r="Q24"/>
  <c r="P24"/>
  <c r="O24"/>
  <c r="N24"/>
  <c r="M24"/>
  <c r="L24"/>
  <c r="K24"/>
  <c r="J24"/>
  <c r="I24"/>
  <c r="H24"/>
  <c r="AI23"/>
  <c r="AH23"/>
  <c r="AF23"/>
  <c r="AB23"/>
  <c r="AA23"/>
  <c r="U23"/>
  <c r="T23"/>
  <c r="S23"/>
  <c r="R23"/>
  <c r="N23"/>
  <c r="N26" s="1"/>
  <c r="M23"/>
  <c r="L23"/>
  <c r="K23"/>
  <c r="K26" s="1"/>
  <c r="J23"/>
  <c r="I23"/>
  <c r="H23"/>
  <c r="D22"/>
  <c r="L22" s="1"/>
  <c r="AM22" s="1"/>
  <c r="AN22" s="1"/>
  <c r="D21"/>
  <c r="Y21" s="1"/>
  <c r="D20"/>
  <c r="Q20" s="1"/>
  <c r="AH22" i="4"/>
  <c r="AA22"/>
  <c r="T22"/>
  <c r="M22"/>
  <c r="L22"/>
  <c r="I22"/>
  <c r="D20"/>
  <c r="D19"/>
  <c r="U47" i="7" l="1"/>
  <c r="U50" s="1"/>
  <c r="AB47"/>
  <c r="AB50" s="1"/>
  <c r="J47"/>
  <c r="J50" s="1"/>
  <c r="AF47"/>
  <c r="AF50" s="1"/>
  <c r="Q47"/>
  <c r="Q50" s="1"/>
  <c r="AK47"/>
  <c r="AK50" s="1"/>
  <c r="N47"/>
  <c r="T50"/>
  <c r="AI47"/>
  <c r="AI50" s="1"/>
  <c r="AA50"/>
  <c r="J44"/>
  <c r="AG50"/>
  <c r="Y47"/>
  <c r="Y50" s="1"/>
  <c r="AD47"/>
  <c r="AD50" s="1"/>
  <c r="R47"/>
  <c r="W47"/>
  <c r="W50" s="1"/>
  <c r="K47"/>
  <c r="K50" s="1"/>
  <c r="P50"/>
  <c r="R26" i="5"/>
  <c r="Z50" i="7"/>
  <c r="O63"/>
  <c r="I26"/>
  <c r="M26"/>
  <c r="L65"/>
  <c r="H26"/>
  <c r="L26"/>
  <c r="L44"/>
  <c r="AC40" i="6"/>
  <c r="Q40"/>
  <c r="AL31" i="11"/>
  <c r="AL33" i="10"/>
  <c r="AL19" i="11"/>
  <c r="AL22" s="1"/>
  <c r="N24" i="10"/>
  <c r="AL21"/>
  <c r="O24"/>
  <c r="O27" s="1"/>
  <c r="P24"/>
  <c r="P27" s="1"/>
  <c r="AL30"/>
  <c r="AL36"/>
  <c r="M26" i="5"/>
  <c r="AL23" i="9"/>
  <c r="AL28"/>
  <c r="AL20"/>
  <c r="AL20" i="8"/>
  <c r="R60" i="7"/>
  <c r="AM58"/>
  <c r="AN58" s="1"/>
  <c r="P62"/>
  <c r="AC20" i="5"/>
  <c r="AC23" s="1"/>
  <c r="K63" i="7"/>
  <c r="P29"/>
  <c r="P32" s="1"/>
  <c r="P35" s="1"/>
  <c r="R35"/>
  <c r="S50"/>
  <c r="Q53" s="1"/>
  <c r="L63"/>
  <c r="AD29"/>
  <c r="AD32" s="1"/>
  <c r="O29"/>
  <c r="O32" s="1"/>
  <c r="O35" s="1"/>
  <c r="R26"/>
  <c r="J65"/>
  <c r="N65"/>
  <c r="R65"/>
  <c r="I65"/>
  <c r="M65"/>
  <c r="Q65"/>
  <c r="I63"/>
  <c r="Q63"/>
  <c r="P65"/>
  <c r="AE29"/>
  <c r="AE32" s="1"/>
  <c r="R53"/>
  <c r="Y40" i="6"/>
  <c r="AN38"/>
  <c r="AD20"/>
  <c r="AD23" s="1"/>
  <c r="P20"/>
  <c r="P23" s="1"/>
  <c r="P26" s="1"/>
  <c r="AK20"/>
  <c r="AK23" s="1"/>
  <c r="AM25"/>
  <c r="AN25" s="1"/>
  <c r="X40"/>
  <c r="W20"/>
  <c r="W23" s="1"/>
  <c r="AG40"/>
  <c r="O20"/>
  <c r="O23" s="1"/>
  <c r="O26" s="1"/>
  <c r="AE20"/>
  <c r="AE23" s="1"/>
  <c r="AM30"/>
  <c r="AN30" s="1"/>
  <c r="S35"/>
  <c r="AM34"/>
  <c r="AN34" s="1"/>
  <c r="L26" i="5"/>
  <c r="J26"/>
  <c r="H26"/>
  <c r="AG20"/>
  <c r="AG23" s="1"/>
  <c r="I26"/>
  <c r="AM27"/>
  <c r="AN27" s="1"/>
  <c r="Y23"/>
  <c r="AM21"/>
  <c r="AN21" s="1"/>
  <c r="AM48" i="7"/>
  <c r="AN48" s="1"/>
  <c r="AP58" s="1"/>
  <c r="W40" i="6"/>
  <c r="H62" i="7"/>
  <c r="X20" i="6"/>
  <c r="X23" s="1"/>
  <c r="AL20"/>
  <c r="AL23" s="1"/>
  <c r="Y23"/>
  <c r="V29"/>
  <c r="V32" s="1"/>
  <c r="AD40"/>
  <c r="AG20" i="7"/>
  <c r="AG23" s="1"/>
  <c r="S63"/>
  <c r="X29"/>
  <c r="X32" s="1"/>
  <c r="I35"/>
  <c r="M35"/>
  <c r="AM36"/>
  <c r="AN36" s="1"/>
  <c r="S44"/>
  <c r="AM45"/>
  <c r="AN45" s="1"/>
  <c r="AG29" i="6"/>
  <c r="AG32" s="1"/>
  <c r="M63" i="7"/>
  <c r="Z29" i="6"/>
  <c r="Z32" s="1"/>
  <c r="AM36"/>
  <c r="AN36" s="1"/>
  <c r="L62" i="7"/>
  <c r="AM52"/>
  <c r="AN52" s="1"/>
  <c r="P63"/>
  <c r="AM25" i="5"/>
  <c r="AN25" s="1"/>
  <c r="AJ29" i="6"/>
  <c r="AJ32" s="1"/>
  <c r="Z40"/>
  <c r="AL40"/>
  <c r="AM21" i="7"/>
  <c r="AN21" s="1"/>
  <c r="J63"/>
  <c r="N63"/>
  <c r="R63"/>
  <c r="K65"/>
  <c r="O65"/>
  <c r="S65"/>
  <c r="W29"/>
  <c r="W32" s="1"/>
  <c r="L35"/>
  <c r="AM54"/>
  <c r="AN54" s="1"/>
  <c r="AG38"/>
  <c r="AG41" s="1"/>
  <c r="Z38"/>
  <c r="Z41" s="1"/>
  <c r="Q38"/>
  <c r="Q41" s="1"/>
  <c r="Q44" s="1"/>
  <c r="AE38"/>
  <c r="AE41" s="1"/>
  <c r="X38"/>
  <c r="X41" s="1"/>
  <c r="P38"/>
  <c r="P41" s="1"/>
  <c r="P44" s="1"/>
  <c r="AD38"/>
  <c r="AD41" s="1"/>
  <c r="O38"/>
  <c r="V38"/>
  <c r="V41" s="1"/>
  <c r="W38"/>
  <c r="W41" s="1"/>
  <c r="AM20" i="4"/>
  <c r="AN20" s="1"/>
  <c r="AG22"/>
  <c r="Z22"/>
  <c r="AL20" i="5"/>
  <c r="AL23" s="1"/>
  <c r="AE20"/>
  <c r="AE23" s="1"/>
  <c r="X20"/>
  <c r="X23" s="1"/>
  <c r="P20"/>
  <c r="AK20"/>
  <c r="AK23" s="1"/>
  <c r="AD20"/>
  <c r="AD23" s="1"/>
  <c r="W20"/>
  <c r="W23" s="1"/>
  <c r="O20"/>
  <c r="AJ20"/>
  <c r="AJ23" s="1"/>
  <c r="V20"/>
  <c r="V23" s="1"/>
  <c r="Z20"/>
  <c r="Z23" s="1"/>
  <c r="Q23" i="7"/>
  <c r="Q26" s="1"/>
  <c r="AM30"/>
  <c r="AN30" s="1"/>
  <c r="Y32"/>
  <c r="K44"/>
  <c r="R35" i="6"/>
  <c r="AM25" i="7"/>
  <c r="AN25" s="1"/>
  <c r="AM27"/>
  <c r="AN27" s="1"/>
  <c r="K62"/>
  <c r="O62"/>
  <c r="S62"/>
  <c r="AC38"/>
  <c r="AC41" s="1"/>
  <c r="AM29" i="5"/>
  <c r="AN29" s="1"/>
  <c r="Q23"/>
  <c r="Q26" s="1"/>
  <c r="J35" i="6"/>
  <c r="AM33" i="7"/>
  <c r="AN33" s="1"/>
  <c r="H35"/>
  <c r="AJ29"/>
  <c r="AJ32" s="1"/>
  <c r="AL20"/>
  <c r="AL23" s="1"/>
  <c r="AE20"/>
  <c r="AE23" s="1"/>
  <c r="X20"/>
  <c r="X23" s="1"/>
  <c r="P20"/>
  <c r="AL38"/>
  <c r="AL41" s="1"/>
  <c r="AK20"/>
  <c r="AK23" s="1"/>
  <c r="AD20"/>
  <c r="AD23" s="1"/>
  <c r="W20"/>
  <c r="W23" s="1"/>
  <c r="O20"/>
  <c r="AM24" i="6"/>
  <c r="AN24" s="1"/>
  <c r="AC20" i="7"/>
  <c r="AC23" s="1"/>
  <c r="AK38"/>
  <c r="AK41" s="1"/>
  <c r="H63"/>
  <c r="K26" i="6"/>
  <c r="S26"/>
  <c r="Q35"/>
  <c r="H35"/>
  <c r="L35"/>
  <c r="AM33"/>
  <c r="AN33" s="1"/>
  <c r="Z20" i="7"/>
  <c r="Z23" s="1"/>
  <c r="J62"/>
  <c r="N62"/>
  <c r="R62"/>
  <c r="AL29"/>
  <c r="AL32" s="1"/>
  <c r="K35"/>
  <c r="AJ38"/>
  <c r="AJ41" s="1"/>
  <c r="R44"/>
  <c r="H65"/>
  <c r="AE29" i="6"/>
  <c r="AE32" s="1"/>
  <c r="X29"/>
  <c r="X32" s="1"/>
  <c r="P29"/>
  <c r="P32" s="1"/>
  <c r="P35" s="1"/>
  <c r="AD29"/>
  <c r="AD32" s="1"/>
  <c r="W29"/>
  <c r="W32" s="1"/>
  <c r="O29"/>
  <c r="AM39" i="7"/>
  <c r="AN39" s="1"/>
  <c r="Y41"/>
  <c r="L26" i="6"/>
  <c r="K26" i="7"/>
  <c r="S26" i="5"/>
  <c r="J26" i="6"/>
  <c r="N26"/>
  <c r="R26"/>
  <c r="H26"/>
  <c r="AC29"/>
  <c r="AC32" s="1"/>
  <c r="V20" i="7"/>
  <c r="V23" s="1"/>
  <c r="AJ20"/>
  <c r="AJ23" s="1"/>
  <c r="L59"/>
  <c r="AM59" s="1"/>
  <c r="AN59" s="1"/>
  <c r="S26"/>
  <c r="I62"/>
  <c r="M62"/>
  <c r="Q62"/>
  <c r="AK29"/>
  <c r="AK32" s="1"/>
  <c r="J35"/>
  <c r="N35"/>
  <c r="S35"/>
  <c r="AM34"/>
  <c r="AN34" s="1"/>
  <c r="AM42"/>
  <c r="AN42" s="1"/>
  <c r="AM43"/>
  <c r="AN43" s="1"/>
  <c r="S31" i="5"/>
  <c r="Z31"/>
  <c r="AG31"/>
  <c r="Q20" i="6"/>
  <c r="Z20"/>
  <c r="Z23" s="1"/>
  <c r="AG20"/>
  <c r="AG23" s="1"/>
  <c r="AK29"/>
  <c r="AK32" s="1"/>
  <c r="V40"/>
  <c r="AJ40"/>
  <c r="Q29" i="7"/>
  <c r="Q32" s="1"/>
  <c r="Q35" s="1"/>
  <c r="Z29"/>
  <c r="Z32" s="1"/>
  <c r="AG29"/>
  <c r="AG32" s="1"/>
  <c r="AM24" i="5"/>
  <c r="AN24" s="1"/>
  <c r="V20" i="6"/>
  <c r="V23" s="1"/>
  <c r="AC20"/>
  <c r="AC23" s="1"/>
  <c r="AJ20"/>
  <c r="AJ23" s="1"/>
  <c r="AM27"/>
  <c r="AN27" s="1"/>
  <c r="AL29"/>
  <c r="AL32" s="1"/>
  <c r="AM24" i="7"/>
  <c r="AN24" s="1"/>
  <c r="V29"/>
  <c r="V32" s="1"/>
  <c r="AM51"/>
  <c r="AN51" s="1"/>
  <c r="R50" l="1"/>
  <c r="P53" s="1"/>
  <c r="N50"/>
  <c r="N53" s="1"/>
  <c r="N57"/>
  <c r="N60" s="1"/>
  <c r="N64" s="1"/>
  <c r="AL23" i="8"/>
  <c r="J53" i="7"/>
  <c r="J57"/>
  <c r="J60" s="1"/>
  <c r="J64" s="1"/>
  <c r="K53"/>
  <c r="K57"/>
  <c r="K60" s="1"/>
  <c r="K64" s="1"/>
  <c r="AN31" i="5"/>
  <c r="H57" i="7"/>
  <c r="H60" s="1"/>
  <c r="H64" s="1"/>
  <c r="H53"/>
  <c r="I57"/>
  <c r="I60" s="1"/>
  <c r="I64" s="1"/>
  <c r="I50"/>
  <c r="I53" s="1"/>
  <c r="M57"/>
  <c r="M60" s="1"/>
  <c r="M64" s="1"/>
  <c r="M53"/>
  <c r="L57"/>
  <c r="L60" s="1"/>
  <c r="L64" s="1"/>
  <c r="L53"/>
  <c r="S40" i="6"/>
  <c r="R40"/>
  <c r="AL25" i="11"/>
  <c r="AL29"/>
  <c r="N27" i="10"/>
  <c r="AL27" s="1"/>
  <c r="AL24"/>
  <c r="AL41"/>
  <c r="R64" i="7"/>
  <c r="Q57"/>
  <c r="Q60" s="1"/>
  <c r="Q64" s="1"/>
  <c r="S64"/>
  <c r="AM20" i="6"/>
  <c r="AN20" s="1"/>
  <c r="AM65" i="7"/>
  <c r="AN65" s="1"/>
  <c r="AM63"/>
  <c r="AN63" s="1"/>
  <c r="P23" i="5"/>
  <c r="P26" s="1"/>
  <c r="AM47" i="7"/>
  <c r="AN47" s="1"/>
  <c r="P23"/>
  <c r="P26" s="1"/>
  <c r="P57"/>
  <c r="P60" s="1"/>
  <c r="P64" s="1"/>
  <c r="AM62"/>
  <c r="AN37" i="6"/>
  <c r="AM19" i="4"/>
  <c r="AN19" s="1"/>
  <c r="AM28" i="5"/>
  <c r="AN28" s="1"/>
  <c r="Q23" i="6"/>
  <c r="O57" i="7"/>
  <c r="AM20"/>
  <c r="AN20" s="1"/>
  <c r="O23"/>
  <c r="O32" i="6"/>
  <c r="AM29"/>
  <c r="AN29" s="1"/>
  <c r="AM20" i="5"/>
  <c r="AN20" s="1"/>
  <c r="O23"/>
  <c r="S22" i="4"/>
  <c r="AM22" s="1"/>
  <c r="AM38" i="7"/>
  <c r="AN38" s="1"/>
  <c r="O41"/>
  <c r="AM35"/>
  <c r="AN35" s="1"/>
  <c r="AM32"/>
  <c r="AN32" s="1"/>
  <c r="AM29"/>
  <c r="AN29" s="1"/>
  <c r="AM40" i="6" l="1"/>
  <c r="AN40" s="1"/>
  <c r="AL32" i="11"/>
  <c r="Q26" i="6"/>
  <c r="AM26" s="1"/>
  <c r="AN26" s="1"/>
  <c r="AM23"/>
  <c r="AN23" s="1"/>
  <c r="O60" i="7"/>
  <c r="AM57"/>
  <c r="AN57" s="1"/>
  <c r="O26"/>
  <c r="AM26" s="1"/>
  <c r="AN26" s="1"/>
  <c r="AM23"/>
  <c r="AN23" s="1"/>
  <c r="AO62"/>
  <c r="AN62"/>
  <c r="O44"/>
  <c r="AM44" s="1"/>
  <c r="AN44" s="1"/>
  <c r="AM41"/>
  <c r="AN41" s="1"/>
  <c r="O26" i="5"/>
  <c r="AM26" s="1"/>
  <c r="AN26" s="1"/>
  <c r="AM23"/>
  <c r="AN23" s="1"/>
  <c r="O35" i="6"/>
  <c r="AM35" s="1"/>
  <c r="AN35" s="1"/>
  <c r="AM32"/>
  <c r="AN32" s="1"/>
  <c r="O53" i="7"/>
  <c r="AM53" s="1"/>
  <c r="AN53" s="1"/>
  <c r="AM50"/>
  <c r="AN50" s="1"/>
  <c r="AN22" i="4"/>
  <c r="AP57" i="7"/>
  <c r="O64" l="1"/>
  <c r="AM64" s="1"/>
  <c r="AN64" s="1"/>
  <c r="AM60"/>
  <c r="AN60" l="1"/>
  <c r="AO60"/>
</calcChain>
</file>

<file path=xl/sharedStrings.xml><?xml version="1.0" encoding="utf-8"?>
<sst xmlns="http://schemas.openxmlformats.org/spreadsheetml/2006/main" count="691" uniqueCount="103">
  <si>
    <t xml:space="preserve">Утверждено
___________________________
ФКП "Дирекция КЗС СПб. Минстроя России"
_________________________
"_____" _______________ 2015г
</t>
  </si>
  <si>
    <t xml:space="preserve">Согласовано:
___________________________
ОП "УЭ КЗС" ОАО "Метрострой"
__________________________  
"_____" _______________ 2015г
</t>
  </si>
  <si>
    <t>10.4.37</t>
  </si>
  <si>
    <t xml:space="preserve">УТВЕРЖДАЮ:       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</si>
  <si>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</si>
  <si>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</si>
  <si>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</si>
  <si>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</si>
  <si>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</si>
  <si>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В.С.</t>
  </si>
  <si>
    <t>(подпись)</t>
  </si>
  <si>
    <t>«_____» _______________________________ 20     г.</t>
  </si>
  <si>
    <t>«_____» ____________________________ 20      г.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</si>
  <si>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</si>
  <si>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</si>
  <si>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</si>
  <si>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</si>
  <si>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</si>
  <si>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</si>
  <si>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</si>
  <si>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</si>
  <si>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</si>
  <si>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 инженер 1 р.</t>
  </si>
  <si>
    <t>Здание трансформаторной подстанции 110/10кВ ПС С-1 судопропускного сооружения С-1 Телемеханика 10.4.37</t>
  </si>
  <si>
    <t>Шкаф северный ТМ1
Шкаф телемеханики ТМ2, ТМ3, ТМ4
АРМ</t>
  </si>
  <si>
    <t xml:space="preserve">Технологическая карта
 № 1/2/2016
</t>
  </si>
  <si>
    <t xml:space="preserve">ЕТО
</t>
  </si>
  <si>
    <t>Едневное техническое обслуживание</t>
  </si>
  <si>
    <t>ТО2</t>
  </si>
  <si>
    <t>Емесячное техническое обслуживание</t>
  </si>
  <si>
    <t>Технологическая карта
 №11/2/2016</t>
  </si>
  <si>
    <t>ТО5</t>
  </si>
  <si>
    <t>Годовое техническое обслуживание</t>
  </si>
  <si>
    <t>Итого по видам работ:</t>
  </si>
  <si>
    <t>Огранизационно технические мероприятия:</t>
  </si>
  <si>
    <t>чел/час</t>
  </si>
  <si>
    <t>Затраты на перемещение, чел/час:</t>
  </si>
  <si>
    <t>Всего:</t>
  </si>
  <si>
    <t>Работа автотранспорта, маш/час:</t>
  </si>
  <si>
    <t>маш/час</t>
  </si>
  <si>
    <t>Трансформаторная подстанция ПС С2 110/10кВ Телемеханика 10.3.37</t>
  </si>
  <si>
    <t xml:space="preserve">Технологическая карта
 № 2/2/2016
</t>
  </si>
  <si>
    <t>Технологическая карта
 № 7 /2/2016</t>
  </si>
  <si>
    <t>Технологическая карта
 №12/2/2016</t>
  </si>
  <si>
    <t>Здание общеподстационного управления 110кВ ПС № 360 10.2.37</t>
  </si>
  <si>
    <t xml:space="preserve">Технологическая карта
 № 4/2/2016
</t>
  </si>
  <si>
    <t>Технологическая карта
 № 92/2016</t>
  </si>
  <si>
    <t>Технологическая карта
 № 14/2/2016</t>
  </si>
  <si>
    <t>Здание управления комплекса защинтых сооружений 8.1.37</t>
  </si>
  <si>
    <t>Технологическая карта
 № 5/2/2016</t>
  </si>
  <si>
    <t xml:space="preserve">ЕТО
</t>
  </si>
  <si>
    <t>Технологическая карта
 № 10/2/2016</t>
  </si>
  <si>
    <t>Технологическая карта
 № 15/2/2016</t>
  </si>
  <si>
    <t>Примечание:</t>
  </si>
  <si>
    <t>ИТОГО по видам: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</si>
  <si>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</si>
  <si>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</si>
  <si>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</si>
  <si>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</si>
  <si>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</si>
  <si>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</si>
  <si>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</si>
  <si>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</si>
  <si>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 xml:space="preserve">Ежемесячный график выполнения работ с трудозатратами  </t>
  </si>
  <si>
    <t>Шкаф серверный ТМ1
Шкаф телемеханики ТМ2, ТМ3, ТМ4
АРМ</t>
  </si>
  <si>
    <t>«_____» _________________________________ 20      г.</t>
  </si>
  <si>
    <t>Шкаф севрерный ТМ1 
АРМ</t>
  </si>
  <si>
    <t>«_____» __________________________ 20      г.</t>
  </si>
  <si>
    <t xml:space="preserve">Ежемесячный график выполнения работ </t>
  </si>
  <si>
    <t>кол-во ТО</t>
  </si>
  <si>
    <t>Итого</t>
  </si>
  <si>
    <t>Количесвто ТО</t>
  </si>
  <si>
    <t>Количество ТО</t>
  </si>
  <si>
    <t xml:space="preserve">Ежемесячный график выполнения работ  </t>
  </si>
  <si>
    <t xml:space="preserve"> 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</si>
  <si>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</si>
  <si>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</si>
  <si>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</si>
  <si>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</si>
  <si>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</si>
  <si>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</si>
  <si>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>Ежемесячный график выполнения работ с трудозатратами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</si>
  <si>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</si>
  <si>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</si>
  <si>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</si>
  <si>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</si>
  <si>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</si>
  <si>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</si>
  <si>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</si>
  <si>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</si>
  <si>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Май 2018 год</t>
  </si>
  <si>
    <t>8*</t>
  </si>
  <si>
    <t>Технологическая карта
 № 9/2/2016</t>
  </si>
  <si>
    <t>Технологическая карта
 № 12/2/2016</t>
  </si>
  <si>
    <t>Технологическая карта
 № 11/2/2016</t>
  </si>
  <si>
    <t>Шкаф серверный ТМ1 
АРМ</t>
  </si>
  <si>
    <t>М67:М68</t>
  </si>
  <si>
    <t>итого</t>
  </si>
  <si>
    <t>М69:М70</t>
  </si>
  <si>
    <t>М63:М64</t>
  </si>
  <si>
    <t>М59:М60</t>
  </si>
  <si>
    <t>было</t>
  </si>
  <si>
    <r>
      <t xml:space="preserve">Технологическая карта
 </t>
    </r>
    <r>
      <rPr>
        <i/>
        <sz val="16"/>
        <rFont val="Times New Roman"/>
        <family val="1"/>
        <charset val="204"/>
      </rPr>
      <t xml:space="preserve">№ </t>
    </r>
    <r>
      <rPr>
        <sz val="16"/>
        <rFont val="Times New Roman"/>
        <family val="1"/>
        <charset val="204"/>
      </rPr>
      <t>6 /2/2016</t>
    </r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</si>
</sst>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1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i/>
      <sz val="16"/>
      <name val="Times New Roman"/>
      <family val="1"/>
      <charset val="204"/>
    </font>
    <font>
      <b/>
      <sz val="18"/>
      <name val="Times New Roman"/>
      <family val="1"/>
      <charset val="204"/>
    </font>
    <font>
      <vertAlign val="superscript"/>
      <sz val="16"/>
      <name val="Times New Roman"/>
      <family val="1"/>
      <charset val="204"/>
    </font>
    <font>
      <b/>
      <sz val="22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20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5" borderId="14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84">
    <xf numFmtId="0" fontId="0" fillId="0" borderId="0" xfId="0"/>
    <xf numFmtId="0" fontId="11" fillId="0" borderId="0" xfId="1" applyFont="1" applyFill="1" applyAlignment="1">
      <alignment vertical="top" wrapText="1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 vertical="center"/>
    </xf>
    <xf numFmtId="0" fontId="11" fillId="0" borderId="16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top" wrapText="1"/>
    </xf>
    <xf numFmtId="0" fontId="10" fillId="0" borderId="0" xfId="0" applyFont="1" applyFill="1" applyAlignment="1">
      <alignment horizontal="left" wrapText="1"/>
    </xf>
    <xf numFmtId="0" fontId="10" fillId="0" borderId="16" xfId="0" applyFont="1" applyFill="1" applyBorder="1" applyAlignment="1">
      <alignment horizontal="left" wrapText="1"/>
    </xf>
    <xf numFmtId="49" fontId="10" fillId="0" borderId="6" xfId="4" applyNumberFormat="1" applyFont="1" applyFill="1" applyBorder="1" applyAlignment="1">
      <alignment horizontal="center" vertical="center" wrapText="1"/>
    </xf>
    <xf numFmtId="49" fontId="10" fillId="0" borderId="8" xfId="4" applyNumberFormat="1" applyFont="1" applyFill="1" applyBorder="1" applyAlignment="1">
      <alignment horizontal="center" vertical="center" wrapText="1"/>
    </xf>
    <xf numFmtId="49" fontId="10" fillId="0" borderId="9" xfId="4" applyNumberFormat="1" applyFont="1" applyFill="1" applyBorder="1" applyAlignment="1">
      <alignment horizontal="center" vertical="center" wrapText="1"/>
    </xf>
    <xf numFmtId="49" fontId="10" fillId="0" borderId="7" xfId="4" applyNumberFormat="1" applyFont="1" applyFill="1" applyBorder="1" applyAlignment="1">
      <alignment horizontal="center" vertical="center" wrapText="1"/>
    </xf>
    <xf numFmtId="164" fontId="10" fillId="0" borderId="6" xfId="4" applyNumberFormat="1" applyFont="1" applyFill="1" applyBorder="1" applyAlignment="1">
      <alignment horizontal="center" vertical="center" wrapText="1"/>
    </xf>
    <xf numFmtId="164" fontId="10" fillId="0" borderId="8" xfId="4" applyNumberFormat="1" applyFont="1" applyFill="1" applyBorder="1" applyAlignment="1">
      <alignment horizontal="center" vertical="center" wrapText="1"/>
    </xf>
    <xf numFmtId="164" fontId="10" fillId="0" borderId="9" xfId="4" applyNumberFormat="1" applyFont="1" applyFill="1" applyBorder="1" applyAlignment="1">
      <alignment horizontal="center" vertical="center" wrapText="1"/>
    </xf>
    <xf numFmtId="49" fontId="10" fillId="3" borderId="7" xfId="4" applyNumberFormat="1" applyFont="1" applyFill="1" applyBorder="1" applyAlignment="1">
      <alignment horizontal="center" vertical="center" wrapText="1"/>
    </xf>
    <xf numFmtId="49" fontId="10" fillId="3" borderId="6" xfId="4" applyNumberFormat="1" applyFont="1" applyFill="1" applyBorder="1" applyAlignment="1">
      <alignment horizontal="center" vertical="center" wrapText="1"/>
    </xf>
    <xf numFmtId="49" fontId="10" fillId="3" borderId="8" xfId="4" applyNumberFormat="1" applyFont="1" applyFill="1" applyBorder="1" applyAlignment="1">
      <alignment horizontal="center" vertical="center" wrapText="1"/>
    </xf>
    <xf numFmtId="49" fontId="10" fillId="3" borderId="9" xfId="4" applyNumberFormat="1" applyFont="1" applyFill="1" applyBorder="1" applyAlignment="1">
      <alignment horizontal="center" vertical="center" wrapText="1"/>
    </xf>
    <xf numFmtId="164" fontId="10" fillId="3" borderId="6" xfId="4" applyNumberFormat="1" applyFont="1" applyFill="1" applyBorder="1" applyAlignment="1">
      <alignment horizontal="center" vertical="center" wrapText="1"/>
    </xf>
    <xf numFmtId="164" fontId="10" fillId="3" borderId="8" xfId="4" applyNumberFormat="1" applyFont="1" applyFill="1" applyBorder="1" applyAlignment="1">
      <alignment horizontal="center" vertical="center" wrapText="1"/>
    </xf>
    <xf numFmtId="164" fontId="10" fillId="3" borderId="9" xfId="4" applyNumberFormat="1" applyFont="1" applyFill="1" applyBorder="1" applyAlignment="1">
      <alignment horizontal="center" vertical="center" wrapText="1"/>
    </xf>
    <xf numFmtId="49" fontId="10" fillId="0" borderId="6" xfId="4" applyNumberFormat="1" applyFont="1" applyBorder="1" applyAlignment="1">
      <alignment horizontal="center" vertical="center" wrapText="1"/>
    </xf>
    <xf numFmtId="49" fontId="10" fillId="0" borderId="8" xfId="4" applyNumberFormat="1" applyFont="1" applyBorder="1" applyAlignment="1">
      <alignment horizontal="center" vertical="center" wrapText="1"/>
    </xf>
    <xf numFmtId="49" fontId="10" fillId="0" borderId="9" xfId="4" applyNumberFormat="1" applyFont="1" applyBorder="1" applyAlignment="1">
      <alignment horizontal="center" vertical="center" wrapText="1"/>
    </xf>
    <xf numFmtId="49" fontId="10" fillId="0" borderId="7" xfId="4" applyNumberFormat="1" applyFont="1" applyBorder="1" applyAlignment="1">
      <alignment horizontal="center" vertical="center" wrapText="1"/>
    </xf>
    <xf numFmtId="164" fontId="10" fillId="3" borderId="7" xfId="4" applyNumberFormat="1" applyFont="1" applyFill="1" applyBorder="1" applyAlignment="1">
      <alignment horizontal="center" vertical="center" wrapText="1"/>
    </xf>
    <xf numFmtId="164" fontId="10" fillId="0" borderId="7" xfId="4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1" fontId="11" fillId="0" borderId="7" xfId="4" applyNumberFormat="1" applyFont="1" applyFill="1" applyBorder="1" applyAlignment="1">
      <alignment horizontal="center" vertical="center"/>
    </xf>
    <xf numFmtId="0" fontId="11" fillId="0" borderId="7" xfId="2" applyNumberFormat="1" applyFont="1" applyFill="1" applyBorder="1" applyAlignment="1">
      <alignment horizontal="center" vertical="center"/>
    </xf>
    <xf numFmtId="1" fontId="11" fillId="0" borderId="7" xfId="2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wrapText="1"/>
    </xf>
    <xf numFmtId="0" fontId="11" fillId="0" borderId="0" xfId="1" applyFont="1" applyBorder="1" applyAlignment="1">
      <alignment horizontal="center" vertical="center" wrapText="1"/>
    </xf>
    <xf numFmtId="0" fontId="11" fillId="0" borderId="0" xfId="2" applyFont="1"/>
    <xf numFmtId="0" fontId="11" fillId="0" borderId="0" xfId="2" applyFont="1" applyAlignment="1">
      <alignment horizontal="center"/>
    </xf>
    <xf numFmtId="0" fontId="11" fillId="0" borderId="0" xfId="1" applyFont="1" applyBorder="1" applyAlignment="1">
      <alignment horizontal="center" vertical="center" wrapText="1"/>
    </xf>
    <xf numFmtId="0" fontId="11" fillId="0" borderId="0" xfId="0" applyNumberFormat="1" applyFont="1" applyAlignment="1">
      <alignment horizontal="left" wrapText="1"/>
    </xf>
    <xf numFmtId="0" fontId="10" fillId="0" borderId="0" xfId="3" applyFont="1" applyAlignment="1">
      <alignment horizontal="center" vertical="center" wrapText="1"/>
    </xf>
    <xf numFmtId="0" fontId="10" fillId="0" borderId="0" xfId="3" applyFont="1"/>
    <xf numFmtId="0" fontId="10" fillId="2" borderId="0" xfId="3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0" xfId="0" applyFont="1"/>
    <xf numFmtId="0" fontId="11" fillId="0" borderId="1" xfId="0" applyFont="1" applyBorder="1"/>
    <xf numFmtId="0" fontId="11" fillId="0" borderId="0" xfId="0" applyNumberFormat="1" applyFont="1" applyAlignment="1">
      <alignment horizontal="center" wrapText="1"/>
    </xf>
    <xf numFmtId="0" fontId="11" fillId="0" borderId="0" xfId="0" applyNumberFormat="1" applyFont="1" applyAlignment="1">
      <alignment wrapText="1"/>
    </xf>
    <xf numFmtId="0" fontId="11" fillId="0" borderId="2" xfId="0" applyNumberFormat="1" applyFont="1" applyBorder="1" applyAlignment="1">
      <alignment horizontal="center" wrapText="1"/>
    </xf>
    <xf numFmtId="0" fontId="11" fillId="0" borderId="1" xfId="0" applyFont="1" applyBorder="1" applyAlignment="1">
      <alignment horizontal="left" vertical="center"/>
    </xf>
    <xf numFmtId="0" fontId="11" fillId="0" borderId="0" xfId="0" applyNumberFormat="1" applyFont="1" applyAlignment="1">
      <alignment horizontal="center" vertical="top" wrapText="1"/>
    </xf>
    <xf numFmtId="0" fontId="11" fillId="0" borderId="0" xfId="0" applyNumberFormat="1" applyFont="1" applyAlignment="1">
      <alignment vertical="top" wrapText="1"/>
    </xf>
    <xf numFmtId="0" fontId="11" fillId="0" borderId="0" xfId="3" applyFont="1" applyFill="1"/>
    <xf numFmtId="0" fontId="11" fillId="0" borderId="0" xfId="3" applyFont="1" applyFill="1" applyAlignment="1">
      <alignment horizontal="center"/>
    </xf>
    <xf numFmtId="0" fontId="11" fillId="0" borderId="0" xfId="0" applyNumberFormat="1" applyFont="1" applyBorder="1" applyAlignment="1">
      <alignment horizontal="left" wrapText="1"/>
    </xf>
    <xf numFmtId="49" fontId="10" fillId="0" borderId="7" xfId="1" applyNumberFormat="1" applyFont="1" applyBorder="1" applyAlignment="1">
      <alignment horizontal="center" vertical="center" wrapText="1"/>
    </xf>
    <xf numFmtId="0" fontId="10" fillId="0" borderId="3" xfId="4" applyFont="1" applyFill="1" applyBorder="1" applyAlignment="1">
      <alignment horizontal="left" wrapText="1"/>
    </xf>
    <xf numFmtId="0" fontId="10" fillId="0" borderId="4" xfId="4" applyFont="1" applyFill="1" applyBorder="1" applyAlignment="1">
      <alignment horizontal="left"/>
    </xf>
    <xf numFmtId="0" fontId="10" fillId="0" borderId="5" xfId="4" applyFont="1" applyFill="1" applyBorder="1" applyAlignment="1">
      <alignment horizontal="left"/>
    </xf>
    <xf numFmtId="0" fontId="10" fillId="0" borderId="4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left" wrapText="1"/>
    </xf>
    <xf numFmtId="0" fontId="10" fillId="0" borderId="3" xfId="2" applyFont="1" applyBorder="1" applyAlignment="1">
      <alignment horizontal="left"/>
    </xf>
    <xf numFmtId="0" fontId="10" fillId="0" borderId="4" xfId="2" applyFont="1" applyBorder="1" applyAlignment="1">
      <alignment horizontal="left"/>
    </xf>
    <xf numFmtId="0" fontId="10" fillId="0" borderId="5" xfId="2" applyFont="1" applyBorder="1" applyAlignment="1">
      <alignment horizontal="left"/>
    </xf>
    <xf numFmtId="0" fontId="10" fillId="0" borderId="7" xfId="4" applyNumberFormat="1" applyFont="1" applyFill="1" applyBorder="1" applyAlignment="1">
      <alignment horizontal="center" vertical="center"/>
    </xf>
    <xf numFmtId="0" fontId="10" fillId="0" borderId="3" xfId="4" applyNumberFormat="1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center" vertical="center" wrapText="1"/>
    </xf>
    <xf numFmtId="0" fontId="11" fillId="16" borderId="7" xfId="2" applyFont="1" applyFill="1" applyBorder="1" applyAlignment="1">
      <alignment horizontal="center" vertical="center"/>
    </xf>
    <xf numFmtId="0" fontId="11" fillId="16" borderId="7" xfId="4" applyNumberFormat="1" applyFont="1" applyFill="1" applyBorder="1" applyAlignment="1">
      <alignment horizontal="center" vertical="center"/>
    </xf>
    <xf numFmtId="0" fontId="11" fillId="0" borderId="7" xfId="2" applyFont="1" applyFill="1" applyBorder="1" applyAlignment="1">
      <alignment horizontal="center" vertical="center"/>
    </xf>
    <xf numFmtId="0" fontId="11" fillId="0" borderId="7" xfId="4" applyNumberFormat="1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/>
    </xf>
    <xf numFmtId="0" fontId="10" fillId="0" borderId="8" xfId="4" applyNumberFormat="1" applyFont="1" applyFill="1" applyBorder="1" applyAlignment="1">
      <alignment horizontal="center" vertical="center" wrapText="1"/>
    </xf>
    <xf numFmtId="0" fontId="10" fillId="0" borderId="10" xfId="4" applyNumberFormat="1" applyFont="1" applyFill="1" applyBorder="1" applyAlignment="1">
      <alignment horizontal="center" vertical="center"/>
    </xf>
    <xf numFmtId="0" fontId="10" fillId="0" borderId="1" xfId="4" applyNumberFormat="1" applyFont="1" applyFill="1" applyBorder="1" applyAlignment="1">
      <alignment horizontal="center" vertical="center"/>
    </xf>
    <xf numFmtId="0" fontId="10" fillId="0" borderId="11" xfId="4" applyNumberFormat="1" applyFont="1" applyFill="1" applyBorder="1" applyAlignment="1">
      <alignment horizontal="center" vertical="center"/>
    </xf>
    <xf numFmtId="0" fontId="10" fillId="0" borderId="9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 vertical="center" wrapText="1"/>
    </xf>
    <xf numFmtId="0" fontId="11" fillId="0" borderId="7" xfId="2" applyFont="1" applyFill="1" applyBorder="1" applyAlignment="1">
      <alignment horizontal="left" vertical="top" wrapText="1"/>
    </xf>
    <xf numFmtId="0" fontId="11" fillId="0" borderId="7" xfId="2" applyFont="1" applyFill="1" applyBorder="1" applyAlignment="1">
      <alignment horizontal="center" vertical="top" wrapText="1"/>
    </xf>
    <xf numFmtId="0" fontId="11" fillId="0" borderId="7" xfId="4" applyNumberFormat="1" applyFont="1" applyFill="1" applyBorder="1" applyAlignment="1">
      <alignment horizontal="left" vertical="top" wrapText="1"/>
    </xf>
    <xf numFmtId="0" fontId="11" fillId="0" borderId="7" xfId="2" applyFont="1" applyFill="1" applyBorder="1" applyAlignment="1">
      <alignment horizontal="center" vertical="center" wrapText="1"/>
    </xf>
    <xf numFmtId="165" fontId="11" fillId="0" borderId="7" xfId="4" applyNumberFormat="1" applyFont="1" applyFill="1" applyBorder="1" applyAlignment="1">
      <alignment horizontal="center" vertical="center"/>
    </xf>
    <xf numFmtId="165" fontId="11" fillId="0" borderId="7" xfId="2" applyNumberFormat="1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left" vertical="center" wrapText="1"/>
    </xf>
    <xf numFmtId="0" fontId="11" fillId="0" borderId="7" xfId="2" applyFont="1" applyFill="1" applyBorder="1" applyAlignment="1">
      <alignment horizontal="left" vertical="center" wrapText="1"/>
    </xf>
    <xf numFmtId="2" fontId="11" fillId="0" borderId="0" xfId="2" applyNumberFormat="1" applyFont="1" applyBorder="1"/>
    <xf numFmtId="0" fontId="11" fillId="0" borderId="0" xfId="2" applyFont="1" applyBorder="1"/>
    <xf numFmtId="0" fontId="11" fillId="0" borderId="3" xfId="4" applyNumberFormat="1" applyFont="1" applyFill="1" applyBorder="1" applyAlignment="1">
      <alignment horizontal="right" vertical="center" wrapText="1"/>
    </xf>
    <xf numFmtId="0" fontId="11" fillId="0" borderId="4" xfId="4" applyNumberFormat="1" applyFont="1" applyFill="1" applyBorder="1" applyAlignment="1">
      <alignment horizontal="right" vertical="center" wrapText="1"/>
    </xf>
    <xf numFmtId="0" fontId="11" fillId="0" borderId="5" xfId="4" applyNumberFormat="1" applyFont="1" applyFill="1" applyBorder="1" applyAlignment="1">
      <alignment horizontal="right" vertical="center" wrapText="1"/>
    </xf>
    <xf numFmtId="0" fontId="11" fillId="0" borderId="7" xfId="2" applyFont="1" applyFill="1" applyBorder="1" applyAlignment="1">
      <alignment horizontal="left" vertical="center"/>
    </xf>
    <xf numFmtId="49" fontId="11" fillId="0" borderId="3" xfId="5" applyNumberFormat="1" applyFont="1" applyFill="1" applyBorder="1" applyAlignment="1">
      <alignment horizontal="right" wrapText="1"/>
    </xf>
    <xf numFmtId="49" fontId="11" fillId="0" borderId="4" xfId="5" applyNumberFormat="1" applyFont="1" applyFill="1" applyBorder="1" applyAlignment="1">
      <alignment horizontal="right" wrapText="1"/>
    </xf>
    <xf numFmtId="49" fontId="11" fillId="0" borderId="5" xfId="5" applyNumberFormat="1" applyFont="1" applyFill="1" applyBorder="1" applyAlignment="1">
      <alignment horizontal="right" wrapText="1"/>
    </xf>
    <xf numFmtId="49" fontId="11" fillId="0" borderId="3" xfId="5" applyNumberFormat="1" applyFont="1" applyFill="1" applyBorder="1" applyAlignment="1">
      <alignment horizontal="right" vertical="center" wrapText="1"/>
    </xf>
    <xf numFmtId="49" fontId="11" fillId="0" borderId="4" xfId="5" applyNumberFormat="1" applyFont="1" applyFill="1" applyBorder="1" applyAlignment="1">
      <alignment horizontal="right" vertical="center" wrapText="1"/>
    </xf>
    <xf numFmtId="49" fontId="11" fillId="0" borderId="5" xfId="5" applyNumberFormat="1" applyFont="1" applyFill="1" applyBorder="1" applyAlignment="1">
      <alignment horizontal="right" vertical="center" wrapText="1"/>
    </xf>
    <xf numFmtId="4" fontId="11" fillId="0" borderId="7" xfId="5" applyNumberFormat="1" applyFont="1" applyFill="1" applyBorder="1" applyAlignment="1">
      <alignment vertical="center" wrapText="1"/>
    </xf>
    <xf numFmtId="4" fontId="10" fillId="0" borderId="4" xfId="5" applyNumberFormat="1" applyFont="1" applyFill="1" applyBorder="1" applyAlignment="1">
      <alignment horizontal="right" vertical="center" wrapText="1"/>
    </xf>
    <xf numFmtId="4" fontId="10" fillId="0" borderId="5" xfId="5" applyNumberFormat="1" applyFont="1" applyFill="1" applyBorder="1" applyAlignment="1">
      <alignment horizontal="right" vertical="center" wrapText="1"/>
    </xf>
    <xf numFmtId="2" fontId="11" fillId="0" borderId="7" xfId="2" applyNumberFormat="1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0" fontId="11" fillId="0" borderId="12" xfId="2" applyFont="1" applyBorder="1"/>
    <xf numFmtId="0" fontId="11" fillId="0" borderId="8" xfId="2" applyFont="1" applyFill="1" applyBorder="1" applyAlignment="1">
      <alignment horizontal="center" vertical="center"/>
    </xf>
    <xf numFmtId="0" fontId="11" fillId="0" borderId="9" xfId="2" applyFont="1" applyBorder="1"/>
    <xf numFmtId="0" fontId="11" fillId="0" borderId="9" xfId="2" applyFont="1" applyFill="1" applyBorder="1" applyAlignment="1">
      <alignment horizontal="center" vertical="center"/>
    </xf>
    <xf numFmtId="0" fontId="10" fillId="0" borderId="3" xfId="2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1" fillId="0" borderId="6" xfId="2" applyFont="1" applyBorder="1"/>
    <xf numFmtId="2" fontId="11" fillId="0" borderId="7" xfId="2" applyNumberFormat="1" applyFont="1" applyFill="1" applyBorder="1" applyAlignment="1">
      <alignment horizontal="center" vertical="center" wrapText="1"/>
    </xf>
    <xf numFmtId="0" fontId="11" fillId="0" borderId="7" xfId="4" applyNumberFormat="1" applyFont="1" applyFill="1" applyBorder="1" applyAlignment="1">
      <alignment horizontal="left" vertical="center" wrapText="1"/>
    </xf>
    <xf numFmtId="1" fontId="11" fillId="16" borderId="7" xfId="4" applyNumberFormat="1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1" fontId="11" fillId="16" borderId="7" xfId="2" applyNumberFormat="1" applyFont="1" applyFill="1" applyBorder="1" applyAlignment="1">
      <alignment horizontal="center" vertical="center"/>
    </xf>
    <xf numFmtId="1" fontId="11" fillId="0" borderId="6" xfId="2" applyNumberFormat="1" applyFont="1" applyFill="1" applyBorder="1" applyAlignment="1">
      <alignment horizontal="center" vertical="center"/>
    </xf>
    <xf numFmtId="1" fontId="11" fillId="16" borderId="6" xfId="2" applyNumberFormat="1" applyFont="1" applyFill="1" applyBorder="1" applyAlignment="1">
      <alignment horizontal="center" vertical="center"/>
    </xf>
    <xf numFmtId="0" fontId="11" fillId="16" borderId="6" xfId="2" applyFont="1" applyFill="1" applyBorder="1" applyAlignment="1">
      <alignment horizontal="center" vertical="center"/>
    </xf>
    <xf numFmtId="1" fontId="11" fillId="0" borderId="3" xfId="4" applyNumberFormat="1" applyFont="1" applyFill="1" applyBorder="1" applyAlignment="1">
      <alignment horizontal="center" vertical="center"/>
    </xf>
    <xf numFmtId="0" fontId="10" fillId="0" borderId="7" xfId="2" applyNumberFormat="1" applyFont="1" applyFill="1" applyBorder="1" applyAlignment="1">
      <alignment horizontal="center" vertical="center"/>
    </xf>
    <xf numFmtId="0" fontId="11" fillId="16" borderId="7" xfId="2" applyNumberFormat="1" applyFont="1" applyFill="1" applyBorder="1" applyAlignment="1">
      <alignment horizontal="center" vertical="center"/>
    </xf>
    <xf numFmtId="0" fontId="13" fillId="0" borderId="7" xfId="2" applyNumberFormat="1" applyFont="1" applyFill="1" applyBorder="1" applyAlignment="1">
      <alignment horizontal="center" vertical="center"/>
    </xf>
    <xf numFmtId="0" fontId="11" fillId="0" borderId="3" xfId="4" applyNumberFormat="1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left" vertical="center" wrapText="1"/>
    </xf>
    <xf numFmtId="0" fontId="11" fillId="0" borderId="9" xfId="2" applyFont="1" applyFill="1" applyBorder="1" applyAlignment="1">
      <alignment horizontal="left" vertical="center" wrapText="1"/>
    </xf>
    <xf numFmtId="1" fontId="10" fillId="0" borderId="7" xfId="2" applyNumberFormat="1" applyFont="1" applyFill="1" applyBorder="1" applyAlignment="1">
      <alignment horizontal="center" vertical="center"/>
    </xf>
    <xf numFmtId="0" fontId="11" fillId="0" borderId="3" xfId="2" applyFont="1" applyBorder="1" applyAlignment="1">
      <alignment vertical="center" wrapText="1"/>
    </xf>
    <xf numFmtId="0" fontId="11" fillId="0" borderId="7" xfId="2" applyFont="1" applyBorder="1" applyAlignment="1">
      <alignment horizontal="center" vertical="center"/>
    </xf>
    <xf numFmtId="0" fontId="11" fillId="0" borderId="7" xfId="2" applyNumberFormat="1" applyFont="1" applyBorder="1" applyAlignment="1">
      <alignment horizontal="center" vertical="center"/>
    </xf>
    <xf numFmtId="0" fontId="11" fillId="0" borderId="3" xfId="3" applyFont="1" applyBorder="1" applyAlignment="1">
      <alignment horizontal="right"/>
    </xf>
    <xf numFmtId="0" fontId="11" fillId="0" borderId="4" xfId="3" applyFont="1" applyBorder="1" applyAlignment="1">
      <alignment horizontal="right"/>
    </xf>
    <xf numFmtId="0" fontId="11" fillId="0" borderId="5" xfId="3" applyFont="1" applyBorder="1" applyAlignment="1">
      <alignment horizontal="right"/>
    </xf>
    <xf numFmtId="0" fontId="11" fillId="0" borderId="3" xfId="2" applyFont="1" applyBorder="1" applyAlignment="1">
      <alignment horizontal="right" vertical="center"/>
    </xf>
    <xf numFmtId="0" fontId="11" fillId="0" borderId="4" xfId="2" applyFont="1" applyBorder="1" applyAlignment="1">
      <alignment horizontal="right" vertical="center"/>
    </xf>
    <xf numFmtId="0" fontId="11" fillId="0" borderId="5" xfId="2" applyFont="1" applyBorder="1" applyAlignment="1">
      <alignment horizontal="right" vertical="center"/>
    </xf>
    <xf numFmtId="0" fontId="11" fillId="0" borderId="7" xfId="2" applyFont="1" applyBorder="1" applyAlignment="1">
      <alignment horizontal="center"/>
    </xf>
    <xf numFmtId="0" fontId="11" fillId="0" borderId="7" xfId="2" applyFont="1" applyBorder="1" applyAlignment="1">
      <alignment vertical="center"/>
    </xf>
    <xf numFmtId="0" fontId="10" fillId="0" borderId="3" xfId="2" applyFont="1" applyBorder="1" applyAlignment="1">
      <alignment horizontal="right" vertical="center"/>
    </xf>
    <xf numFmtId="0" fontId="10" fillId="0" borderId="4" xfId="2" applyFont="1" applyBorder="1" applyAlignment="1">
      <alignment horizontal="right" vertical="center"/>
    </xf>
    <xf numFmtId="0" fontId="10" fillId="0" borderId="5" xfId="2" applyFont="1" applyBorder="1" applyAlignment="1">
      <alignment horizontal="right" vertical="center"/>
    </xf>
    <xf numFmtId="0" fontId="11" fillId="0" borderId="7" xfId="2" applyFont="1" applyBorder="1"/>
    <xf numFmtId="0" fontId="10" fillId="0" borderId="7" xfId="2" applyFont="1" applyBorder="1" applyAlignment="1">
      <alignment vertical="center"/>
    </xf>
    <xf numFmtId="0" fontId="10" fillId="0" borderId="7" xfId="2" applyFont="1" applyBorder="1" applyAlignment="1">
      <alignment horizontal="right"/>
    </xf>
    <xf numFmtId="0" fontId="10" fillId="0" borderId="7" xfId="2" applyFont="1" applyBorder="1" applyAlignment="1">
      <alignment horizontal="right" vertical="center"/>
    </xf>
    <xf numFmtId="2" fontId="11" fillId="0" borderId="7" xfId="2" applyNumberFormat="1" applyFont="1" applyBorder="1" applyAlignment="1">
      <alignment horizontal="center" vertical="center"/>
    </xf>
    <xf numFmtId="0" fontId="11" fillId="4" borderId="7" xfId="2" applyNumberFormat="1" applyFont="1" applyFill="1" applyBorder="1" applyAlignment="1">
      <alignment horizontal="center" vertical="center"/>
    </xf>
    <xf numFmtId="0" fontId="10" fillId="0" borderId="3" xfId="2" applyFont="1" applyBorder="1" applyAlignment="1">
      <alignment vertical="center"/>
    </xf>
    <xf numFmtId="49" fontId="11" fillId="0" borderId="7" xfId="5" applyNumberFormat="1" applyFont="1" applyFill="1" applyBorder="1" applyAlignment="1">
      <alignment wrapText="1"/>
    </xf>
    <xf numFmtId="49" fontId="10" fillId="0" borderId="3" xfId="5" applyNumberFormat="1" applyFont="1" applyFill="1" applyBorder="1" applyAlignment="1">
      <alignment horizontal="right" wrapText="1"/>
    </xf>
    <xf numFmtId="49" fontId="10" fillId="0" borderId="4" xfId="5" applyNumberFormat="1" applyFont="1" applyFill="1" applyBorder="1" applyAlignment="1">
      <alignment horizontal="right" wrapText="1"/>
    </xf>
    <xf numFmtId="49" fontId="10" fillId="0" borderId="5" xfId="5" applyNumberFormat="1" applyFont="1" applyFill="1" applyBorder="1" applyAlignment="1">
      <alignment horizontal="right" wrapText="1"/>
    </xf>
    <xf numFmtId="49" fontId="11" fillId="0" borderId="7" xfId="5" applyNumberFormat="1" applyFont="1" applyFill="1" applyBorder="1" applyAlignment="1">
      <alignment horizontal="center" wrapText="1"/>
    </xf>
    <xf numFmtId="49" fontId="11" fillId="0" borderId="7" xfId="5" applyNumberFormat="1" applyFont="1" applyFill="1" applyBorder="1" applyAlignment="1">
      <alignment vertical="center" wrapText="1"/>
    </xf>
    <xf numFmtId="49" fontId="10" fillId="0" borderId="3" xfId="5" applyNumberFormat="1" applyFont="1" applyFill="1" applyBorder="1" applyAlignment="1">
      <alignment horizontal="right" vertical="center" wrapText="1"/>
    </xf>
    <xf numFmtId="49" fontId="10" fillId="0" borderId="4" xfId="5" applyNumberFormat="1" applyFont="1" applyFill="1" applyBorder="1" applyAlignment="1">
      <alignment horizontal="right" vertical="center" wrapText="1"/>
    </xf>
    <xf numFmtId="49" fontId="10" fillId="0" borderId="5" xfId="5" applyNumberFormat="1" applyFont="1" applyFill="1" applyBorder="1" applyAlignment="1">
      <alignment horizontal="right" vertical="center" wrapText="1"/>
    </xf>
    <xf numFmtId="49" fontId="11" fillId="0" borderId="7" xfId="5" applyNumberFormat="1" applyFont="1" applyFill="1" applyBorder="1" applyAlignment="1">
      <alignment horizontal="center" vertical="center" wrapText="1"/>
    </xf>
    <xf numFmtId="4" fontId="10" fillId="0" borderId="7" xfId="5" applyNumberFormat="1" applyFont="1" applyFill="1" applyBorder="1" applyAlignment="1">
      <alignment vertical="center" wrapText="1"/>
    </xf>
    <xf numFmtId="0" fontId="11" fillId="0" borderId="7" xfId="3" applyFont="1" applyBorder="1" applyAlignment="1">
      <alignment vertical="center"/>
    </xf>
    <xf numFmtId="0" fontId="11" fillId="0" borderId="7" xfId="3" applyFont="1" applyBorder="1" applyAlignment="1"/>
    <xf numFmtId="0" fontId="10" fillId="0" borderId="3" xfId="3" applyFont="1" applyBorder="1" applyAlignment="1">
      <alignment horizontal="right"/>
    </xf>
    <xf numFmtId="0" fontId="10" fillId="0" borderId="4" xfId="3" applyFont="1" applyBorder="1" applyAlignment="1">
      <alignment horizontal="right"/>
    </xf>
    <xf numFmtId="0" fontId="10" fillId="0" borderId="5" xfId="3" applyFont="1" applyBorder="1" applyAlignment="1">
      <alignment horizontal="right"/>
    </xf>
    <xf numFmtId="0" fontId="11" fillId="0" borderId="7" xfId="3" applyFont="1" applyBorder="1" applyAlignment="1">
      <alignment horizontal="center"/>
    </xf>
    <xf numFmtId="0" fontId="11" fillId="0" borderId="0" xfId="3" applyFont="1" applyAlignment="1">
      <alignment vertical="center"/>
    </xf>
    <xf numFmtId="0" fontId="11" fillId="0" borderId="0" xfId="3" applyFont="1"/>
    <xf numFmtId="0" fontId="11" fillId="0" borderId="0" xfId="3" applyFont="1" applyAlignment="1">
      <alignment horizontal="center"/>
    </xf>
    <xf numFmtId="0" fontId="11" fillId="0" borderId="0" xfId="2" applyFont="1" applyAlignment="1">
      <alignment horizontal="center" vertical="center"/>
    </xf>
    <xf numFmtId="0" fontId="11" fillId="0" borderId="0" xfId="2" applyNumberFormat="1" applyFont="1" applyAlignment="1">
      <alignment vertical="center"/>
    </xf>
    <xf numFmtId="0" fontId="11" fillId="0" borderId="0" xfId="3" applyFont="1" applyFill="1" applyAlignment="1">
      <alignment vertical="center"/>
    </xf>
    <xf numFmtId="0" fontId="11" fillId="0" borderId="0" xfId="2" applyFont="1" applyFill="1" applyAlignment="1">
      <alignment horizontal="center" vertical="center"/>
    </xf>
    <xf numFmtId="0" fontId="11" fillId="0" borderId="0" xfId="2" applyNumberFormat="1" applyFont="1" applyFill="1" applyBorder="1" applyAlignment="1">
      <alignment horizontal="center"/>
    </xf>
    <xf numFmtId="0" fontId="11" fillId="0" borderId="0" xfId="2" applyFont="1" applyFill="1"/>
    <xf numFmtId="0" fontId="11" fillId="0" borderId="0" xfId="2" applyFont="1" applyFill="1" applyBorder="1"/>
    <xf numFmtId="0" fontId="10" fillId="0" borderId="0" xfId="3" applyFont="1" applyFill="1" applyBorder="1" applyAlignment="1">
      <alignment vertical="center" wrapText="1"/>
    </xf>
    <xf numFmtId="0" fontId="11" fillId="0" borderId="0" xfId="2" applyFont="1" applyFill="1" applyAlignment="1">
      <alignment horizontal="center"/>
    </xf>
    <xf numFmtId="0" fontId="14" fillId="0" borderId="0" xfId="3" applyFont="1" applyFill="1" applyBorder="1" applyAlignment="1">
      <alignment horizontal="center" vertical="center" wrapText="1"/>
    </xf>
    <xf numFmtId="0" fontId="11" fillId="0" borderId="0" xfId="2" applyFont="1" applyFill="1" applyAlignment="1">
      <alignment wrapText="1"/>
    </xf>
    <xf numFmtId="0" fontId="11" fillId="0" borderId="0" xfId="2" applyNumberFormat="1" applyFont="1" applyBorder="1" applyAlignment="1">
      <alignment horizontal="center" vertical="center"/>
    </xf>
    <xf numFmtId="0" fontId="11" fillId="0" borderId="13" xfId="2" applyNumberFormat="1" applyFont="1" applyBorder="1" applyAlignment="1">
      <alignment horizontal="center" vertical="center"/>
    </xf>
    <xf numFmtId="0" fontId="11" fillId="0" borderId="0" xfId="1" applyFont="1" applyBorder="1" applyAlignment="1">
      <alignment vertical="center" wrapText="1"/>
    </xf>
    <xf numFmtId="49" fontId="10" fillId="0" borderId="15" xfId="1" applyNumberFormat="1" applyFont="1" applyBorder="1" applyAlignment="1">
      <alignment horizontal="center" vertical="center" wrapText="1"/>
    </xf>
    <xf numFmtId="0" fontId="10" fillId="0" borderId="7" xfId="4" applyNumberFormat="1" applyFont="1" applyBorder="1" applyAlignment="1">
      <alignment horizontal="center" vertical="center"/>
    </xf>
    <xf numFmtId="0" fontId="10" fillId="0" borderId="3" xfId="4" applyNumberFormat="1" applyFont="1" applyBorder="1" applyAlignment="1">
      <alignment horizontal="center" vertical="center"/>
    </xf>
    <xf numFmtId="0" fontId="10" fillId="0" borderId="7" xfId="4" applyNumberFormat="1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/>
    </xf>
    <xf numFmtId="0" fontId="11" fillId="0" borderId="7" xfId="4" applyNumberFormat="1" applyFont="1" applyBorder="1" applyAlignment="1">
      <alignment vertical="center" wrapText="1"/>
    </xf>
    <xf numFmtId="0" fontId="11" fillId="0" borderId="7" xfId="2" applyFont="1" applyBorder="1" applyAlignment="1">
      <alignment horizontal="left" vertical="center" wrapText="1"/>
    </xf>
    <xf numFmtId="0" fontId="11" fillId="0" borderId="7" xfId="2" applyFont="1" applyBorder="1" applyAlignment="1">
      <alignment horizontal="left" vertical="center" wrapText="1"/>
    </xf>
    <xf numFmtId="165" fontId="11" fillId="0" borderId="7" xfId="2" applyNumberFormat="1" applyFont="1" applyBorder="1" applyAlignment="1">
      <alignment horizontal="center" vertical="center" wrapText="1"/>
    </xf>
    <xf numFmtId="0" fontId="11" fillId="0" borderId="7" xfId="2" applyFont="1" applyBorder="1" applyAlignment="1">
      <alignment horizontal="center" vertical="center" wrapText="1"/>
    </xf>
    <xf numFmtId="165" fontId="11" fillId="16" borderId="7" xfId="4" applyNumberFormat="1" applyFont="1" applyFill="1" applyBorder="1" applyAlignment="1">
      <alignment horizontal="center" vertical="center"/>
    </xf>
    <xf numFmtId="165" fontId="11" fillId="0" borderId="3" xfId="4" applyNumberFormat="1" applyFont="1" applyFill="1" applyBorder="1" applyAlignment="1">
      <alignment horizontal="center" vertical="center"/>
    </xf>
    <xf numFmtId="165" fontId="11" fillId="0" borderId="7" xfId="2" applyNumberFormat="1" applyFont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7" xfId="2" applyNumberFormat="1" applyFont="1" applyBorder="1" applyAlignment="1">
      <alignment horizontal="center" vertical="center" wrapText="1"/>
    </xf>
    <xf numFmtId="0" fontId="11" fillId="0" borderId="6" xfId="2" applyFont="1" applyFill="1" applyBorder="1" applyAlignment="1">
      <alignment vertical="center"/>
    </xf>
    <xf numFmtId="0" fontId="11" fillId="16" borderId="6" xfId="2" applyFont="1" applyFill="1" applyBorder="1" applyAlignment="1">
      <alignment vertical="center"/>
    </xf>
    <xf numFmtId="2" fontId="11" fillId="0" borderId="0" xfId="2" applyNumberFormat="1" applyFont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3" xfId="2" applyNumberFormat="1" applyFont="1" applyBorder="1" applyAlignment="1">
      <alignment horizontal="center" vertical="center"/>
    </xf>
    <xf numFmtId="0" fontId="11" fillId="0" borderId="5" xfId="2" applyNumberFormat="1" applyFont="1" applyBorder="1" applyAlignment="1">
      <alignment horizontal="center" vertical="center"/>
    </xf>
    <xf numFmtId="0" fontId="11" fillId="0" borderId="6" xfId="2" applyFont="1" applyBorder="1" applyAlignment="1">
      <alignment vertical="center"/>
    </xf>
    <xf numFmtId="0" fontId="11" fillId="0" borderId="7" xfId="4" applyNumberFormat="1" applyFont="1" applyFill="1" applyBorder="1" applyAlignment="1">
      <alignment horizontal="right" vertical="center" wrapText="1"/>
    </xf>
    <xf numFmtId="165" fontId="11" fillId="16" borderId="7" xfId="2" applyNumberFormat="1" applyFont="1" applyFill="1" applyBorder="1" applyAlignment="1">
      <alignment horizontal="center" vertical="center"/>
    </xf>
    <xf numFmtId="0" fontId="11" fillId="0" borderId="0" xfId="2" applyNumberFormat="1" applyFont="1" applyBorder="1" applyAlignment="1">
      <alignment vertical="center"/>
    </xf>
    <xf numFmtId="0" fontId="11" fillId="0" borderId="0" xfId="0" applyFont="1" applyFill="1" applyAlignment="1">
      <alignment horizontal="center" vertical="top"/>
    </xf>
    <xf numFmtId="0" fontId="10" fillId="0" borderId="7" xfId="2" applyFont="1" applyBorder="1" applyAlignment="1">
      <alignment horizontal="left"/>
    </xf>
    <xf numFmtId="0" fontId="11" fillId="0" borderId="7" xfId="4" applyNumberFormat="1" applyFont="1" applyBorder="1" applyAlignment="1">
      <alignment horizontal="center" vertical="center" wrapText="1"/>
    </xf>
    <xf numFmtId="0" fontId="11" fillId="0" borderId="6" xfId="2" applyFont="1" applyBorder="1" applyAlignment="1">
      <alignment horizontal="left" vertical="center" wrapText="1"/>
    </xf>
    <xf numFmtId="1" fontId="10" fillId="0" borderId="7" xfId="2" applyNumberFormat="1" applyFont="1" applyBorder="1" applyAlignment="1">
      <alignment horizontal="center" vertical="center"/>
    </xf>
    <xf numFmtId="0" fontId="11" fillId="0" borderId="8" xfId="2" applyFont="1" applyBorder="1" applyAlignment="1">
      <alignment horizontal="left" vertical="center" wrapText="1"/>
    </xf>
    <xf numFmtId="1" fontId="13" fillId="0" borderId="7" xfId="2" applyNumberFormat="1" applyFont="1" applyFill="1" applyBorder="1" applyAlignment="1">
      <alignment horizontal="center" vertical="center"/>
    </xf>
    <xf numFmtId="0" fontId="11" fillId="0" borderId="17" xfId="2" applyFont="1" applyFill="1" applyBorder="1" applyAlignment="1">
      <alignment horizontal="center" vertical="center"/>
    </xf>
    <xf numFmtId="0" fontId="11" fillId="0" borderId="9" xfId="2" applyFont="1" applyBorder="1" applyAlignment="1">
      <alignment horizontal="left" vertical="center" wrapText="1"/>
    </xf>
    <xf numFmtId="0" fontId="10" fillId="0" borderId="6" xfId="2" applyFont="1" applyBorder="1" applyAlignment="1">
      <alignment horizontal="center" vertical="center" wrapText="1"/>
    </xf>
    <xf numFmtId="0" fontId="10" fillId="0" borderId="9" xfId="2" applyFont="1" applyBorder="1" applyAlignment="1">
      <alignment horizontal="center" vertical="center" wrapText="1"/>
    </xf>
    <xf numFmtId="0" fontId="11" fillId="0" borderId="7" xfId="2" applyFont="1" applyBorder="1" applyAlignment="1">
      <alignment horizontal="left" vertical="top" wrapText="1"/>
    </xf>
    <xf numFmtId="165" fontId="11" fillId="0" borderId="7" xfId="2" applyNumberFormat="1" applyFont="1" applyBorder="1" applyAlignment="1">
      <alignment horizontal="center" vertical="top" wrapText="1"/>
    </xf>
    <xf numFmtId="0" fontId="11" fillId="0" borderId="7" xfId="2" applyFont="1" applyBorder="1" applyAlignment="1">
      <alignment horizontal="center" vertical="top" wrapText="1"/>
    </xf>
    <xf numFmtId="165" fontId="11" fillId="0" borderId="7" xfId="4" applyNumberFormat="1" applyFont="1" applyBorder="1" applyAlignment="1">
      <alignment horizontal="center" vertical="center"/>
    </xf>
    <xf numFmtId="0" fontId="11" fillId="0" borderId="7" xfId="2" applyNumberFormat="1" applyFont="1" applyBorder="1" applyAlignment="1">
      <alignment horizontal="center" vertical="top" wrapText="1"/>
    </xf>
    <xf numFmtId="0" fontId="11" fillId="0" borderId="7" xfId="4" applyNumberFormat="1" applyFont="1" applyBorder="1" applyAlignment="1">
      <alignment horizontal="center" vertical="center"/>
    </xf>
    <xf numFmtId="0" fontId="11" fillId="0" borderId="7" xfId="2" applyFont="1" applyBorder="1" applyAlignment="1">
      <alignment vertical="center" wrapText="1"/>
    </xf>
    <xf numFmtId="0" fontId="11" fillId="0" borderId="7" xfId="4" applyNumberFormat="1" applyFont="1" applyBorder="1" applyAlignment="1">
      <alignment horizontal="center" vertical="center" wrapText="1"/>
    </xf>
    <xf numFmtId="0" fontId="11" fillId="0" borderId="7" xfId="2" applyFont="1" applyBorder="1" applyAlignment="1">
      <alignment horizontal="left" vertical="center"/>
    </xf>
    <xf numFmtId="49" fontId="11" fillId="0" borderId="7" xfId="5" applyNumberFormat="1" applyFont="1" applyFill="1" applyBorder="1" applyAlignment="1">
      <alignment horizontal="right" wrapText="1"/>
    </xf>
    <xf numFmtId="49" fontId="11" fillId="0" borderId="7" xfId="5" applyNumberFormat="1" applyFont="1" applyFill="1" applyBorder="1" applyAlignment="1">
      <alignment horizontal="right" vertical="center" wrapText="1"/>
    </xf>
    <xf numFmtId="4" fontId="10" fillId="0" borderId="7" xfId="5" applyNumberFormat="1" applyFont="1" applyFill="1" applyBorder="1" applyAlignment="1">
      <alignment horizontal="right" vertical="center" wrapText="1"/>
    </xf>
    <xf numFmtId="0" fontId="11" fillId="0" borderId="7" xfId="3" applyFont="1" applyBorder="1" applyAlignment="1">
      <alignment horizontal="right"/>
    </xf>
    <xf numFmtId="0" fontId="11" fillId="0" borderId="7" xfId="2" applyFont="1" applyBorder="1" applyAlignment="1">
      <alignment horizontal="center" vertical="center"/>
    </xf>
    <xf numFmtId="0" fontId="11" fillId="0" borderId="12" xfId="2" applyFont="1" applyBorder="1" applyAlignment="1">
      <alignment vertical="center"/>
    </xf>
    <xf numFmtId="0" fontId="11" fillId="0" borderId="3" xfId="4" applyNumberFormat="1" applyFont="1" applyBorder="1" applyAlignment="1">
      <alignment horizontal="center" vertical="center"/>
    </xf>
    <xf numFmtId="0" fontId="11" fillId="0" borderId="9" xfId="2" applyFont="1" applyBorder="1" applyAlignment="1">
      <alignment vertical="center"/>
    </xf>
    <xf numFmtId="0" fontId="11" fillId="0" borderId="0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1" fillId="0" borderId="7" xfId="4" applyNumberFormat="1" applyFont="1" applyFill="1" applyBorder="1" applyAlignment="1">
      <alignment horizontal="center" vertical="center" wrapText="1"/>
    </xf>
    <xf numFmtId="0" fontId="11" fillId="0" borderId="7" xfId="2" applyFont="1" applyFill="1" applyBorder="1" applyAlignment="1">
      <alignment horizontal="left" vertical="center" wrapText="1"/>
    </xf>
    <xf numFmtId="0" fontId="11" fillId="0" borderId="7" xfId="2" applyFont="1" applyFill="1" applyBorder="1" applyAlignment="1">
      <alignment vertical="center" wrapText="1"/>
    </xf>
    <xf numFmtId="0" fontId="11" fillId="0" borderId="7" xfId="4" applyNumberFormat="1" applyFont="1" applyFill="1" applyBorder="1" applyAlignment="1">
      <alignment horizontal="center" vertical="center" wrapText="1"/>
    </xf>
    <xf numFmtId="0" fontId="11" fillId="0" borderId="7" xfId="3" applyFont="1" applyFill="1" applyBorder="1" applyAlignment="1">
      <alignment horizontal="right"/>
    </xf>
    <xf numFmtId="0" fontId="11" fillId="0" borderId="7" xfId="2" applyFont="1" applyFill="1" applyBorder="1" applyAlignment="1">
      <alignment horizontal="center" vertical="center"/>
    </xf>
    <xf numFmtId="1" fontId="10" fillId="0" borderId="7" xfId="4" applyNumberFormat="1" applyFont="1" applyFill="1" applyBorder="1" applyAlignment="1">
      <alignment horizontal="center" vertical="center"/>
    </xf>
    <xf numFmtId="0" fontId="10" fillId="0" borderId="7" xfId="4" applyFont="1" applyFill="1" applyBorder="1" applyAlignment="1">
      <alignment horizontal="left" wrapText="1"/>
    </xf>
    <xf numFmtId="0" fontId="11" fillId="0" borderId="7" xfId="2" applyFont="1" applyFill="1" applyBorder="1" applyAlignment="1">
      <alignment vertical="center"/>
    </xf>
    <xf numFmtId="0" fontId="11" fillId="16" borderId="7" xfId="2" applyFont="1" applyFill="1" applyBorder="1" applyAlignment="1">
      <alignment vertical="center"/>
    </xf>
    <xf numFmtId="49" fontId="10" fillId="0" borderId="0" xfId="1" applyNumberFormat="1" applyFont="1" applyBorder="1" applyAlignment="1">
      <alignment horizontal="center" vertical="center" wrapText="1"/>
    </xf>
    <xf numFmtId="0" fontId="10" fillId="0" borderId="10" xfId="4" applyNumberFormat="1" applyFont="1" applyBorder="1" applyAlignment="1">
      <alignment horizontal="center" vertical="center"/>
    </xf>
    <xf numFmtId="0" fontId="10" fillId="0" borderId="1" xfId="4" applyNumberFormat="1" applyFont="1" applyBorder="1" applyAlignment="1">
      <alignment horizontal="center" vertical="center"/>
    </xf>
    <xf numFmtId="0" fontId="10" fillId="0" borderId="3" xfId="4" applyNumberFormat="1" applyFont="1" applyBorder="1" applyAlignment="1">
      <alignment horizontal="center" vertical="center" wrapText="1"/>
    </xf>
    <xf numFmtId="0" fontId="10" fillId="0" borderId="4" xfId="4" applyNumberFormat="1" applyFont="1" applyBorder="1" applyAlignment="1">
      <alignment horizontal="center" vertical="center" wrapText="1"/>
    </xf>
    <xf numFmtId="0" fontId="11" fillId="0" borderId="6" xfId="4" applyNumberFormat="1" applyFont="1" applyBorder="1" applyAlignment="1">
      <alignment horizontal="center" vertical="center" wrapText="1"/>
    </xf>
    <xf numFmtId="165" fontId="11" fillId="0" borderId="3" xfId="4" applyNumberFormat="1" applyFont="1" applyBorder="1" applyAlignment="1">
      <alignment horizontal="center" vertical="center"/>
    </xf>
    <xf numFmtId="165" fontId="11" fillId="0" borderId="0" xfId="2" applyNumberFormat="1" applyFont="1" applyBorder="1" applyAlignment="1">
      <alignment horizontal="center" vertical="center"/>
    </xf>
    <xf numFmtId="0" fontId="11" fillId="0" borderId="8" xfId="4" applyNumberFormat="1" applyFont="1" applyBorder="1" applyAlignment="1">
      <alignment horizontal="center" vertical="center" wrapText="1"/>
    </xf>
    <xf numFmtId="0" fontId="11" fillId="0" borderId="9" xfId="4" applyNumberFormat="1" applyFont="1" applyBorder="1" applyAlignment="1">
      <alignment horizontal="center" vertical="center" wrapText="1"/>
    </xf>
    <xf numFmtId="0" fontId="11" fillId="0" borderId="9" xfId="2" applyFont="1" applyBorder="1" applyAlignment="1">
      <alignment vertical="center" wrapText="1"/>
    </xf>
    <xf numFmtId="165" fontId="11" fillId="0" borderId="3" xfId="2" applyNumberFormat="1" applyFont="1" applyBorder="1" applyAlignment="1">
      <alignment horizontal="center" vertical="center"/>
    </xf>
    <xf numFmtId="0" fontId="11" fillId="0" borderId="9" xfId="4" applyNumberFormat="1" applyFont="1" applyBorder="1" applyAlignment="1">
      <alignment horizontal="center" vertical="center" wrapText="1"/>
    </xf>
    <xf numFmtId="2" fontId="11" fillId="0" borderId="0" xfId="2" applyNumberFormat="1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1" fontId="15" fillId="0" borderId="7" xfId="4" applyNumberFormat="1" applyFont="1" applyFill="1" applyBorder="1" applyAlignment="1">
      <alignment horizontal="center" vertical="center"/>
    </xf>
    <xf numFmtId="0" fontId="15" fillId="0" borderId="7" xfId="2" applyNumberFormat="1" applyFont="1" applyFill="1" applyBorder="1" applyAlignment="1">
      <alignment horizontal="center" vertical="center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center" vertical="center"/>
    </xf>
    <xf numFmtId="0" fontId="10" fillId="0" borderId="5" xfId="4" applyNumberFormat="1" applyFont="1" applyBorder="1" applyAlignment="1">
      <alignment horizontal="center" vertical="center" wrapText="1"/>
    </xf>
    <xf numFmtId="165" fontId="11" fillId="0" borderId="6" xfId="2" applyNumberFormat="1" applyFont="1" applyBorder="1" applyAlignment="1">
      <alignment horizontal="center" vertical="top" wrapText="1"/>
    </xf>
    <xf numFmtId="165" fontId="11" fillId="0" borderId="5" xfId="2" applyNumberFormat="1" applyFont="1" applyBorder="1" applyAlignment="1">
      <alignment horizontal="center" vertical="center"/>
    </xf>
    <xf numFmtId="4" fontId="10" fillId="0" borderId="3" xfId="5" applyNumberFormat="1" applyFont="1" applyFill="1" applyBorder="1" applyAlignment="1">
      <alignment horizontal="right" vertical="center" wrapText="1"/>
    </xf>
    <xf numFmtId="0" fontId="10" fillId="0" borderId="3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5" xfId="2" applyFont="1" applyFill="1" applyBorder="1" applyAlignment="1">
      <alignment horizontal="center" vertical="center"/>
    </xf>
    <xf numFmtId="2" fontId="11" fillId="0" borderId="7" xfId="2" applyNumberFormat="1" applyFont="1" applyBorder="1" applyAlignment="1">
      <alignment horizontal="center" vertical="top" wrapText="1"/>
    </xf>
    <xf numFmtId="0" fontId="11" fillId="0" borderId="6" xfId="2" applyFont="1" applyFill="1" applyBorder="1"/>
    <xf numFmtId="0" fontId="11" fillId="0" borderId="7" xfId="2" applyNumberFormat="1" applyFont="1" applyBorder="1" applyAlignment="1">
      <alignment horizontal="center" vertical="top"/>
    </xf>
    <xf numFmtId="2" fontId="11" fillId="0" borderId="7" xfId="2" applyNumberFormat="1" applyFont="1" applyBorder="1" applyAlignment="1">
      <alignment horizontal="center" vertical="top"/>
    </xf>
    <xf numFmtId="0" fontId="11" fillId="16" borderId="6" xfId="2" applyFont="1" applyFill="1" applyBorder="1"/>
    <xf numFmtId="0" fontId="11" fillId="4" borderId="3" xfId="2" applyNumberFormat="1" applyFont="1" applyFill="1" applyBorder="1" applyAlignment="1">
      <alignment horizontal="center" vertical="center"/>
    </xf>
    <xf numFmtId="1" fontId="11" fillId="0" borderId="7" xfId="2" applyNumberFormat="1" applyFont="1" applyBorder="1" applyAlignment="1">
      <alignment horizontal="center" vertical="center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41">
          <cell r="AM141">
            <v>14.56</v>
          </cell>
        </row>
        <row r="142">
          <cell r="AM142">
            <v>25.02</v>
          </cell>
        </row>
        <row r="144">
          <cell r="AM144">
            <v>11.12</v>
          </cell>
        </row>
        <row r="151">
          <cell r="AM151">
            <v>14.56</v>
          </cell>
        </row>
        <row r="152">
          <cell r="AM152">
            <v>25.02</v>
          </cell>
        </row>
        <row r="154">
          <cell r="AM154">
            <v>11.11</v>
          </cell>
        </row>
        <row r="161">
          <cell r="AM161">
            <v>14.56</v>
          </cell>
        </row>
        <row r="162">
          <cell r="AM162">
            <v>25.02</v>
          </cell>
        </row>
        <row r="164">
          <cell r="AM164">
            <v>11.03</v>
          </cell>
        </row>
        <row r="170">
          <cell r="AM170">
            <v>4.9400000000000004</v>
          </cell>
        </row>
        <row r="171">
          <cell r="AM171">
            <v>8.15</v>
          </cell>
        </row>
        <row r="173">
          <cell r="AM173">
            <v>3.38</v>
          </cell>
        </row>
        <row r="231">
          <cell r="AM231">
            <v>12.3</v>
          </cell>
        </row>
        <row r="232">
          <cell r="AM232">
            <v>21.12</v>
          </cell>
        </row>
        <row r="234">
          <cell r="AM234">
            <v>9.1010000000000009</v>
          </cell>
        </row>
        <row r="241">
          <cell r="AM241">
            <v>12.3</v>
          </cell>
        </row>
        <row r="242">
          <cell r="AM242">
            <v>21.12</v>
          </cell>
        </row>
        <row r="244">
          <cell r="AM244">
            <v>9.0830000000000002</v>
          </cell>
        </row>
        <row r="251">
          <cell r="AM251">
            <v>12.3</v>
          </cell>
        </row>
        <row r="252">
          <cell r="AM252">
            <v>21.12</v>
          </cell>
        </row>
        <row r="254">
          <cell r="AM254">
            <v>9.0549999999999997</v>
          </cell>
        </row>
        <row r="260">
          <cell r="AM260">
            <v>4.1900000000000004</v>
          </cell>
        </row>
        <row r="261">
          <cell r="AM261">
            <v>6.91</v>
          </cell>
        </row>
        <row r="263">
          <cell r="AM263">
            <v>2.7629999999999999</v>
          </cell>
        </row>
        <row r="321">
          <cell r="AM321">
            <v>10.94</v>
          </cell>
        </row>
        <row r="322">
          <cell r="AM322">
            <v>19.559999999999999</v>
          </cell>
        </row>
        <row r="324">
          <cell r="AM324">
            <v>7.42</v>
          </cell>
        </row>
        <row r="331">
          <cell r="AM331">
            <v>10.94</v>
          </cell>
        </row>
        <row r="332">
          <cell r="AM332">
            <v>19.559999999999999</v>
          </cell>
        </row>
        <row r="334">
          <cell r="AM334">
            <v>7.3550000000000004</v>
          </cell>
        </row>
        <row r="341">
          <cell r="AM341">
            <v>10.95</v>
          </cell>
        </row>
        <row r="342">
          <cell r="AM342">
            <v>19.559999999999999</v>
          </cell>
        </row>
        <row r="344">
          <cell r="AM344">
            <v>7.6859999999999999</v>
          </cell>
        </row>
        <row r="350">
          <cell r="AM350">
            <v>3.51</v>
          </cell>
        </row>
        <row r="351">
          <cell r="AM351">
            <v>6.22</v>
          </cell>
        </row>
        <row r="353">
          <cell r="AM353">
            <v>2.359</v>
          </cell>
        </row>
        <row r="411">
          <cell r="AM411">
            <v>14.06</v>
          </cell>
        </row>
        <row r="412">
          <cell r="AM412">
            <v>24.16</v>
          </cell>
        </row>
        <row r="414">
          <cell r="AM414">
            <v>10.622999999999999</v>
          </cell>
        </row>
        <row r="421">
          <cell r="AM421">
            <v>14.06</v>
          </cell>
        </row>
        <row r="422">
          <cell r="AM422">
            <v>24.16</v>
          </cell>
        </row>
        <row r="424">
          <cell r="AM424">
            <v>10.605</v>
          </cell>
        </row>
        <row r="431">
          <cell r="AM431">
            <v>14.06</v>
          </cell>
        </row>
        <row r="432">
          <cell r="AM432">
            <v>24.16</v>
          </cell>
        </row>
        <row r="434">
          <cell r="AM434">
            <v>10.577</v>
          </cell>
        </row>
        <row r="440">
          <cell r="AM440">
            <v>4.76</v>
          </cell>
        </row>
        <row r="441">
          <cell r="AM441">
            <v>7.87</v>
          </cell>
        </row>
        <row r="443">
          <cell r="AM443">
            <v>3.2309999999999999</v>
          </cell>
        </row>
        <row r="502">
          <cell r="AM502">
            <v>24.21</v>
          </cell>
        </row>
        <row r="503">
          <cell r="AM503">
            <v>43.37</v>
          </cell>
        </row>
        <row r="505">
          <cell r="AM505">
            <v>10.852</v>
          </cell>
        </row>
        <row r="512">
          <cell r="AM512">
            <v>24.74</v>
          </cell>
        </row>
        <row r="513">
          <cell r="AM513">
            <v>44.36</v>
          </cell>
        </row>
        <row r="515">
          <cell r="AM515">
            <v>10.834</v>
          </cell>
        </row>
        <row r="522">
          <cell r="AM522">
            <v>25.64</v>
          </cell>
        </row>
        <row r="523">
          <cell r="AM523">
            <v>45.96</v>
          </cell>
        </row>
        <row r="525">
          <cell r="AM525">
            <v>10.805999999999999</v>
          </cell>
        </row>
        <row r="531">
          <cell r="AM531">
            <v>4.87</v>
          </cell>
        </row>
        <row r="532">
          <cell r="AM532">
            <v>8.26</v>
          </cell>
        </row>
        <row r="534">
          <cell r="AM534">
            <v>2.8239999999999998</v>
          </cell>
        </row>
        <row r="593">
          <cell r="AM593">
            <v>14.42</v>
          </cell>
        </row>
        <row r="594">
          <cell r="AM594">
            <v>24.82</v>
          </cell>
        </row>
        <row r="596">
          <cell r="AM596">
            <v>10.622999999999999</v>
          </cell>
        </row>
        <row r="603">
          <cell r="AM603">
            <v>14.35</v>
          </cell>
        </row>
        <row r="604">
          <cell r="AM604">
            <v>24.72</v>
          </cell>
        </row>
        <row r="606">
          <cell r="AM606">
            <v>10.605</v>
          </cell>
        </row>
        <row r="613">
          <cell r="AM613">
            <v>14.42</v>
          </cell>
        </row>
        <row r="614">
          <cell r="AM614">
            <v>24.82</v>
          </cell>
        </row>
        <row r="616">
          <cell r="AM616">
            <v>10.577</v>
          </cell>
        </row>
        <row r="622">
          <cell r="AM622">
            <v>4.78</v>
          </cell>
        </row>
        <row r="623">
          <cell r="AM623">
            <v>7.8800000000000097</v>
          </cell>
        </row>
        <row r="625">
          <cell r="AM625">
            <v>3.2309999999999999</v>
          </cell>
        </row>
        <row r="685">
          <cell r="AM685">
            <v>14.61</v>
          </cell>
        </row>
        <row r="686">
          <cell r="AM686">
            <v>25.1</v>
          </cell>
        </row>
        <row r="688">
          <cell r="AM688">
            <v>11.004</v>
          </cell>
        </row>
        <row r="695">
          <cell r="AM695">
            <v>14.61</v>
          </cell>
        </row>
        <row r="696">
          <cell r="AM696">
            <v>25.1</v>
          </cell>
        </row>
        <row r="698">
          <cell r="AN698">
            <v>10.986000000000001</v>
          </cell>
        </row>
        <row r="705">
          <cell r="AM705">
            <v>14.54</v>
          </cell>
        </row>
        <row r="706">
          <cell r="AM706">
            <v>25</v>
          </cell>
        </row>
        <row r="708">
          <cell r="AM708">
            <v>10.958</v>
          </cell>
        </row>
        <row r="714">
          <cell r="AM714">
            <v>4.8600000000000003</v>
          </cell>
        </row>
        <row r="715">
          <cell r="AM715">
            <v>8.0100000000000104</v>
          </cell>
        </row>
        <row r="717">
          <cell r="AM717">
            <v>3.3479999999999999</v>
          </cell>
        </row>
        <row r="776">
          <cell r="AM776">
            <v>13.8</v>
          </cell>
        </row>
        <row r="777">
          <cell r="AM777">
            <v>23.79</v>
          </cell>
        </row>
        <row r="779">
          <cell r="AM779">
            <v>10.24</v>
          </cell>
        </row>
        <row r="786">
          <cell r="AM786">
            <v>13.8</v>
          </cell>
        </row>
        <row r="789">
          <cell r="AM789">
            <v>10.23</v>
          </cell>
        </row>
        <row r="796">
          <cell r="AM796">
            <v>13.8</v>
          </cell>
        </row>
        <row r="799">
          <cell r="AM799">
            <v>10.199999999999999</v>
          </cell>
        </row>
        <row r="805">
          <cell r="AM805">
            <v>4.42</v>
          </cell>
        </row>
        <row r="806">
          <cell r="AM806">
            <v>7.47</v>
          </cell>
        </row>
        <row r="808">
          <cell r="AM808">
            <v>3.19</v>
          </cell>
        </row>
        <row r="866">
          <cell r="AM866">
            <v>11.6</v>
          </cell>
        </row>
        <row r="867">
          <cell r="AM867">
            <v>20.91</v>
          </cell>
        </row>
        <row r="869">
          <cell r="AM869">
            <v>6.66</v>
          </cell>
        </row>
        <row r="876">
          <cell r="AM876">
            <v>11.6</v>
          </cell>
        </row>
        <row r="877">
          <cell r="AM877">
            <v>20.91</v>
          </cell>
        </row>
        <row r="879">
          <cell r="AM879">
            <v>6.66</v>
          </cell>
        </row>
        <row r="886">
          <cell r="AM886">
            <v>11.6</v>
          </cell>
        </row>
        <row r="887">
          <cell r="AM887">
            <v>20.91</v>
          </cell>
        </row>
        <row r="889">
          <cell r="AM889">
            <v>6.66</v>
          </cell>
        </row>
        <row r="895">
          <cell r="AM895">
            <v>3.65</v>
          </cell>
        </row>
        <row r="896">
          <cell r="AM896">
            <v>6.6</v>
          </cell>
        </row>
        <row r="898">
          <cell r="AM898">
            <v>2.11</v>
          </cell>
        </row>
        <row r="956">
          <cell r="AM956">
            <v>14.56</v>
          </cell>
        </row>
        <row r="957">
          <cell r="AM957">
            <v>25.02</v>
          </cell>
        </row>
        <row r="959">
          <cell r="AM959">
            <v>10.97</v>
          </cell>
        </row>
        <row r="966">
          <cell r="AM966">
            <v>14.56</v>
          </cell>
        </row>
        <row r="967">
          <cell r="AM967">
            <v>25.02</v>
          </cell>
        </row>
        <row r="969">
          <cell r="AM969">
            <v>10.96</v>
          </cell>
        </row>
        <row r="976">
          <cell r="AM976">
            <v>14.56</v>
          </cell>
        </row>
        <row r="977">
          <cell r="AM977">
            <v>25.02</v>
          </cell>
        </row>
        <row r="979">
          <cell r="AM979">
            <v>10.92</v>
          </cell>
        </row>
        <row r="985">
          <cell r="AM985">
            <v>4.9400000000000004</v>
          </cell>
        </row>
        <row r="986">
          <cell r="AM986">
            <v>8.15</v>
          </cell>
        </row>
        <row r="988">
          <cell r="AM988">
            <v>3.42</v>
          </cell>
        </row>
        <row r="1047">
          <cell r="AM1047">
            <v>13.3</v>
          </cell>
        </row>
        <row r="1048">
          <cell r="AM1048">
            <v>22.84</v>
          </cell>
        </row>
        <row r="1050">
          <cell r="AM1050">
            <v>9.83</v>
          </cell>
        </row>
        <row r="1057">
          <cell r="AM1057">
            <v>13.3</v>
          </cell>
        </row>
        <row r="1058">
          <cell r="AM1058">
            <v>22.84</v>
          </cell>
        </row>
        <row r="1060">
          <cell r="AM1060">
            <v>9.82</v>
          </cell>
        </row>
        <row r="1067">
          <cell r="AM1067">
            <v>13.3</v>
          </cell>
        </row>
        <row r="1068">
          <cell r="AM1068">
            <v>22.84</v>
          </cell>
        </row>
        <row r="1070">
          <cell r="AM1070">
            <v>9.7799999999999994</v>
          </cell>
        </row>
        <row r="1076">
          <cell r="AM1076">
            <v>4.53</v>
          </cell>
        </row>
        <row r="1077">
          <cell r="AM1077">
            <v>7.47</v>
          </cell>
        </row>
        <row r="1079">
          <cell r="AM1079">
            <v>3.05</v>
          </cell>
        </row>
        <row r="1137">
          <cell r="AM1137">
            <v>14.56</v>
          </cell>
        </row>
        <row r="1138">
          <cell r="AM1138">
            <v>25.07</v>
          </cell>
        </row>
        <row r="1140">
          <cell r="AM1140">
            <v>10.97</v>
          </cell>
        </row>
        <row r="1147">
          <cell r="AM1147">
            <v>14.56</v>
          </cell>
        </row>
        <row r="1148">
          <cell r="AM1148">
            <v>25.07</v>
          </cell>
        </row>
        <row r="1150">
          <cell r="AM1150">
            <v>10.96</v>
          </cell>
        </row>
        <row r="1157">
          <cell r="AM1157">
            <v>14.56</v>
          </cell>
        </row>
        <row r="1158">
          <cell r="AM1158">
            <v>25.07</v>
          </cell>
        </row>
        <row r="1160">
          <cell r="AM1160">
            <v>10.92</v>
          </cell>
        </row>
        <row r="1166">
          <cell r="AM1166">
            <v>4.9400000000000004</v>
          </cell>
        </row>
        <row r="1167">
          <cell r="AM1167">
            <v>8.0500000000000007</v>
          </cell>
        </row>
        <row r="1169">
          <cell r="AM1169">
            <v>3.42</v>
          </cell>
        </row>
      </sheetData>
      <sheetData sheetId="5" refreshError="1"/>
      <sheetData sheetId="6" refreshError="1"/>
      <sheetData sheetId="7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  <row r="13">
          <cell r="D13">
            <v>105.27800000000001</v>
          </cell>
        </row>
        <row r="14">
          <cell r="D14">
            <v>105.306</v>
          </cell>
        </row>
        <row r="15">
          <cell r="D15">
            <v>105.294</v>
          </cell>
        </row>
        <row r="16">
          <cell r="D16">
            <v>8.3819999999999997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BL202"/>
  <sheetViews>
    <sheetView showZeros="0" tabSelected="1" topLeftCell="A9" zoomScale="50" zoomScaleNormal="50" zoomScaleSheetLayoutView="50" workbookViewId="0">
      <selection activeCell="S64" sqref="S64"/>
    </sheetView>
  </sheetViews>
  <sheetFormatPr defaultRowHeight="20.25"/>
  <cols>
    <col min="1" max="1" width="6" style="36" customWidth="1"/>
    <col min="2" max="2" width="26.7109375" style="36" customWidth="1"/>
    <col min="3" max="3" width="34.5703125" style="36" customWidth="1"/>
    <col min="4" max="4" width="13.42578125" style="36" customWidth="1"/>
    <col min="5" max="5" width="42.140625" style="37" customWidth="1"/>
    <col min="6" max="6" width="13.28515625" style="37" customWidth="1"/>
    <col min="7" max="36" width="10.140625" style="36" customWidth="1"/>
    <col min="37" max="37" width="10.7109375" style="36" customWidth="1"/>
    <col min="38" max="38" width="14.28515625" style="179" customWidth="1"/>
    <col min="39" max="16384" width="9.140625" style="36"/>
  </cols>
  <sheetData>
    <row r="1" spans="1:40">
      <c r="A1" s="35" t="s">
        <v>0</v>
      </c>
      <c r="B1" s="35"/>
      <c r="C1" s="35"/>
      <c r="O1" s="35" t="s">
        <v>1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40">
      <c r="A2" s="38"/>
      <c r="B2" s="38"/>
      <c r="C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6"/>
    </row>
    <row r="3" spans="1:40">
      <c r="A3" s="38"/>
      <c r="B3" s="39" t="s">
        <v>3</v>
      </c>
      <c r="C3" s="39"/>
      <c r="D3" s="39"/>
      <c r="E3" s="39"/>
      <c r="F3" s="40"/>
      <c r="G3" s="41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39" t="s">
        <v>4</v>
      </c>
      <c r="AH3" s="39"/>
      <c r="AI3" s="39"/>
      <c r="AJ3" s="39"/>
      <c r="AK3" s="39"/>
      <c r="AL3" s="42"/>
      <c r="AM3" s="42"/>
      <c r="AN3" s="42"/>
    </row>
    <row r="4" spans="1:40">
      <c r="A4" s="38"/>
      <c r="B4" s="39" t="s">
        <v>5</v>
      </c>
      <c r="C4" s="39"/>
      <c r="D4" s="39"/>
      <c r="E4" s="39"/>
      <c r="F4" s="40"/>
      <c r="G4" s="41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39" t="s">
        <v>6</v>
      </c>
      <c r="AH4" s="39"/>
      <c r="AI4" s="39"/>
      <c r="AJ4" s="39"/>
      <c r="AK4" s="39"/>
      <c r="AL4" s="42"/>
      <c r="AM4" s="42"/>
      <c r="AN4" s="42"/>
    </row>
    <row r="5" spans="1:40">
      <c r="A5" s="38"/>
      <c r="B5" s="43" t="s">
        <v>7</v>
      </c>
      <c r="C5" s="43"/>
      <c r="D5" s="44"/>
      <c r="E5" s="44"/>
      <c r="F5" s="40"/>
      <c r="G5" s="41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4"/>
      <c r="AH5" s="44"/>
      <c r="AI5" s="44"/>
      <c r="AJ5" s="44"/>
      <c r="AK5" s="45"/>
      <c r="AL5" s="42"/>
      <c r="AM5" s="42"/>
      <c r="AN5" s="42"/>
    </row>
    <row r="6" spans="1:40">
      <c r="A6" s="38"/>
      <c r="B6" s="46" t="s">
        <v>8</v>
      </c>
      <c r="C6" s="46"/>
      <c r="D6" s="47"/>
      <c r="E6" s="47"/>
      <c r="F6" s="40"/>
      <c r="G6" s="41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8" t="s">
        <v>8</v>
      </c>
      <c r="AH6" s="48"/>
      <c r="AI6" s="48"/>
      <c r="AJ6" s="48"/>
      <c r="AK6" s="44"/>
      <c r="AL6" s="42"/>
      <c r="AM6" s="42"/>
      <c r="AN6" s="42"/>
    </row>
    <row r="7" spans="1:40">
      <c r="A7" s="38"/>
      <c r="B7" s="49" t="s">
        <v>9</v>
      </c>
      <c r="C7" s="49"/>
      <c r="D7" s="44"/>
      <c r="E7" s="44"/>
      <c r="F7" s="40"/>
      <c r="G7" s="41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4"/>
      <c r="AH7" s="44"/>
      <c r="AI7" s="44"/>
      <c r="AJ7" s="44"/>
      <c r="AK7" s="45"/>
      <c r="AL7" s="42"/>
      <c r="AM7" s="42"/>
      <c r="AN7" s="42"/>
    </row>
    <row r="8" spans="1:40">
      <c r="A8" s="38"/>
      <c r="B8" s="50" t="s">
        <v>10</v>
      </c>
      <c r="C8" s="50"/>
      <c r="D8" s="51"/>
      <c r="E8" s="51"/>
      <c r="F8" s="40"/>
      <c r="G8" s="41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8" t="s">
        <v>10</v>
      </c>
      <c r="AH8" s="48"/>
      <c r="AI8" s="48"/>
      <c r="AJ8" s="48"/>
      <c r="AK8" s="44"/>
      <c r="AL8" s="42"/>
      <c r="AM8" s="42"/>
      <c r="AN8" s="42"/>
    </row>
    <row r="9" spans="1:40">
      <c r="A9" s="38"/>
      <c r="B9" s="44"/>
      <c r="C9" s="44"/>
      <c r="D9" s="44"/>
      <c r="E9" s="44"/>
      <c r="F9" s="40"/>
      <c r="G9" s="41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4"/>
      <c r="AH9" s="44"/>
      <c r="AI9" s="44"/>
      <c r="AJ9" s="44"/>
      <c r="AK9" s="44"/>
      <c r="AL9" s="42"/>
      <c r="AM9" s="42"/>
      <c r="AN9" s="42"/>
    </row>
    <row r="10" spans="1:40">
      <c r="A10" s="52"/>
      <c r="B10" s="39" t="s">
        <v>11</v>
      </c>
      <c r="C10" s="39"/>
      <c r="D10" s="39"/>
      <c r="E10" s="39"/>
      <c r="F10" s="53"/>
      <c r="G10" s="52"/>
      <c r="H10" s="52"/>
      <c r="I10" s="52"/>
      <c r="J10" s="52"/>
      <c r="K10" s="52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54" t="s">
        <v>12</v>
      </c>
      <c r="AH10" s="54"/>
      <c r="AI10" s="54"/>
      <c r="AJ10" s="54"/>
      <c r="AK10" s="54"/>
      <c r="AL10" s="38"/>
    </row>
    <row r="11" spans="1:40">
      <c r="A11" s="38"/>
      <c r="B11" s="38"/>
      <c r="C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55" t="s">
        <v>60</v>
      </c>
    </row>
    <row r="12" spans="1:40">
      <c r="A12" s="38"/>
      <c r="B12" s="38"/>
      <c r="C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</row>
    <row r="13" spans="1:40">
      <c r="A13" s="56" t="s">
        <v>73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8"/>
    </row>
    <row r="14" spans="1:40">
      <c r="A14" s="56" t="s">
        <v>78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60"/>
    </row>
    <row r="15" spans="1:40">
      <c r="A15" s="61" t="s">
        <v>80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3"/>
    </row>
    <row r="16" spans="1:40">
      <c r="A16" s="8" t="s">
        <v>13</v>
      </c>
      <c r="B16" s="8" t="s">
        <v>14</v>
      </c>
      <c r="C16" s="8" t="s">
        <v>15</v>
      </c>
      <c r="D16" s="11" t="s">
        <v>17</v>
      </c>
      <c r="E16" s="8" t="s">
        <v>18</v>
      </c>
      <c r="F16" s="12" t="s">
        <v>19</v>
      </c>
      <c r="G16" s="64" t="s">
        <v>90</v>
      </c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5"/>
      <c r="AL16" s="66" t="s">
        <v>70</v>
      </c>
    </row>
    <row r="17" spans="1:53">
      <c r="A17" s="9"/>
      <c r="B17" s="9"/>
      <c r="C17" s="9"/>
      <c r="D17" s="11"/>
      <c r="E17" s="9"/>
      <c r="F17" s="13"/>
      <c r="G17" s="67">
        <v>1</v>
      </c>
      <c r="H17" s="68">
        <v>2</v>
      </c>
      <c r="I17" s="69">
        <v>3</v>
      </c>
      <c r="J17" s="70">
        <v>4</v>
      </c>
      <c r="K17" s="67">
        <v>5</v>
      </c>
      <c r="L17" s="68">
        <v>6</v>
      </c>
      <c r="M17" s="69">
        <v>7</v>
      </c>
      <c r="N17" s="70" t="s">
        <v>91</v>
      </c>
      <c r="O17" s="67">
        <v>9</v>
      </c>
      <c r="P17" s="70">
        <v>10</v>
      </c>
      <c r="Q17" s="69">
        <v>11</v>
      </c>
      <c r="R17" s="68">
        <v>12</v>
      </c>
      <c r="S17" s="67">
        <v>13</v>
      </c>
      <c r="T17" s="70">
        <v>14</v>
      </c>
      <c r="U17" s="69">
        <v>15</v>
      </c>
      <c r="V17" s="70">
        <v>16</v>
      </c>
      <c r="W17" s="69">
        <v>17</v>
      </c>
      <c r="X17" s="70">
        <v>18</v>
      </c>
      <c r="Y17" s="67">
        <v>19</v>
      </c>
      <c r="Z17" s="68">
        <v>20</v>
      </c>
      <c r="AA17" s="69">
        <v>21</v>
      </c>
      <c r="AB17" s="70">
        <v>22</v>
      </c>
      <c r="AC17" s="69">
        <v>23</v>
      </c>
      <c r="AD17" s="70">
        <v>24</v>
      </c>
      <c r="AE17" s="69">
        <v>25</v>
      </c>
      <c r="AF17" s="68">
        <v>26</v>
      </c>
      <c r="AG17" s="67">
        <v>27</v>
      </c>
      <c r="AH17" s="70">
        <v>28</v>
      </c>
      <c r="AI17" s="69">
        <v>29</v>
      </c>
      <c r="AJ17" s="70">
        <v>30</v>
      </c>
      <c r="AK17" s="71">
        <v>31</v>
      </c>
      <c r="AL17" s="72"/>
    </row>
    <row r="18" spans="1:53">
      <c r="A18" s="10"/>
      <c r="B18" s="10"/>
      <c r="C18" s="10"/>
      <c r="D18" s="11"/>
      <c r="E18" s="10"/>
      <c r="F18" s="14"/>
      <c r="G18" s="73" t="s">
        <v>72</v>
      </c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5"/>
      <c r="AL18" s="76"/>
    </row>
    <row r="19" spans="1:53" s="109" customFormat="1" ht="40.5">
      <c r="A19" s="102"/>
      <c r="B19" s="77" t="s">
        <v>95</v>
      </c>
      <c r="C19" s="85" t="s">
        <v>49</v>
      </c>
      <c r="D19" s="110" t="s">
        <v>55</v>
      </c>
      <c r="E19" s="111" t="s">
        <v>61</v>
      </c>
      <c r="F19" s="81">
        <v>1</v>
      </c>
      <c r="G19" s="112"/>
      <c r="H19" s="112"/>
      <c r="I19" s="113">
        <v>1</v>
      </c>
      <c r="J19" s="33">
        <v>1</v>
      </c>
      <c r="K19" s="112"/>
      <c r="L19" s="114"/>
      <c r="M19" s="31">
        <v>1</v>
      </c>
      <c r="N19" s="115"/>
      <c r="O19" s="116"/>
      <c r="P19" s="113">
        <v>1</v>
      </c>
      <c r="Q19" s="31">
        <v>1</v>
      </c>
      <c r="R19" s="112"/>
      <c r="S19" s="112"/>
      <c r="T19" s="31">
        <v>1</v>
      </c>
      <c r="U19" s="31"/>
      <c r="V19" s="31">
        <v>1</v>
      </c>
      <c r="W19" s="113"/>
      <c r="X19" s="31">
        <v>1</v>
      </c>
      <c r="Y19" s="112"/>
      <c r="Z19" s="112"/>
      <c r="AA19" s="31">
        <v>1</v>
      </c>
      <c r="AB19" s="31"/>
      <c r="AC19" s="31">
        <v>1</v>
      </c>
      <c r="AD19" s="31"/>
      <c r="AE19" s="113">
        <v>1</v>
      </c>
      <c r="AF19" s="112"/>
      <c r="AG19" s="117"/>
      <c r="AH19" s="31">
        <v>1</v>
      </c>
      <c r="AI19" s="31"/>
      <c r="AJ19" s="31">
        <v>1</v>
      </c>
      <c r="AK19" s="118"/>
      <c r="AL19" s="119">
        <f>SUM(G19:AK19)</f>
        <v>13</v>
      </c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</row>
    <row r="20" spans="1:53" s="109" customFormat="1" ht="40.5">
      <c r="A20" s="104"/>
      <c r="B20" s="84"/>
      <c r="C20" s="85" t="s">
        <v>51</v>
      </c>
      <c r="D20" s="101" t="s">
        <v>28</v>
      </c>
      <c r="E20" s="111" t="s">
        <v>62</v>
      </c>
      <c r="F20" s="81">
        <v>1</v>
      </c>
      <c r="G20" s="120"/>
      <c r="H20" s="120"/>
      <c r="I20" s="121">
        <v>1</v>
      </c>
      <c r="J20" s="31"/>
      <c r="K20" s="120"/>
      <c r="L20" s="120"/>
      <c r="M20" s="32"/>
      <c r="N20" s="113"/>
      <c r="O20" s="117"/>
      <c r="P20" s="70"/>
      <c r="Q20" s="70"/>
      <c r="R20" s="68"/>
      <c r="S20" s="68"/>
      <c r="T20" s="70"/>
      <c r="U20" s="70"/>
      <c r="V20" s="70"/>
      <c r="W20" s="70"/>
      <c r="X20" s="70"/>
      <c r="Y20" s="68"/>
      <c r="Z20" s="112"/>
      <c r="AA20" s="70"/>
      <c r="AB20" s="70"/>
      <c r="AC20" s="70"/>
      <c r="AD20" s="70"/>
      <c r="AE20" s="70"/>
      <c r="AF20" s="68"/>
      <c r="AG20" s="68"/>
      <c r="AH20" s="70"/>
      <c r="AI20" s="70"/>
      <c r="AJ20" s="70"/>
      <c r="AK20" s="122"/>
      <c r="AL20" s="119">
        <f t="shared" ref="AL20:AL21" si="0">SUM(G20:AK20)</f>
        <v>1</v>
      </c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</row>
    <row r="21" spans="1:53" s="109" customFormat="1" ht="40.5">
      <c r="A21" s="106"/>
      <c r="B21" s="123"/>
      <c r="C21" s="124" t="s">
        <v>52</v>
      </c>
      <c r="D21" s="79" t="s">
        <v>31</v>
      </c>
      <c r="E21" s="80" t="s">
        <v>32</v>
      </c>
      <c r="F21" s="81">
        <v>1</v>
      </c>
      <c r="G21" s="120"/>
      <c r="H21" s="120"/>
      <c r="I21" s="32"/>
      <c r="J21" s="32"/>
      <c r="K21" s="120"/>
      <c r="L21" s="120"/>
      <c r="M21" s="32"/>
      <c r="N21" s="31"/>
      <c r="O21" s="117"/>
      <c r="P21" s="32"/>
      <c r="Q21" s="32"/>
      <c r="R21" s="120"/>
      <c r="S21" s="120"/>
      <c r="T21" s="32"/>
      <c r="U21" s="32"/>
      <c r="V21" s="32"/>
      <c r="W21" s="32"/>
      <c r="X21" s="32"/>
      <c r="Y21" s="120"/>
      <c r="Z21" s="120"/>
      <c r="AA21" s="32"/>
      <c r="AB21" s="32"/>
      <c r="AC21" s="32"/>
      <c r="AD21" s="32"/>
      <c r="AE21" s="32"/>
      <c r="AF21" s="120"/>
      <c r="AG21" s="120"/>
      <c r="AH21" s="32"/>
      <c r="AI21" s="32"/>
      <c r="AJ21" s="32"/>
      <c r="AK21" s="121">
        <v>1</v>
      </c>
      <c r="AL21" s="119">
        <f t="shared" si="0"/>
        <v>1</v>
      </c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</row>
    <row r="22" spans="1:53" s="109" customFormat="1">
      <c r="A22" s="88" t="s">
        <v>33</v>
      </c>
      <c r="B22" s="89"/>
      <c r="C22" s="89"/>
      <c r="D22" s="89"/>
      <c r="E22" s="90"/>
      <c r="F22" s="69"/>
      <c r="G22" s="114">
        <f>G19+G20</f>
        <v>0</v>
      </c>
      <c r="H22" s="114">
        <f>SUM(H19:H20)</f>
        <v>0</v>
      </c>
      <c r="I22" s="33">
        <f>SUM(I19:I21)</f>
        <v>2</v>
      </c>
      <c r="J22" s="33">
        <f t="shared" ref="J22:AK22" si="1">SUM(J19:J21)</f>
        <v>1</v>
      </c>
      <c r="K22" s="114">
        <f t="shared" si="1"/>
        <v>0</v>
      </c>
      <c r="L22" s="114">
        <f t="shared" si="1"/>
        <v>0</v>
      </c>
      <c r="M22" s="33">
        <f t="shared" si="1"/>
        <v>1</v>
      </c>
      <c r="N22" s="33">
        <f t="shared" si="1"/>
        <v>0</v>
      </c>
      <c r="O22" s="114">
        <f t="shared" si="1"/>
        <v>0</v>
      </c>
      <c r="P22" s="33">
        <f t="shared" si="1"/>
        <v>1</v>
      </c>
      <c r="Q22" s="33">
        <f t="shared" si="1"/>
        <v>1</v>
      </c>
      <c r="R22" s="114">
        <f t="shared" ref="R22" si="2">SUM(R19:R21)</f>
        <v>0</v>
      </c>
      <c r="S22" s="114">
        <f t="shared" ref="S22" si="3">SUM(S19:S21)</f>
        <v>0</v>
      </c>
      <c r="T22" s="33">
        <f t="shared" si="1"/>
        <v>1</v>
      </c>
      <c r="U22" s="33">
        <f t="shared" si="1"/>
        <v>0</v>
      </c>
      <c r="V22" s="33">
        <f t="shared" si="1"/>
        <v>1</v>
      </c>
      <c r="W22" s="33">
        <f t="shared" si="1"/>
        <v>0</v>
      </c>
      <c r="X22" s="33">
        <f t="shared" si="1"/>
        <v>1</v>
      </c>
      <c r="Y22" s="114">
        <f t="shared" ref="Y22" si="4">SUM(Y19:Y21)</f>
        <v>0</v>
      </c>
      <c r="Z22" s="114">
        <f t="shared" ref="Z22" si="5">SUM(Z19:Z21)</f>
        <v>0</v>
      </c>
      <c r="AA22" s="33">
        <f t="shared" si="1"/>
        <v>1</v>
      </c>
      <c r="AB22" s="33">
        <f t="shared" si="1"/>
        <v>0</v>
      </c>
      <c r="AC22" s="33">
        <f t="shared" si="1"/>
        <v>1</v>
      </c>
      <c r="AD22" s="33">
        <f t="shared" si="1"/>
        <v>0</v>
      </c>
      <c r="AE22" s="33">
        <f t="shared" si="1"/>
        <v>1</v>
      </c>
      <c r="AF22" s="114">
        <f t="shared" ref="AF22" si="6">SUM(AF19:AF21)</f>
        <v>0</v>
      </c>
      <c r="AG22" s="114">
        <f t="shared" ref="AG22" si="7">SUM(AG19:AG21)</f>
        <v>0</v>
      </c>
      <c r="AH22" s="33">
        <f t="shared" si="1"/>
        <v>1</v>
      </c>
      <c r="AI22" s="33">
        <f t="shared" si="1"/>
        <v>0</v>
      </c>
      <c r="AJ22" s="33">
        <f t="shared" si="1"/>
        <v>1</v>
      </c>
      <c r="AK22" s="33">
        <f t="shared" si="1"/>
        <v>1</v>
      </c>
      <c r="AL22" s="125">
        <f>SUM(AL19:AL21)</f>
        <v>15</v>
      </c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</row>
    <row r="23" spans="1:53" s="109" customFormat="1" hidden="1">
      <c r="A23" s="69"/>
      <c r="B23" s="126"/>
      <c r="C23" s="92" t="s">
        <v>34</v>
      </c>
      <c r="D23" s="93"/>
      <c r="E23" s="94"/>
      <c r="F23" s="127" t="s">
        <v>35</v>
      </c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>
        <f t="shared" ref="AL23:AL26" si="8">SUM(G23:R23)</f>
        <v>0</v>
      </c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</row>
    <row r="24" spans="1:53" s="109" customFormat="1" hidden="1">
      <c r="A24" s="69"/>
      <c r="B24" s="126"/>
      <c r="C24" s="95" t="s">
        <v>36</v>
      </c>
      <c r="D24" s="96"/>
      <c r="E24" s="97"/>
      <c r="F24" s="127" t="s">
        <v>35</v>
      </c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>
        <f>SUM(G24:R24)</f>
        <v>0</v>
      </c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</row>
    <row r="25" spans="1:53" s="109" customFormat="1" hidden="1">
      <c r="A25" s="69"/>
      <c r="B25" s="126"/>
      <c r="C25" s="98"/>
      <c r="D25" s="99"/>
      <c r="E25" s="100"/>
      <c r="F25" s="127" t="s">
        <v>35</v>
      </c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>
        <f t="shared" si="8"/>
        <v>0</v>
      </c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</row>
    <row r="26" spans="1:53" s="109" customFormat="1" hidden="1">
      <c r="A26" s="69"/>
      <c r="B26" s="126"/>
      <c r="C26" s="129" t="s">
        <v>38</v>
      </c>
      <c r="D26" s="130"/>
      <c r="E26" s="131"/>
      <c r="F26" s="127" t="s">
        <v>39</v>
      </c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>
        <f t="shared" si="8"/>
        <v>0</v>
      </c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</row>
    <row r="27" spans="1:53" s="109" customFormat="1" hidden="1">
      <c r="A27" s="69"/>
      <c r="B27" s="132" t="s">
        <v>53</v>
      </c>
      <c r="C27" s="133"/>
      <c r="D27" s="133"/>
      <c r="E27" s="134"/>
      <c r="F27" s="135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</row>
    <row r="28" spans="1:53" s="140" customFormat="1" hidden="1">
      <c r="A28" s="136"/>
      <c r="B28" s="137" t="s">
        <v>54</v>
      </c>
      <c r="C28" s="138"/>
      <c r="D28" s="138"/>
      <c r="E28" s="139"/>
      <c r="F28" s="127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</row>
    <row r="29" spans="1:53" s="140" customFormat="1" hidden="1">
      <c r="A29" s="136"/>
      <c r="B29" s="136"/>
      <c r="C29" s="141"/>
      <c r="D29" s="141"/>
      <c r="E29" s="142" t="s">
        <v>55</v>
      </c>
      <c r="F29" s="127"/>
      <c r="G29" s="283"/>
      <c r="H29" s="128"/>
      <c r="I29" s="283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>
        <f>SUM(G29:R29)</f>
        <v>0</v>
      </c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</row>
    <row r="30" spans="1:53" s="140" customFormat="1" hidden="1">
      <c r="A30" s="136"/>
      <c r="B30" s="136"/>
      <c r="C30" s="141"/>
      <c r="D30" s="141"/>
      <c r="E30" s="142" t="s">
        <v>28</v>
      </c>
      <c r="F30" s="127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>
        <f>SUM(G30:R30)</f>
        <v>0</v>
      </c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</row>
    <row r="31" spans="1:53" s="140" customFormat="1" hidden="1">
      <c r="A31" s="136"/>
      <c r="B31" s="136"/>
      <c r="C31" s="141"/>
      <c r="D31" s="141"/>
      <c r="E31" s="142" t="s">
        <v>31</v>
      </c>
      <c r="F31" s="127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>
        <f>SUM(G31:R31)</f>
        <v>0</v>
      </c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</row>
    <row r="32" spans="1:53" s="140" customFormat="1" hidden="1">
      <c r="A32" s="136"/>
      <c r="B32" s="136"/>
      <c r="C32" s="141"/>
      <c r="D32" s="141"/>
      <c r="E32" s="143" t="s">
        <v>37</v>
      </c>
      <c r="F32" s="144">
        <f t="shared" ref="F32" si="9">SUM(F29:F31)</f>
        <v>0</v>
      </c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28">
        <f>SUM(G32:R32)</f>
        <v>0</v>
      </c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</row>
    <row r="33" spans="1:64">
      <c r="A33" s="164"/>
      <c r="B33" s="165"/>
      <c r="C33" s="165"/>
      <c r="D33" s="165"/>
      <c r="E33" s="165"/>
      <c r="F33" s="166"/>
      <c r="G33" s="167"/>
      <c r="H33" s="167"/>
      <c r="I33" s="167"/>
      <c r="J33" s="167"/>
      <c r="K33" s="167"/>
      <c r="L33" s="167"/>
      <c r="M33" s="167"/>
      <c r="N33" s="167"/>
      <c r="O33" s="167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</row>
    <row r="34" spans="1:64" s="172" customFormat="1">
      <c r="A34" s="169"/>
      <c r="B34" s="52"/>
      <c r="C34" s="52"/>
      <c r="D34" s="52"/>
      <c r="E34" s="52"/>
      <c r="F34" s="170"/>
      <c r="G34" s="170"/>
      <c r="H34" s="170"/>
      <c r="I34" s="170"/>
      <c r="J34" s="170"/>
      <c r="K34" s="170"/>
      <c r="L34" s="17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71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  <c r="BJ34" s="173"/>
      <c r="BK34" s="173"/>
      <c r="BL34" s="173"/>
    </row>
    <row r="35" spans="1:64" s="2" customFormat="1">
      <c r="B35" s="6" t="s">
        <v>56</v>
      </c>
      <c r="C35" s="6"/>
      <c r="D35" s="6"/>
      <c r="E35" s="6"/>
      <c r="F35" s="6"/>
      <c r="G35" s="34" t="s">
        <v>85</v>
      </c>
      <c r="H35" s="34"/>
      <c r="I35" s="34"/>
      <c r="J35" s="34"/>
      <c r="K35" s="34"/>
      <c r="L35" s="34"/>
      <c r="O35" s="7"/>
      <c r="P35" s="7"/>
      <c r="Q35" s="7"/>
      <c r="R35" s="7"/>
      <c r="T35" s="4" t="s">
        <v>77</v>
      </c>
      <c r="U35" s="4"/>
      <c r="V35" s="4"/>
    </row>
    <row r="36" spans="1:64" s="2" customFormat="1">
      <c r="H36" s="5" t="s">
        <v>8</v>
      </c>
      <c r="I36" s="5"/>
      <c r="J36" s="5"/>
      <c r="K36" s="5"/>
      <c r="O36" s="5" t="s">
        <v>10</v>
      </c>
      <c r="P36" s="5"/>
      <c r="Q36" s="5"/>
      <c r="R36" s="5"/>
      <c r="T36" s="5" t="s">
        <v>57</v>
      </c>
      <c r="U36" s="5"/>
      <c r="V36" s="5"/>
    </row>
    <row r="37" spans="1:64" s="2" customFormat="1">
      <c r="B37" s="6" t="s">
        <v>76</v>
      </c>
      <c r="C37" s="6"/>
      <c r="D37" s="6"/>
      <c r="E37" s="6"/>
      <c r="F37" s="6"/>
      <c r="G37" s="34" t="s">
        <v>86</v>
      </c>
      <c r="H37" s="34"/>
      <c r="I37" s="34"/>
      <c r="J37" s="34"/>
      <c r="K37" s="34"/>
      <c r="L37" s="34"/>
      <c r="O37" s="7"/>
      <c r="P37" s="7"/>
      <c r="Q37" s="7"/>
      <c r="R37" s="7"/>
      <c r="T37" s="4" t="s">
        <v>75</v>
      </c>
      <c r="U37" s="4"/>
      <c r="V37" s="4"/>
    </row>
    <row r="38" spans="1:64" s="2" customFormat="1">
      <c r="H38" s="5" t="s">
        <v>8</v>
      </c>
      <c r="I38" s="5"/>
      <c r="J38" s="5"/>
      <c r="K38" s="5"/>
      <c r="O38" s="5" t="s">
        <v>10</v>
      </c>
      <c r="P38" s="5"/>
      <c r="Q38" s="5"/>
      <c r="R38" s="5"/>
      <c r="T38" s="5" t="s">
        <v>57</v>
      </c>
      <c r="U38" s="5"/>
      <c r="V38" s="5"/>
    </row>
    <row r="39" spans="1:64" s="172" customFormat="1" ht="24">
      <c r="B39" s="174"/>
      <c r="C39" s="174"/>
      <c r="D39" s="175"/>
      <c r="E39" s="176"/>
      <c r="F39" s="176"/>
      <c r="G39" s="176"/>
      <c r="J39" s="176"/>
      <c r="K39" s="176"/>
      <c r="L39" s="176"/>
      <c r="M39" s="176"/>
      <c r="N39" s="1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1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3"/>
      <c r="BL39" s="173"/>
    </row>
    <row r="40" spans="1:64" s="172" customFormat="1">
      <c r="B40" s="177"/>
      <c r="D40" s="175"/>
      <c r="E40" s="175"/>
      <c r="P40" s="52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1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  <c r="BJ40" s="173"/>
      <c r="BK40" s="173"/>
      <c r="BL40" s="173"/>
    </row>
    <row r="41" spans="1:64" s="172" customFormat="1">
      <c r="B41" s="177"/>
      <c r="D41" s="175"/>
      <c r="E41" s="175"/>
      <c r="P41" s="52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1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  <c r="BJ41" s="173"/>
      <c r="BK41" s="173"/>
      <c r="BL41" s="173"/>
    </row>
    <row r="42" spans="1:64" s="172" customFormat="1">
      <c r="B42" s="177"/>
      <c r="D42" s="175"/>
      <c r="E42" s="175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1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  <c r="BJ42" s="173"/>
      <c r="BK42" s="173"/>
      <c r="BL42" s="173"/>
    </row>
    <row r="43" spans="1:64">
      <c r="AL43" s="178"/>
    </row>
    <row r="44" spans="1:64" ht="40.5">
      <c r="G44" s="81"/>
      <c r="H44" s="81"/>
      <c r="I44" s="81" t="s">
        <v>96</v>
      </c>
      <c r="J44" s="81" t="s">
        <v>96</v>
      </c>
      <c r="K44" s="81"/>
      <c r="L44" s="81"/>
      <c r="M44" s="81" t="s">
        <v>96</v>
      </c>
      <c r="N44" s="81"/>
      <c r="O44" s="81"/>
      <c r="P44" s="81" t="s">
        <v>96</v>
      </c>
      <c r="Q44" s="81" t="s">
        <v>96</v>
      </c>
      <c r="R44" s="81"/>
      <c r="S44" s="81"/>
      <c r="T44" s="81" t="s">
        <v>96</v>
      </c>
      <c r="U44" s="81"/>
      <c r="V44" s="81" t="s">
        <v>96</v>
      </c>
      <c r="W44" s="81"/>
      <c r="X44" s="81" t="s">
        <v>96</v>
      </c>
      <c r="Y44" s="81"/>
      <c r="Z44" s="81"/>
      <c r="AA44" s="81" t="s">
        <v>96</v>
      </c>
      <c r="AB44" s="81"/>
      <c r="AC44" s="81" t="s">
        <v>96</v>
      </c>
      <c r="AD44" s="81"/>
      <c r="AE44" s="81" t="s">
        <v>96</v>
      </c>
      <c r="AF44" s="81"/>
      <c r="AG44" s="81"/>
      <c r="AH44" s="81" t="s">
        <v>96</v>
      </c>
      <c r="AI44" s="81"/>
      <c r="AJ44" s="81" t="s">
        <v>96</v>
      </c>
      <c r="AK44" s="81" t="s">
        <v>96</v>
      </c>
      <c r="AL44" s="69" t="s">
        <v>97</v>
      </c>
    </row>
    <row r="45" spans="1:64">
      <c r="G45" s="101"/>
      <c r="H45" s="101"/>
      <c r="I45" s="101">
        <f t="shared" ref="I45:AK45" si="10">0.7+0.7</f>
        <v>1.4</v>
      </c>
      <c r="J45" s="101">
        <f t="shared" si="10"/>
        <v>1.4</v>
      </c>
      <c r="K45" s="101"/>
      <c r="L45" s="101"/>
      <c r="M45" s="101">
        <f t="shared" si="10"/>
        <v>1.4</v>
      </c>
      <c r="N45" s="101"/>
      <c r="O45" s="101"/>
      <c r="P45" s="101">
        <f t="shared" si="10"/>
        <v>1.4</v>
      </c>
      <c r="Q45" s="101">
        <f t="shared" si="10"/>
        <v>1.4</v>
      </c>
      <c r="R45" s="101"/>
      <c r="S45" s="101"/>
      <c r="T45" s="101">
        <f t="shared" si="10"/>
        <v>1.4</v>
      </c>
      <c r="U45" s="101"/>
      <c r="V45" s="101">
        <f t="shared" si="10"/>
        <v>1.4</v>
      </c>
      <c r="W45" s="101"/>
      <c r="X45" s="101">
        <f t="shared" si="10"/>
        <v>1.4</v>
      </c>
      <c r="Y45" s="101"/>
      <c r="Z45" s="101"/>
      <c r="AA45" s="101">
        <f t="shared" si="10"/>
        <v>1.4</v>
      </c>
      <c r="AB45" s="101"/>
      <c r="AC45" s="101">
        <f t="shared" si="10"/>
        <v>1.4</v>
      </c>
      <c r="AD45" s="101"/>
      <c r="AE45" s="101">
        <f t="shared" si="10"/>
        <v>1.4</v>
      </c>
      <c r="AF45" s="101"/>
      <c r="AG45" s="101"/>
      <c r="AH45" s="101">
        <f t="shared" si="10"/>
        <v>1.4</v>
      </c>
      <c r="AI45" s="101"/>
      <c r="AJ45" s="101">
        <f t="shared" si="10"/>
        <v>1.4</v>
      </c>
      <c r="AK45" s="101">
        <f t="shared" si="10"/>
        <v>1.4</v>
      </c>
      <c r="AL45" s="101">
        <f>SUM(G45:AK45)</f>
        <v>19.599999999999998</v>
      </c>
    </row>
    <row r="46" spans="1:64">
      <c r="AK46" s="87"/>
      <c r="AL46" s="178"/>
    </row>
    <row r="47" spans="1:64">
      <c r="AK47" s="87"/>
      <c r="AL47" s="178"/>
    </row>
    <row r="48" spans="1:64">
      <c r="AK48" s="87"/>
      <c r="AL48" s="178"/>
    </row>
    <row r="49" spans="37:38">
      <c r="AK49" s="87"/>
      <c r="AL49" s="178"/>
    </row>
    <row r="50" spans="37:38">
      <c r="AK50" s="87"/>
      <c r="AL50" s="178"/>
    </row>
    <row r="51" spans="37:38">
      <c r="AK51" s="87"/>
      <c r="AL51" s="178"/>
    </row>
    <row r="52" spans="37:38">
      <c r="AK52" s="87"/>
      <c r="AL52" s="178"/>
    </row>
    <row r="53" spans="37:38">
      <c r="AK53" s="87"/>
      <c r="AL53" s="178"/>
    </row>
    <row r="54" spans="37:38">
      <c r="AK54" s="87"/>
      <c r="AL54" s="178"/>
    </row>
    <row r="55" spans="37:38">
      <c r="AK55" s="87"/>
      <c r="AL55" s="178"/>
    </row>
    <row r="56" spans="37:38">
      <c r="AK56" s="87"/>
      <c r="AL56" s="178"/>
    </row>
    <row r="57" spans="37:38">
      <c r="AK57" s="87"/>
      <c r="AL57" s="178"/>
    </row>
    <row r="58" spans="37:38">
      <c r="AK58" s="87"/>
      <c r="AL58" s="178"/>
    </row>
    <row r="59" spans="37:38">
      <c r="AK59" s="87"/>
      <c r="AL59" s="178"/>
    </row>
    <row r="60" spans="37:38">
      <c r="AK60" s="87"/>
      <c r="AL60" s="178"/>
    </row>
    <row r="61" spans="37:38">
      <c r="AK61" s="87"/>
      <c r="AL61" s="178"/>
    </row>
    <row r="62" spans="37:38">
      <c r="AK62" s="87"/>
      <c r="AL62" s="178"/>
    </row>
    <row r="63" spans="37:38">
      <c r="AK63" s="87"/>
      <c r="AL63" s="178"/>
    </row>
    <row r="64" spans="37:38">
      <c r="AK64" s="87"/>
      <c r="AL64" s="178"/>
    </row>
    <row r="65" spans="37:38">
      <c r="AK65" s="87"/>
      <c r="AL65" s="178"/>
    </row>
    <row r="66" spans="37:38">
      <c r="AK66" s="87"/>
      <c r="AL66" s="178"/>
    </row>
    <row r="67" spans="37:38">
      <c r="AK67" s="87"/>
      <c r="AL67" s="178"/>
    </row>
    <row r="68" spans="37:38">
      <c r="AK68" s="87"/>
      <c r="AL68" s="178"/>
    </row>
    <row r="69" spans="37:38">
      <c r="AK69" s="87"/>
      <c r="AL69" s="178"/>
    </row>
    <row r="70" spans="37:38">
      <c r="AK70" s="87"/>
      <c r="AL70" s="178"/>
    </row>
    <row r="71" spans="37:38">
      <c r="AK71" s="87"/>
      <c r="AL71" s="178"/>
    </row>
    <row r="72" spans="37:38">
      <c r="AK72" s="87"/>
      <c r="AL72" s="178"/>
    </row>
    <row r="73" spans="37:38">
      <c r="AK73" s="87"/>
      <c r="AL73" s="178"/>
    </row>
    <row r="74" spans="37:38">
      <c r="AK74" s="87"/>
      <c r="AL74" s="178"/>
    </row>
    <row r="75" spans="37:38">
      <c r="AK75" s="87"/>
      <c r="AL75" s="178"/>
    </row>
    <row r="76" spans="37:38">
      <c r="AK76" s="87"/>
      <c r="AL76" s="178"/>
    </row>
    <row r="77" spans="37:38">
      <c r="AK77" s="87"/>
      <c r="AL77" s="178"/>
    </row>
    <row r="78" spans="37:38">
      <c r="AK78" s="87"/>
      <c r="AL78" s="178"/>
    </row>
    <row r="79" spans="37:38">
      <c r="AK79" s="87"/>
      <c r="AL79" s="178"/>
    </row>
    <row r="80" spans="37:38">
      <c r="AK80" s="87"/>
      <c r="AL80" s="178"/>
    </row>
    <row r="81" spans="37:38">
      <c r="AK81" s="87"/>
      <c r="AL81" s="178"/>
    </row>
    <row r="82" spans="37:38">
      <c r="AK82" s="87"/>
      <c r="AL82" s="178"/>
    </row>
    <row r="83" spans="37:38">
      <c r="AK83" s="87"/>
      <c r="AL83" s="178"/>
    </row>
    <row r="84" spans="37:38">
      <c r="AK84" s="87"/>
      <c r="AL84" s="178"/>
    </row>
    <row r="85" spans="37:38">
      <c r="AK85" s="87"/>
      <c r="AL85" s="178"/>
    </row>
    <row r="86" spans="37:38">
      <c r="AK86" s="87"/>
      <c r="AL86" s="178"/>
    </row>
    <row r="87" spans="37:38">
      <c r="AK87" s="87"/>
      <c r="AL87" s="178"/>
    </row>
    <row r="88" spans="37:38">
      <c r="AK88" s="87"/>
      <c r="AL88" s="178"/>
    </row>
    <row r="89" spans="37:38">
      <c r="AK89" s="87"/>
      <c r="AL89" s="178"/>
    </row>
    <row r="90" spans="37:38">
      <c r="AK90" s="87"/>
      <c r="AL90" s="178"/>
    </row>
    <row r="91" spans="37:38">
      <c r="AK91" s="87"/>
      <c r="AL91" s="178"/>
    </row>
    <row r="92" spans="37:38">
      <c r="AK92" s="87"/>
      <c r="AL92" s="178"/>
    </row>
    <row r="93" spans="37:38">
      <c r="AK93" s="87"/>
      <c r="AL93" s="178"/>
    </row>
    <row r="94" spans="37:38">
      <c r="AK94" s="87"/>
      <c r="AL94" s="178"/>
    </row>
    <row r="95" spans="37:38">
      <c r="AK95" s="87"/>
      <c r="AL95" s="178"/>
    </row>
    <row r="96" spans="37:38">
      <c r="AK96" s="87"/>
      <c r="AL96" s="178"/>
    </row>
    <row r="97" spans="37:38">
      <c r="AK97" s="87"/>
      <c r="AL97" s="178"/>
    </row>
    <row r="98" spans="37:38">
      <c r="AK98" s="87"/>
      <c r="AL98" s="178"/>
    </row>
    <row r="99" spans="37:38">
      <c r="AK99" s="87"/>
      <c r="AL99" s="178"/>
    </row>
    <row r="100" spans="37:38">
      <c r="AK100" s="87"/>
      <c r="AL100" s="178"/>
    </row>
    <row r="101" spans="37:38">
      <c r="AK101" s="87"/>
      <c r="AL101" s="178"/>
    </row>
    <row r="102" spans="37:38">
      <c r="AK102" s="87"/>
      <c r="AL102" s="178"/>
    </row>
    <row r="103" spans="37:38">
      <c r="AK103" s="87"/>
      <c r="AL103" s="178"/>
    </row>
    <row r="104" spans="37:38">
      <c r="AK104" s="87"/>
      <c r="AL104" s="178"/>
    </row>
    <row r="105" spans="37:38">
      <c r="AK105" s="87"/>
      <c r="AL105" s="178"/>
    </row>
    <row r="106" spans="37:38">
      <c r="AK106" s="87"/>
      <c r="AL106" s="178"/>
    </row>
    <row r="107" spans="37:38">
      <c r="AK107" s="87"/>
      <c r="AL107" s="178"/>
    </row>
    <row r="108" spans="37:38">
      <c r="AK108" s="87"/>
      <c r="AL108" s="178"/>
    </row>
    <row r="109" spans="37:38">
      <c r="AK109" s="87"/>
      <c r="AL109" s="178"/>
    </row>
    <row r="110" spans="37:38">
      <c r="AK110" s="87"/>
      <c r="AL110" s="178"/>
    </row>
    <row r="111" spans="37:38">
      <c r="AK111" s="87"/>
      <c r="AL111" s="178"/>
    </row>
    <row r="112" spans="37:38">
      <c r="AK112" s="87"/>
      <c r="AL112" s="178"/>
    </row>
    <row r="113" spans="37:38">
      <c r="AK113" s="87"/>
      <c r="AL113" s="178"/>
    </row>
    <row r="114" spans="37:38">
      <c r="AK114" s="87"/>
      <c r="AL114" s="178"/>
    </row>
    <row r="115" spans="37:38">
      <c r="AK115" s="87"/>
      <c r="AL115" s="178"/>
    </row>
    <row r="116" spans="37:38">
      <c r="AK116" s="87"/>
      <c r="AL116" s="178"/>
    </row>
    <row r="117" spans="37:38">
      <c r="AK117" s="87"/>
      <c r="AL117" s="178"/>
    </row>
    <row r="118" spans="37:38">
      <c r="AK118" s="87"/>
      <c r="AL118" s="178"/>
    </row>
    <row r="119" spans="37:38">
      <c r="AK119" s="87"/>
      <c r="AL119" s="178"/>
    </row>
    <row r="120" spans="37:38">
      <c r="AK120" s="87"/>
      <c r="AL120" s="178"/>
    </row>
    <row r="121" spans="37:38">
      <c r="AK121" s="87"/>
      <c r="AL121" s="178"/>
    </row>
    <row r="122" spans="37:38">
      <c r="AK122" s="87"/>
      <c r="AL122" s="178"/>
    </row>
    <row r="123" spans="37:38">
      <c r="AK123" s="87"/>
      <c r="AL123" s="178"/>
    </row>
    <row r="124" spans="37:38">
      <c r="AK124" s="87"/>
      <c r="AL124" s="178"/>
    </row>
    <row r="125" spans="37:38">
      <c r="AK125" s="87"/>
      <c r="AL125" s="178"/>
    </row>
    <row r="126" spans="37:38">
      <c r="AK126" s="87"/>
      <c r="AL126" s="178"/>
    </row>
    <row r="127" spans="37:38">
      <c r="AK127" s="87"/>
      <c r="AL127" s="178"/>
    </row>
    <row r="128" spans="37:38">
      <c r="AK128" s="87"/>
      <c r="AL128" s="178"/>
    </row>
    <row r="129" spans="37:38">
      <c r="AK129" s="87"/>
      <c r="AL129" s="178"/>
    </row>
    <row r="130" spans="37:38">
      <c r="AK130" s="87"/>
      <c r="AL130" s="178"/>
    </row>
    <row r="131" spans="37:38">
      <c r="AK131" s="87"/>
      <c r="AL131" s="178"/>
    </row>
    <row r="132" spans="37:38">
      <c r="AK132" s="87"/>
      <c r="AL132" s="178"/>
    </row>
    <row r="133" spans="37:38">
      <c r="AK133" s="87"/>
      <c r="AL133" s="178"/>
    </row>
    <row r="134" spans="37:38">
      <c r="AK134" s="87"/>
      <c r="AL134" s="178"/>
    </row>
    <row r="135" spans="37:38">
      <c r="AK135" s="87"/>
      <c r="AL135" s="178"/>
    </row>
    <row r="136" spans="37:38">
      <c r="AK136" s="87"/>
      <c r="AL136" s="178"/>
    </row>
    <row r="137" spans="37:38">
      <c r="AK137" s="87"/>
      <c r="AL137" s="178"/>
    </row>
    <row r="138" spans="37:38">
      <c r="AK138" s="87"/>
      <c r="AL138" s="178"/>
    </row>
    <row r="139" spans="37:38">
      <c r="AK139" s="87"/>
      <c r="AL139" s="178"/>
    </row>
    <row r="140" spans="37:38">
      <c r="AK140" s="87"/>
      <c r="AL140" s="178"/>
    </row>
    <row r="141" spans="37:38">
      <c r="AK141" s="87"/>
      <c r="AL141" s="178"/>
    </row>
    <row r="142" spans="37:38">
      <c r="AK142" s="87"/>
      <c r="AL142" s="178"/>
    </row>
    <row r="143" spans="37:38">
      <c r="AK143" s="87"/>
      <c r="AL143" s="178"/>
    </row>
    <row r="144" spans="37:38">
      <c r="AK144" s="87"/>
      <c r="AL144" s="178"/>
    </row>
    <row r="145" spans="37:38">
      <c r="AK145" s="87"/>
      <c r="AL145" s="178"/>
    </row>
    <row r="146" spans="37:38">
      <c r="AK146" s="87"/>
      <c r="AL146" s="178"/>
    </row>
    <row r="147" spans="37:38">
      <c r="AK147" s="87"/>
      <c r="AL147" s="178"/>
    </row>
    <row r="148" spans="37:38">
      <c r="AK148" s="87"/>
      <c r="AL148" s="178"/>
    </row>
    <row r="149" spans="37:38">
      <c r="AK149" s="87"/>
      <c r="AL149" s="178"/>
    </row>
    <row r="150" spans="37:38">
      <c r="AK150" s="87"/>
      <c r="AL150" s="178"/>
    </row>
    <row r="151" spans="37:38">
      <c r="AK151" s="87"/>
      <c r="AL151" s="178"/>
    </row>
    <row r="152" spans="37:38">
      <c r="AK152" s="87"/>
      <c r="AL152" s="178"/>
    </row>
    <row r="153" spans="37:38">
      <c r="AK153" s="87"/>
      <c r="AL153" s="178"/>
    </row>
    <row r="154" spans="37:38">
      <c r="AK154" s="87"/>
      <c r="AL154" s="178"/>
    </row>
    <row r="155" spans="37:38">
      <c r="AK155" s="87"/>
      <c r="AL155" s="178"/>
    </row>
    <row r="156" spans="37:38">
      <c r="AK156" s="87"/>
      <c r="AL156" s="178"/>
    </row>
    <row r="157" spans="37:38">
      <c r="AK157" s="87"/>
      <c r="AL157" s="178"/>
    </row>
    <row r="158" spans="37:38">
      <c r="AK158" s="87"/>
      <c r="AL158" s="178"/>
    </row>
    <row r="159" spans="37:38">
      <c r="AK159" s="87"/>
      <c r="AL159" s="178"/>
    </row>
    <row r="160" spans="37:38">
      <c r="AK160" s="87"/>
      <c r="AL160" s="178"/>
    </row>
    <row r="161" spans="37:38">
      <c r="AK161" s="87"/>
      <c r="AL161" s="178"/>
    </row>
    <row r="162" spans="37:38">
      <c r="AK162" s="87"/>
      <c r="AL162" s="178"/>
    </row>
    <row r="163" spans="37:38">
      <c r="AK163" s="87"/>
      <c r="AL163" s="178"/>
    </row>
    <row r="164" spans="37:38">
      <c r="AK164" s="87"/>
      <c r="AL164" s="178"/>
    </row>
    <row r="165" spans="37:38">
      <c r="AK165" s="87"/>
      <c r="AL165" s="178"/>
    </row>
    <row r="166" spans="37:38">
      <c r="AK166" s="87"/>
      <c r="AL166" s="178"/>
    </row>
    <row r="167" spans="37:38">
      <c r="AK167" s="87"/>
      <c r="AL167" s="178"/>
    </row>
    <row r="168" spans="37:38">
      <c r="AK168" s="87"/>
      <c r="AL168" s="178"/>
    </row>
    <row r="169" spans="37:38">
      <c r="AK169" s="87"/>
      <c r="AL169" s="178"/>
    </row>
    <row r="170" spans="37:38">
      <c r="AK170" s="87"/>
      <c r="AL170" s="178"/>
    </row>
    <row r="171" spans="37:38">
      <c r="AK171" s="87"/>
      <c r="AL171" s="178"/>
    </row>
    <row r="172" spans="37:38">
      <c r="AK172" s="87"/>
      <c r="AL172" s="178"/>
    </row>
    <row r="173" spans="37:38">
      <c r="AK173" s="87"/>
      <c r="AL173" s="178"/>
    </row>
    <row r="174" spans="37:38">
      <c r="AK174" s="87"/>
      <c r="AL174" s="178"/>
    </row>
    <row r="175" spans="37:38">
      <c r="AK175" s="87"/>
      <c r="AL175" s="178"/>
    </row>
    <row r="176" spans="37:38">
      <c r="AK176" s="87"/>
      <c r="AL176" s="178"/>
    </row>
    <row r="177" spans="37:38">
      <c r="AK177" s="87"/>
      <c r="AL177" s="178"/>
    </row>
    <row r="178" spans="37:38">
      <c r="AK178" s="87"/>
      <c r="AL178" s="178"/>
    </row>
    <row r="179" spans="37:38">
      <c r="AK179" s="87"/>
      <c r="AL179" s="178"/>
    </row>
    <row r="180" spans="37:38">
      <c r="AK180" s="87"/>
      <c r="AL180" s="178"/>
    </row>
    <row r="181" spans="37:38">
      <c r="AK181" s="87"/>
      <c r="AL181" s="178"/>
    </row>
    <row r="182" spans="37:38">
      <c r="AK182" s="87"/>
      <c r="AL182" s="178"/>
    </row>
    <row r="183" spans="37:38">
      <c r="AK183" s="87"/>
      <c r="AL183" s="178"/>
    </row>
    <row r="184" spans="37:38">
      <c r="AK184" s="87"/>
      <c r="AL184" s="178"/>
    </row>
    <row r="185" spans="37:38">
      <c r="AK185" s="87"/>
      <c r="AL185" s="178"/>
    </row>
    <row r="186" spans="37:38">
      <c r="AK186" s="87"/>
      <c r="AL186" s="178"/>
    </row>
    <row r="187" spans="37:38">
      <c r="AK187" s="87"/>
      <c r="AL187" s="178"/>
    </row>
    <row r="188" spans="37:38">
      <c r="AK188" s="87"/>
      <c r="AL188" s="178"/>
    </row>
    <row r="189" spans="37:38">
      <c r="AK189" s="87"/>
      <c r="AL189" s="178"/>
    </row>
    <row r="190" spans="37:38">
      <c r="AK190" s="87"/>
      <c r="AL190" s="178"/>
    </row>
    <row r="191" spans="37:38">
      <c r="AK191" s="87"/>
      <c r="AL191" s="178"/>
    </row>
    <row r="192" spans="37:38">
      <c r="AK192" s="87"/>
      <c r="AL192" s="178"/>
    </row>
    <row r="193" spans="37:38">
      <c r="AK193" s="87"/>
      <c r="AL193" s="178"/>
    </row>
    <row r="194" spans="37:38">
      <c r="AK194" s="87"/>
      <c r="AL194" s="178"/>
    </row>
    <row r="195" spans="37:38">
      <c r="AK195" s="87"/>
      <c r="AL195" s="178"/>
    </row>
    <row r="196" spans="37:38">
      <c r="AK196" s="87"/>
      <c r="AL196" s="178"/>
    </row>
    <row r="197" spans="37:38">
      <c r="AK197" s="87"/>
      <c r="AL197" s="178"/>
    </row>
    <row r="198" spans="37:38">
      <c r="AK198" s="87"/>
      <c r="AL198" s="178"/>
    </row>
    <row r="199" spans="37:38">
      <c r="AK199" s="87"/>
      <c r="AL199" s="178"/>
    </row>
    <row r="200" spans="37:38">
      <c r="AK200" s="87"/>
      <c r="AL200" s="178"/>
    </row>
    <row r="201" spans="37:38">
      <c r="AK201" s="87"/>
      <c r="AL201" s="178"/>
    </row>
    <row r="202" spans="37:38">
      <c r="AK202" s="87"/>
      <c r="AL202" s="178"/>
    </row>
  </sheetData>
  <mergeCells count="49">
    <mergeCell ref="B10:E10"/>
    <mergeCell ref="AG10:AK10"/>
    <mergeCell ref="A13:AL13"/>
    <mergeCell ref="G16:AK16"/>
    <mergeCell ref="AL16:AL18"/>
    <mergeCell ref="G18:AK18"/>
    <mergeCell ref="E16:E18"/>
    <mergeCell ref="F16:F18"/>
    <mergeCell ref="A14:AL14"/>
    <mergeCell ref="A15:AL15"/>
    <mergeCell ref="A16:A18"/>
    <mergeCell ref="T38:V38"/>
    <mergeCell ref="A1:C1"/>
    <mergeCell ref="O1:AL1"/>
    <mergeCell ref="B3:E3"/>
    <mergeCell ref="AG3:AK3"/>
    <mergeCell ref="B4:E4"/>
    <mergeCell ref="AG4:AK4"/>
    <mergeCell ref="B5:C5"/>
    <mergeCell ref="B6:C6"/>
    <mergeCell ref="AG6:AJ6"/>
    <mergeCell ref="B7:C7"/>
    <mergeCell ref="B8:C8"/>
    <mergeCell ref="AG8:AJ8"/>
    <mergeCell ref="B16:B18"/>
    <mergeCell ref="C16:C18"/>
    <mergeCell ref="D16:D18"/>
    <mergeCell ref="A19:A21"/>
    <mergeCell ref="A22:E22"/>
    <mergeCell ref="C23:E23"/>
    <mergeCell ref="C24:E24"/>
    <mergeCell ref="B19:B21"/>
    <mergeCell ref="O38:R38"/>
    <mergeCell ref="D25:E25"/>
    <mergeCell ref="C26:E26"/>
    <mergeCell ref="B27:E27"/>
    <mergeCell ref="B28:E28"/>
    <mergeCell ref="H36:K36"/>
    <mergeCell ref="H38:K38"/>
    <mergeCell ref="T35:V35"/>
    <mergeCell ref="O36:R36"/>
    <mergeCell ref="T36:V36"/>
    <mergeCell ref="B37:F37"/>
    <mergeCell ref="G37:L37"/>
    <mergeCell ref="O37:R37"/>
    <mergeCell ref="T37:V37"/>
    <mergeCell ref="B35:F35"/>
    <mergeCell ref="G35:L35"/>
    <mergeCell ref="O35:R35"/>
  </mergeCells>
  <pageMargins left="0.25" right="0.25" top="0.75" bottom="0.75" header="0.3" footer="0.3"/>
  <pageSetup paperSize="9" scale="30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BP75"/>
  <sheetViews>
    <sheetView showZeros="0" topLeftCell="A11" zoomScale="60" zoomScaleNormal="60" zoomScaleSheetLayoutView="50" workbookViewId="0">
      <selection activeCell="AC73" sqref="AC73"/>
    </sheetView>
  </sheetViews>
  <sheetFormatPr defaultRowHeight="20.25"/>
  <cols>
    <col min="1" max="1" width="6" style="36" customWidth="1"/>
    <col min="2" max="2" width="26.42578125" style="36" customWidth="1"/>
    <col min="3" max="3" width="33.140625" style="36" customWidth="1"/>
    <col min="4" max="4" width="12.85546875" style="36" customWidth="1"/>
    <col min="5" max="5" width="7.140625" style="36" bestFit="1" customWidth="1"/>
    <col min="6" max="6" width="38.5703125" style="37" customWidth="1"/>
    <col min="7" max="7" width="13.28515625" style="37" customWidth="1"/>
    <col min="8" max="37" width="10.140625" style="36" customWidth="1"/>
    <col min="38" max="38" width="14.28515625" style="36" customWidth="1"/>
    <col min="39" max="39" width="14.28515625" style="178" customWidth="1"/>
    <col min="40" max="40" width="21.85546875" style="36" customWidth="1"/>
    <col min="41" max="42" width="17.42578125" style="36" bestFit="1" customWidth="1"/>
    <col min="43" max="16384" width="9.140625" style="36"/>
  </cols>
  <sheetData>
    <row r="1" spans="1:45" ht="33" hidden="1" customHeight="1" thickBot="1">
      <c r="A1" s="35" t="s">
        <v>0</v>
      </c>
      <c r="B1" s="35"/>
      <c r="C1" s="35"/>
      <c r="D1" s="35"/>
      <c r="P1" s="35" t="s">
        <v>1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</row>
    <row r="2" spans="1:45" ht="25.5" hidden="1" customHeight="1">
      <c r="A2" s="38"/>
      <c r="B2" s="38"/>
      <c r="C2" s="38"/>
      <c r="D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O2" s="38"/>
    </row>
    <row r="3" spans="1:45" ht="31.5" hidden="1" customHeight="1">
      <c r="A3" s="38"/>
      <c r="B3" s="39" t="s">
        <v>3</v>
      </c>
      <c r="C3" s="39"/>
      <c r="D3" s="39"/>
      <c r="E3" s="39"/>
      <c r="F3" s="39"/>
      <c r="G3" s="40"/>
      <c r="H3" s="41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39" t="s">
        <v>4</v>
      </c>
      <c r="AI3" s="39"/>
      <c r="AJ3" s="39"/>
      <c r="AK3" s="39"/>
      <c r="AL3" s="39"/>
      <c r="AM3" s="42"/>
      <c r="AN3" s="165"/>
      <c r="AO3" s="42"/>
      <c r="AP3" s="42"/>
      <c r="AQ3" s="42"/>
      <c r="AR3" s="42"/>
      <c r="AS3" s="42"/>
    </row>
    <row r="4" spans="1:45" ht="32.25" hidden="1" customHeight="1">
      <c r="A4" s="38"/>
      <c r="B4" s="39" t="s">
        <v>5</v>
      </c>
      <c r="C4" s="39"/>
      <c r="D4" s="39"/>
      <c r="E4" s="39"/>
      <c r="F4" s="39"/>
      <c r="G4" s="40"/>
      <c r="H4" s="41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39" t="s">
        <v>6</v>
      </c>
      <c r="AI4" s="39"/>
      <c r="AJ4" s="39"/>
      <c r="AK4" s="39"/>
      <c r="AL4" s="39"/>
      <c r="AM4" s="42"/>
      <c r="AN4" s="165"/>
      <c r="AO4" s="42"/>
      <c r="AP4" s="42"/>
      <c r="AQ4" s="42"/>
      <c r="AR4" s="42"/>
      <c r="AS4" s="42"/>
    </row>
    <row r="5" spans="1:45" ht="31.5" hidden="1" customHeight="1">
      <c r="A5" s="38"/>
      <c r="B5" s="43" t="s">
        <v>7</v>
      </c>
      <c r="C5" s="43"/>
      <c r="D5" s="44"/>
      <c r="E5" s="44"/>
      <c r="F5" s="44"/>
      <c r="G5" s="40"/>
      <c r="H5" s="41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4"/>
      <c r="AI5" s="44"/>
      <c r="AJ5" s="44"/>
      <c r="AK5" s="44"/>
      <c r="AL5" s="44"/>
      <c r="AM5" s="42"/>
      <c r="AN5" s="165"/>
      <c r="AO5" s="42"/>
      <c r="AP5" s="42"/>
      <c r="AQ5" s="42"/>
      <c r="AR5" s="42"/>
      <c r="AS5" s="42"/>
    </row>
    <row r="6" spans="1:45" ht="15" hidden="1" customHeight="1">
      <c r="A6" s="38"/>
      <c r="B6" s="46" t="s">
        <v>8</v>
      </c>
      <c r="C6" s="46"/>
      <c r="D6" s="47"/>
      <c r="E6" s="47"/>
      <c r="F6" s="47"/>
      <c r="G6" s="40"/>
      <c r="H6" s="41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8" t="s">
        <v>8</v>
      </c>
      <c r="AI6" s="48"/>
      <c r="AJ6" s="48"/>
      <c r="AK6" s="48"/>
      <c r="AL6" s="44"/>
      <c r="AM6" s="42"/>
      <c r="AN6" s="165"/>
      <c r="AO6" s="42"/>
      <c r="AP6" s="42"/>
      <c r="AQ6" s="42"/>
      <c r="AR6" s="42"/>
      <c r="AS6" s="42"/>
    </row>
    <row r="7" spans="1:45" ht="33" hidden="1" customHeight="1">
      <c r="A7" s="38"/>
      <c r="B7" s="49" t="s">
        <v>9</v>
      </c>
      <c r="C7" s="49"/>
      <c r="D7" s="44"/>
      <c r="E7" s="44"/>
      <c r="F7" s="44"/>
      <c r="G7" s="40"/>
      <c r="H7" s="41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4"/>
      <c r="AI7" s="44"/>
      <c r="AJ7" s="44"/>
      <c r="AK7" s="44"/>
      <c r="AL7" s="44"/>
      <c r="AM7" s="42"/>
      <c r="AN7" s="165"/>
      <c r="AO7" s="42"/>
      <c r="AP7" s="42"/>
      <c r="AQ7" s="42"/>
      <c r="AR7" s="42"/>
      <c r="AS7" s="42"/>
    </row>
    <row r="8" spans="1:45" ht="15" hidden="1" customHeight="1">
      <c r="A8" s="38"/>
      <c r="B8" s="50" t="s">
        <v>10</v>
      </c>
      <c r="C8" s="50"/>
      <c r="D8" s="51"/>
      <c r="E8" s="51"/>
      <c r="F8" s="51"/>
      <c r="G8" s="40"/>
      <c r="H8" s="41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8" t="s">
        <v>10</v>
      </c>
      <c r="AI8" s="48"/>
      <c r="AJ8" s="48"/>
      <c r="AK8" s="48"/>
      <c r="AL8" s="44"/>
      <c r="AM8" s="42"/>
      <c r="AN8" s="165"/>
      <c r="AO8" s="42"/>
      <c r="AP8" s="42"/>
      <c r="AQ8" s="42"/>
      <c r="AR8" s="42"/>
      <c r="AS8" s="42"/>
    </row>
    <row r="9" spans="1:45" ht="15" hidden="1" customHeight="1">
      <c r="A9" s="38"/>
      <c r="B9" s="44"/>
      <c r="C9" s="44"/>
      <c r="D9" s="44"/>
      <c r="E9" s="44"/>
      <c r="F9" s="44"/>
      <c r="G9" s="40"/>
      <c r="H9" s="41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4"/>
      <c r="AI9" s="44"/>
      <c r="AJ9" s="44"/>
      <c r="AK9" s="44"/>
      <c r="AL9" s="44"/>
      <c r="AM9" s="42"/>
      <c r="AN9" s="165"/>
      <c r="AO9" s="42"/>
      <c r="AP9" s="42"/>
      <c r="AQ9" s="42"/>
      <c r="AR9" s="42"/>
      <c r="AS9" s="42"/>
    </row>
    <row r="10" spans="1:45" ht="27.75" hidden="1" customHeight="1" thickBot="1">
      <c r="A10" s="52"/>
      <c r="B10" s="39" t="s">
        <v>11</v>
      </c>
      <c r="C10" s="39"/>
      <c r="D10" s="39"/>
      <c r="E10" s="39"/>
      <c r="F10" s="39"/>
      <c r="G10" s="53"/>
      <c r="H10" s="52"/>
      <c r="I10" s="52"/>
      <c r="J10" s="52"/>
      <c r="K10" s="52"/>
      <c r="L10" s="52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9" t="s">
        <v>12</v>
      </c>
      <c r="AI10" s="39"/>
      <c r="AJ10" s="39"/>
      <c r="AK10" s="39"/>
      <c r="AL10" s="39"/>
      <c r="AM10" s="38"/>
      <c r="AN10" s="180"/>
    </row>
    <row r="11" spans="1:45" ht="24.75" customHeight="1">
      <c r="A11" s="38"/>
      <c r="B11" s="38"/>
      <c r="C11" s="38"/>
      <c r="D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55" t="s">
        <v>60</v>
      </c>
      <c r="AO11" s="38"/>
    </row>
    <row r="12" spans="1:45" ht="15.75" customHeight="1">
      <c r="A12" s="38"/>
      <c r="B12" s="38"/>
      <c r="C12" s="38"/>
      <c r="D12" s="38"/>
      <c r="G12" s="37" t="s">
        <v>74</v>
      </c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</row>
    <row r="13" spans="1:45" ht="18.75" customHeight="1">
      <c r="A13" s="245" t="s">
        <v>63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5"/>
      <c r="AH13" s="245"/>
      <c r="AI13" s="245"/>
      <c r="AJ13" s="245"/>
      <c r="AK13" s="245"/>
      <c r="AL13" s="245"/>
      <c r="AM13" s="245"/>
      <c r="AN13" s="245"/>
    </row>
    <row r="14" spans="1:45" ht="18.75" customHeight="1">
      <c r="A14" s="56" t="s">
        <v>78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60"/>
    </row>
    <row r="15" spans="1:45" ht="19.5" customHeight="1">
      <c r="A15" s="61" t="s">
        <v>79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3"/>
    </row>
    <row r="16" spans="1:45">
      <c r="A16" s="22" t="s">
        <v>13</v>
      </c>
      <c r="B16" s="22" t="s">
        <v>14</v>
      </c>
      <c r="C16" s="22" t="s">
        <v>15</v>
      </c>
      <c r="D16" s="16" t="s">
        <v>16</v>
      </c>
      <c r="E16" s="15" t="s">
        <v>17</v>
      </c>
      <c r="F16" s="16" t="s">
        <v>18</v>
      </c>
      <c r="G16" s="19" t="s">
        <v>19</v>
      </c>
      <c r="H16" s="182" t="s">
        <v>90</v>
      </c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3"/>
      <c r="AM16" s="184" t="s">
        <v>20</v>
      </c>
      <c r="AN16" s="267" t="s">
        <v>21</v>
      </c>
    </row>
    <row r="17" spans="1:58" ht="33.75" customHeight="1">
      <c r="A17" s="23"/>
      <c r="B17" s="23"/>
      <c r="C17" s="23"/>
      <c r="D17" s="17"/>
      <c r="E17" s="15"/>
      <c r="F17" s="17"/>
      <c r="G17" s="20"/>
      <c r="H17" s="67">
        <v>1</v>
      </c>
      <c r="I17" s="68">
        <v>2</v>
      </c>
      <c r="J17" s="69">
        <v>3</v>
      </c>
      <c r="K17" s="70">
        <v>4</v>
      </c>
      <c r="L17" s="67">
        <v>5</v>
      </c>
      <c r="M17" s="68">
        <v>6</v>
      </c>
      <c r="N17" s="69">
        <v>7</v>
      </c>
      <c r="O17" s="70" t="s">
        <v>91</v>
      </c>
      <c r="P17" s="67">
        <v>9</v>
      </c>
      <c r="Q17" s="70">
        <v>10</v>
      </c>
      <c r="R17" s="69">
        <v>11</v>
      </c>
      <c r="S17" s="68">
        <v>12</v>
      </c>
      <c r="T17" s="67">
        <v>13</v>
      </c>
      <c r="U17" s="70">
        <v>14</v>
      </c>
      <c r="V17" s="69">
        <v>15</v>
      </c>
      <c r="W17" s="70">
        <v>16</v>
      </c>
      <c r="X17" s="69">
        <v>17</v>
      </c>
      <c r="Y17" s="70">
        <v>18</v>
      </c>
      <c r="Z17" s="67">
        <v>19</v>
      </c>
      <c r="AA17" s="68">
        <v>20</v>
      </c>
      <c r="AB17" s="69">
        <v>21</v>
      </c>
      <c r="AC17" s="70">
        <v>22</v>
      </c>
      <c r="AD17" s="69">
        <v>23</v>
      </c>
      <c r="AE17" s="70">
        <v>24</v>
      </c>
      <c r="AF17" s="69">
        <v>25</v>
      </c>
      <c r="AG17" s="68">
        <v>26</v>
      </c>
      <c r="AH17" s="67">
        <v>27</v>
      </c>
      <c r="AI17" s="70">
        <v>28</v>
      </c>
      <c r="AJ17" s="69">
        <v>29</v>
      </c>
      <c r="AK17" s="70">
        <v>30</v>
      </c>
      <c r="AL17" s="71">
        <v>31</v>
      </c>
      <c r="AM17" s="184"/>
      <c r="AN17" s="267"/>
    </row>
    <row r="18" spans="1:58" ht="30.75" customHeight="1">
      <c r="A18" s="24"/>
      <c r="B18" s="24"/>
      <c r="C18" s="24"/>
      <c r="D18" s="18"/>
      <c r="E18" s="15"/>
      <c r="F18" s="18"/>
      <c r="G18" s="21"/>
      <c r="H18" s="249" t="s">
        <v>21</v>
      </c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184"/>
      <c r="AN18" s="268" t="s">
        <v>22</v>
      </c>
    </row>
    <row r="19" spans="1:58" hidden="1">
      <c r="A19" s="251" t="s">
        <v>23</v>
      </c>
      <c r="B19" s="252"/>
      <c r="C19" s="252"/>
      <c r="D19" s="252"/>
      <c r="E19" s="252"/>
      <c r="F19" s="252"/>
      <c r="G19" s="252"/>
      <c r="H19" s="252"/>
      <c r="I19" s="252"/>
      <c r="J19" s="252"/>
      <c r="K19" s="252"/>
      <c r="L19" s="252"/>
      <c r="M19" s="252"/>
      <c r="N19" s="252"/>
      <c r="O19" s="252"/>
      <c r="P19" s="252"/>
      <c r="Q19" s="252"/>
      <c r="R19" s="252"/>
      <c r="S19" s="252"/>
      <c r="T19" s="252"/>
      <c r="U19" s="252"/>
      <c r="V19" s="252"/>
      <c r="W19" s="252"/>
      <c r="X19" s="252"/>
      <c r="Y19" s="252"/>
      <c r="Z19" s="252"/>
      <c r="AA19" s="252"/>
      <c r="AB19" s="252"/>
      <c r="AC19" s="252"/>
      <c r="AD19" s="252"/>
      <c r="AE19" s="252"/>
      <c r="AF19" s="252"/>
      <c r="AG19" s="252"/>
      <c r="AH19" s="252"/>
      <c r="AI19" s="252"/>
      <c r="AJ19" s="252"/>
      <c r="AK19" s="252"/>
      <c r="AL19" s="252"/>
      <c r="AM19" s="252"/>
      <c r="AN19" s="269"/>
    </row>
    <row r="20" spans="1:58" ht="33" hidden="1" customHeight="1">
      <c r="A20" s="253"/>
      <c r="B20" s="210" t="s">
        <v>24</v>
      </c>
      <c r="C20" s="218" t="s">
        <v>25</v>
      </c>
      <c r="D20" s="270">
        <f>'[2]Норма ТК'!D3</f>
        <v>4.28</v>
      </c>
      <c r="E20" s="220" t="s">
        <v>26</v>
      </c>
      <c r="F20" s="80" t="s">
        <v>27</v>
      </c>
      <c r="G20" s="191">
        <v>1</v>
      </c>
      <c r="H20" s="221"/>
      <c r="I20" s="221"/>
      <c r="J20" s="221"/>
      <c r="K20" s="221"/>
      <c r="L20" s="221"/>
      <c r="M20" s="221"/>
      <c r="N20" s="221"/>
      <c r="O20" s="221">
        <f>$D$20</f>
        <v>4.28</v>
      </c>
      <c r="P20" s="221">
        <f t="shared" ref="P20:AL20" si="0">$D$20</f>
        <v>4.28</v>
      </c>
      <c r="Q20" s="221">
        <f t="shared" si="0"/>
        <v>4.28</v>
      </c>
      <c r="R20" s="221"/>
      <c r="S20" s="221"/>
      <c r="T20" s="221"/>
      <c r="U20" s="221"/>
      <c r="V20" s="221">
        <f t="shared" si="0"/>
        <v>4.28</v>
      </c>
      <c r="W20" s="221">
        <f t="shared" si="0"/>
        <v>4.28</v>
      </c>
      <c r="X20" s="221">
        <f t="shared" si="0"/>
        <v>4.28</v>
      </c>
      <c r="Y20" s="221"/>
      <c r="Z20" s="221">
        <f t="shared" si="0"/>
        <v>4.28</v>
      </c>
      <c r="AA20" s="221"/>
      <c r="AB20" s="221"/>
      <c r="AC20" s="221">
        <f t="shared" si="0"/>
        <v>4.28</v>
      </c>
      <c r="AD20" s="221">
        <f t="shared" si="0"/>
        <v>4.28</v>
      </c>
      <c r="AE20" s="221">
        <f t="shared" si="0"/>
        <v>4.28</v>
      </c>
      <c r="AF20" s="221"/>
      <c r="AG20" s="221">
        <f t="shared" si="0"/>
        <v>4.28</v>
      </c>
      <c r="AH20" s="221"/>
      <c r="AI20" s="221"/>
      <c r="AJ20" s="221">
        <f t="shared" si="0"/>
        <v>4.28</v>
      </c>
      <c r="AK20" s="221">
        <f t="shared" si="0"/>
        <v>4.28</v>
      </c>
      <c r="AL20" s="254">
        <f t="shared" si="0"/>
        <v>4.28</v>
      </c>
      <c r="AM20" s="255">
        <f>SUM(H20:AL20)</f>
        <v>59.920000000000009</v>
      </c>
      <c r="AN20" s="271">
        <f>AM20</f>
        <v>59.920000000000009</v>
      </c>
    </row>
    <row r="21" spans="1:58" ht="33" hidden="1" customHeight="1">
      <c r="A21" s="256"/>
      <c r="B21" s="212"/>
      <c r="C21" s="189" t="s">
        <v>102</v>
      </c>
      <c r="D21" s="222">
        <f>'[2]Норма ТК'!D8</f>
        <v>8.6359999999999992</v>
      </c>
      <c r="E21" s="220" t="s">
        <v>28</v>
      </c>
      <c r="F21" s="80" t="s">
        <v>29</v>
      </c>
      <c r="G21" s="191">
        <v>1</v>
      </c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>
        <f>D21</f>
        <v>8.6359999999999992</v>
      </c>
      <c r="Z21" s="223"/>
      <c r="AA21" s="223"/>
      <c r="AB21" s="223"/>
      <c r="AC21" s="223"/>
      <c r="AD21" s="223"/>
      <c r="AE21" s="223"/>
      <c r="AF21" s="223"/>
      <c r="AG21" s="223"/>
      <c r="AH21" s="223"/>
      <c r="AI21" s="223"/>
      <c r="AJ21" s="223"/>
      <c r="AK21" s="223"/>
      <c r="AL21" s="233"/>
      <c r="AM21" s="255">
        <f t="shared" ref="AM21:AM23" si="1">SUM(H21:AL21)</f>
        <v>8.6359999999999992</v>
      </c>
      <c r="AN21" s="271">
        <f>AM21</f>
        <v>8.6359999999999992</v>
      </c>
      <c r="AO21" s="86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</row>
    <row r="22" spans="1:58" ht="33" hidden="1" customHeight="1">
      <c r="A22" s="257"/>
      <c r="B22" s="258"/>
      <c r="C22" s="189" t="s">
        <v>30</v>
      </c>
      <c r="D22" s="222">
        <f>'[2]Норма ТК'!D13</f>
        <v>105.27800000000001</v>
      </c>
      <c r="E22" s="220" t="s">
        <v>31</v>
      </c>
      <c r="F22" s="80" t="s">
        <v>32</v>
      </c>
      <c r="G22" s="191">
        <v>1</v>
      </c>
      <c r="H22" s="128"/>
      <c r="I22" s="128"/>
      <c r="J22" s="128"/>
      <c r="K22" s="128"/>
      <c r="L22" s="128">
        <f>D22</f>
        <v>105.27800000000001</v>
      </c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201"/>
      <c r="AM22" s="255">
        <f t="shared" si="1"/>
        <v>105.27800000000001</v>
      </c>
      <c r="AN22" s="271">
        <f>AM22</f>
        <v>105.27800000000001</v>
      </c>
      <c r="AO22" s="86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</row>
    <row r="23" spans="1:58" ht="33" hidden="1" customHeight="1">
      <c r="A23" s="88" t="s">
        <v>33</v>
      </c>
      <c r="B23" s="89"/>
      <c r="C23" s="89"/>
      <c r="D23" s="89"/>
      <c r="E23" s="89"/>
      <c r="F23" s="90"/>
      <c r="G23" s="127"/>
      <c r="H23" s="194">
        <f>H20+H21</f>
        <v>0</v>
      </c>
      <c r="I23" s="194">
        <f t="shared" ref="I23:AL23" si="2">I20+I21</f>
        <v>0</v>
      </c>
      <c r="J23" s="194">
        <f t="shared" si="2"/>
        <v>0</v>
      </c>
      <c r="K23" s="194">
        <f t="shared" si="2"/>
        <v>0</v>
      </c>
      <c r="L23" s="194">
        <f t="shared" si="2"/>
        <v>0</v>
      </c>
      <c r="M23" s="194">
        <f t="shared" si="2"/>
        <v>0</v>
      </c>
      <c r="N23" s="194">
        <f t="shared" si="2"/>
        <v>0</v>
      </c>
      <c r="O23" s="194">
        <f t="shared" si="2"/>
        <v>4.28</v>
      </c>
      <c r="P23" s="194">
        <f t="shared" si="2"/>
        <v>4.28</v>
      </c>
      <c r="Q23" s="194">
        <f t="shared" si="2"/>
        <v>4.28</v>
      </c>
      <c r="R23" s="194">
        <f t="shared" si="2"/>
        <v>0</v>
      </c>
      <c r="S23" s="194">
        <f t="shared" si="2"/>
        <v>0</v>
      </c>
      <c r="T23" s="194">
        <f t="shared" si="2"/>
        <v>0</v>
      </c>
      <c r="U23" s="194">
        <f t="shared" si="2"/>
        <v>0</v>
      </c>
      <c r="V23" s="194">
        <f t="shared" si="2"/>
        <v>4.28</v>
      </c>
      <c r="W23" s="194">
        <f t="shared" si="2"/>
        <v>4.28</v>
      </c>
      <c r="X23" s="194">
        <f t="shared" si="2"/>
        <v>4.28</v>
      </c>
      <c r="Y23" s="194">
        <f t="shared" si="2"/>
        <v>8.6359999999999992</v>
      </c>
      <c r="Z23" s="194">
        <f t="shared" si="2"/>
        <v>4.28</v>
      </c>
      <c r="AA23" s="194">
        <f t="shared" si="2"/>
        <v>0</v>
      </c>
      <c r="AB23" s="194">
        <f t="shared" si="2"/>
        <v>0</v>
      </c>
      <c r="AC23" s="194">
        <f t="shared" si="2"/>
        <v>4.28</v>
      </c>
      <c r="AD23" s="194">
        <f t="shared" si="2"/>
        <v>4.28</v>
      </c>
      <c r="AE23" s="194">
        <f t="shared" si="2"/>
        <v>4.28</v>
      </c>
      <c r="AF23" s="194">
        <f t="shared" si="2"/>
        <v>0</v>
      </c>
      <c r="AG23" s="194">
        <f t="shared" si="2"/>
        <v>4.28</v>
      </c>
      <c r="AH23" s="194">
        <f t="shared" si="2"/>
        <v>0</v>
      </c>
      <c r="AI23" s="194">
        <f t="shared" si="2"/>
        <v>0</v>
      </c>
      <c r="AJ23" s="194">
        <f t="shared" si="2"/>
        <v>4.28</v>
      </c>
      <c r="AK23" s="194">
        <f t="shared" si="2"/>
        <v>4.28</v>
      </c>
      <c r="AL23" s="259">
        <f t="shared" si="2"/>
        <v>4.28</v>
      </c>
      <c r="AM23" s="255">
        <f t="shared" si="1"/>
        <v>68.556000000000012</v>
      </c>
      <c r="AN23" s="271">
        <f>AM23</f>
        <v>68.556000000000012</v>
      </c>
      <c r="AO23" s="86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</row>
    <row r="24" spans="1:58" ht="33" hidden="1" customHeight="1">
      <c r="A24" s="260"/>
      <c r="B24" s="226"/>
      <c r="C24" s="92" t="s">
        <v>34</v>
      </c>
      <c r="D24" s="93"/>
      <c r="E24" s="93"/>
      <c r="F24" s="94"/>
      <c r="G24" s="127" t="s">
        <v>35</v>
      </c>
      <c r="H24" s="128">
        <f>'[2]мес ТЗ 2018'!AM141</f>
        <v>14.56</v>
      </c>
      <c r="I24" s="128">
        <f>'[2]мес ТЗ 2018'!AM231</f>
        <v>12.3</v>
      </c>
      <c r="J24" s="128">
        <f>'[2]мес ТЗ 2018'!AM321</f>
        <v>10.94</v>
      </c>
      <c r="K24" s="128">
        <f>'[2]мес ТЗ 2018'!AM411</f>
        <v>14.06</v>
      </c>
      <c r="L24" s="128">
        <f>'[2]мес ТЗ 2018'!AM502</f>
        <v>24.21</v>
      </c>
      <c r="M24" s="128">
        <f>'[2]мес ТЗ 2018'!AM593</f>
        <v>14.42</v>
      </c>
      <c r="N24" s="128">
        <f>'[2]мес ТЗ 2018'!AM685</f>
        <v>14.61</v>
      </c>
      <c r="O24" s="128">
        <f>'[2]мес ТЗ 2018'!AM776</f>
        <v>13.8</v>
      </c>
      <c r="P24" s="128">
        <f>'[2]мес ТЗ 2018'!AM866</f>
        <v>11.6</v>
      </c>
      <c r="Q24" s="128">
        <f>'[2]мес ТЗ 2018'!AM956</f>
        <v>14.56</v>
      </c>
      <c r="R24" s="128">
        <f>'[2]мес ТЗ 2018'!AM1047</f>
        <v>13.3</v>
      </c>
      <c r="S24" s="128">
        <f>'[2]мес ТЗ 2018'!AM1137</f>
        <v>14.56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201"/>
      <c r="AM24" s="178">
        <f t="shared" ref="AM24:AM27" si="3">SUM(H24:S24)</f>
        <v>172.92000000000002</v>
      </c>
      <c r="AN24" s="202">
        <f t="shared" ref="AN24:AN27" si="4">AM24</f>
        <v>172.92000000000002</v>
      </c>
      <c r="AO24" s="86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</row>
    <row r="25" spans="1:58" ht="33" hidden="1" customHeight="1">
      <c r="A25" s="260"/>
      <c r="B25" s="226"/>
      <c r="C25" s="95" t="s">
        <v>36</v>
      </c>
      <c r="D25" s="96"/>
      <c r="E25" s="96"/>
      <c r="F25" s="97"/>
      <c r="G25" s="127" t="s">
        <v>35</v>
      </c>
      <c r="H25" s="128">
        <f>'[2]мес ТЗ 2018'!AM142</f>
        <v>25.02</v>
      </c>
      <c r="I25" s="128">
        <f>'[2]мес ТЗ 2018'!AM232</f>
        <v>21.12</v>
      </c>
      <c r="J25" s="128">
        <f>'[2]мес ТЗ 2018'!AM322</f>
        <v>19.559999999999999</v>
      </c>
      <c r="K25" s="128">
        <f>'[2]мес ТЗ 2018'!AM412</f>
        <v>24.16</v>
      </c>
      <c r="L25" s="128">
        <f>'[2]мес ТЗ 2018'!AM503</f>
        <v>43.37</v>
      </c>
      <c r="M25" s="128">
        <f>'[2]мес ТЗ 2018'!AM594</f>
        <v>24.82</v>
      </c>
      <c r="N25" s="128">
        <f>'[2]мес ТЗ 2018'!AM686</f>
        <v>25.1</v>
      </c>
      <c r="O25" s="128">
        <f>'[2]мес ТЗ 2018'!AM777</f>
        <v>23.79</v>
      </c>
      <c r="P25" s="128">
        <f>'[2]мес ТЗ 2018'!AM867</f>
        <v>20.91</v>
      </c>
      <c r="Q25" s="128">
        <f>'[2]мес ТЗ 2018'!AM957</f>
        <v>25.02</v>
      </c>
      <c r="R25" s="128">
        <f>'[2]мес ТЗ 2018'!AM1048</f>
        <v>22.84</v>
      </c>
      <c r="S25" s="128">
        <f>'[2]мес ТЗ 2018'!AM1138</f>
        <v>25.07</v>
      </c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201"/>
      <c r="AM25" s="178">
        <f t="shared" si="3"/>
        <v>300.77999999999997</v>
      </c>
      <c r="AN25" s="202">
        <f t="shared" si="4"/>
        <v>300.77999999999997</v>
      </c>
      <c r="AO25" s="86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</row>
    <row r="26" spans="1:58" ht="33" hidden="1" customHeight="1">
      <c r="A26" s="260"/>
      <c r="B26" s="226"/>
      <c r="C26" s="98"/>
      <c r="D26" s="272" t="s">
        <v>37</v>
      </c>
      <c r="E26" s="99"/>
      <c r="F26" s="100"/>
      <c r="G26" s="127" t="s">
        <v>35</v>
      </c>
      <c r="H26" s="128">
        <f>H23+H24+H25</f>
        <v>39.58</v>
      </c>
      <c r="I26" s="128">
        <f t="shared" ref="I26:S26" si="5">I23+I24+I25</f>
        <v>33.42</v>
      </c>
      <c r="J26" s="128">
        <f t="shared" si="5"/>
        <v>30.5</v>
      </c>
      <c r="K26" s="128">
        <f t="shared" si="5"/>
        <v>38.22</v>
      </c>
      <c r="L26" s="128">
        <f t="shared" si="5"/>
        <v>67.58</v>
      </c>
      <c r="M26" s="128">
        <f t="shared" si="5"/>
        <v>39.24</v>
      </c>
      <c r="N26" s="128">
        <f t="shared" si="5"/>
        <v>39.71</v>
      </c>
      <c r="O26" s="128">
        <f t="shared" si="5"/>
        <v>41.870000000000005</v>
      </c>
      <c r="P26" s="128">
        <f t="shared" si="5"/>
        <v>36.79</v>
      </c>
      <c r="Q26" s="128">
        <f t="shared" si="5"/>
        <v>43.86</v>
      </c>
      <c r="R26" s="128">
        <f t="shared" si="5"/>
        <v>36.14</v>
      </c>
      <c r="S26" s="128">
        <f t="shared" si="5"/>
        <v>39.630000000000003</v>
      </c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201"/>
      <c r="AM26" s="178">
        <f t="shared" si="3"/>
        <v>486.54</v>
      </c>
      <c r="AN26" s="202">
        <f>AM26</f>
        <v>486.54</v>
      </c>
      <c r="AO26" s="86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</row>
    <row r="27" spans="1:58" ht="33" hidden="1" customHeight="1">
      <c r="A27" s="260"/>
      <c r="B27" s="226"/>
      <c r="C27" s="129" t="s">
        <v>38</v>
      </c>
      <c r="D27" s="130"/>
      <c r="E27" s="130"/>
      <c r="F27" s="131"/>
      <c r="G27" s="127" t="s">
        <v>39</v>
      </c>
      <c r="H27" s="128">
        <f>'[2]мес ТЗ 2018'!AM144</f>
        <v>11.12</v>
      </c>
      <c r="I27" s="128">
        <f>'[2]мес ТЗ 2018'!AM234</f>
        <v>9.1010000000000009</v>
      </c>
      <c r="J27" s="128">
        <f>'[2]мес ТЗ 2018'!AM324</f>
        <v>7.42</v>
      </c>
      <c r="K27" s="128">
        <f>'[2]мес ТЗ 2018'!AM414</f>
        <v>10.622999999999999</v>
      </c>
      <c r="L27" s="128">
        <f>'[2]мес ТЗ 2018'!AM505</f>
        <v>10.852</v>
      </c>
      <c r="M27" s="128">
        <f>'[2]мес ТЗ 2018'!AM596</f>
        <v>10.622999999999999</v>
      </c>
      <c r="N27" s="128">
        <f>'[2]мес ТЗ 2018'!AM688</f>
        <v>11.004</v>
      </c>
      <c r="O27" s="128">
        <f>'[2]мес ТЗ 2018'!AM779</f>
        <v>10.24</v>
      </c>
      <c r="P27" s="128">
        <f>'[2]мес ТЗ 2018'!AM869</f>
        <v>6.66</v>
      </c>
      <c r="Q27" s="128">
        <f>'[2]мес ТЗ 2018'!AM959</f>
        <v>10.97</v>
      </c>
      <c r="R27" s="128">
        <f>'[2]мес ТЗ 2018'!AM1050</f>
        <v>9.83</v>
      </c>
      <c r="S27" s="128">
        <f>'[2]мес ТЗ 2018'!AM1140</f>
        <v>10.97</v>
      </c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201"/>
      <c r="AM27" s="261">
        <f t="shared" si="3"/>
        <v>119.41299999999998</v>
      </c>
      <c r="AN27" s="202">
        <f t="shared" si="4"/>
        <v>119.41299999999998</v>
      </c>
      <c r="AO27" s="86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</row>
    <row r="28" spans="1:58" ht="33" hidden="1" customHeight="1" thickBot="1">
      <c r="A28" s="251" t="s">
        <v>40</v>
      </c>
      <c r="B28" s="252"/>
      <c r="C28" s="252"/>
      <c r="D28" s="252"/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252"/>
      <c r="Q28" s="252"/>
      <c r="R28" s="252"/>
      <c r="S28" s="252"/>
      <c r="T28" s="252"/>
      <c r="U28" s="252"/>
      <c r="V28" s="252"/>
      <c r="W28" s="252"/>
      <c r="X28" s="252"/>
      <c r="Y28" s="252"/>
      <c r="Z28" s="252"/>
      <c r="AA28" s="252"/>
      <c r="AB28" s="252"/>
      <c r="AC28" s="252"/>
      <c r="AD28" s="252"/>
      <c r="AE28" s="252"/>
      <c r="AF28" s="252"/>
      <c r="AG28" s="252"/>
      <c r="AH28" s="252"/>
      <c r="AI28" s="252"/>
      <c r="AJ28" s="252"/>
      <c r="AK28" s="252"/>
      <c r="AL28" s="252"/>
      <c r="AM28" s="252"/>
      <c r="AN28" s="269"/>
      <c r="AO28" s="86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</row>
    <row r="29" spans="1:58" s="103" customFormat="1" ht="33" hidden="1" customHeight="1">
      <c r="A29" s="262"/>
      <c r="B29" s="210" t="s">
        <v>24</v>
      </c>
      <c r="C29" s="218" t="s">
        <v>41</v>
      </c>
      <c r="D29" s="219">
        <f>'[2]Норма ТК'!D4</f>
        <v>4.28</v>
      </c>
      <c r="E29" s="220" t="s">
        <v>26</v>
      </c>
      <c r="F29" s="80" t="s">
        <v>27</v>
      </c>
      <c r="G29" s="191">
        <v>1</v>
      </c>
      <c r="H29" s="194"/>
      <c r="I29" s="194"/>
      <c r="J29" s="194"/>
      <c r="K29" s="194"/>
      <c r="L29" s="194"/>
      <c r="M29" s="194"/>
      <c r="N29" s="194"/>
      <c r="O29" s="221">
        <f>$D$29</f>
        <v>4.28</v>
      </c>
      <c r="P29" s="221">
        <f t="shared" ref="P29:Q29" si="6">$D$29</f>
        <v>4.28</v>
      </c>
      <c r="Q29" s="221">
        <f t="shared" si="6"/>
        <v>4.28</v>
      </c>
      <c r="R29" s="221"/>
      <c r="S29" s="221"/>
      <c r="T29" s="221"/>
      <c r="U29" s="221"/>
      <c r="V29" s="221">
        <f>$D$29</f>
        <v>4.28</v>
      </c>
      <c r="W29" s="221">
        <f t="shared" ref="W29:X29" si="7">$D$29</f>
        <v>4.28</v>
      </c>
      <c r="X29" s="221">
        <f t="shared" si="7"/>
        <v>4.28</v>
      </c>
      <c r="Y29" s="221"/>
      <c r="Z29" s="221">
        <f>$D$29</f>
        <v>4.28</v>
      </c>
      <c r="AA29" s="221"/>
      <c r="AB29" s="221"/>
      <c r="AC29" s="221">
        <f>$D$29</f>
        <v>4.28</v>
      </c>
      <c r="AD29" s="221">
        <f t="shared" ref="AD29:AE29" si="8">$D$29</f>
        <v>4.28</v>
      </c>
      <c r="AE29" s="221">
        <f t="shared" si="8"/>
        <v>4.28</v>
      </c>
      <c r="AF29" s="221"/>
      <c r="AG29" s="221">
        <f>$D$29</f>
        <v>4.28</v>
      </c>
      <c r="AH29" s="221"/>
      <c r="AI29" s="221"/>
      <c r="AJ29" s="221">
        <f t="shared" ref="AJ29:AL29" si="9">$D$20</f>
        <v>4.28</v>
      </c>
      <c r="AK29" s="221">
        <f t="shared" si="9"/>
        <v>4.28</v>
      </c>
      <c r="AL29" s="254">
        <f t="shared" si="9"/>
        <v>4.28</v>
      </c>
      <c r="AM29" s="255">
        <f>SUM(H29:AL29)</f>
        <v>59.920000000000009</v>
      </c>
      <c r="AN29" s="271">
        <f t="shared" ref="AN29:AN58" si="10">AM29</f>
        <v>59.920000000000009</v>
      </c>
      <c r="AO29" s="86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</row>
    <row r="30" spans="1:58" s="105" customFormat="1" ht="33" hidden="1" customHeight="1">
      <c r="A30" s="263"/>
      <c r="B30" s="212"/>
      <c r="C30" s="218" t="s">
        <v>42</v>
      </c>
      <c r="D30" s="222">
        <f>'[2]Норма ТК'!D9</f>
        <v>8.6319999999999997</v>
      </c>
      <c r="E30" s="220" t="s">
        <v>28</v>
      </c>
      <c r="F30" s="80" t="s">
        <v>29</v>
      </c>
      <c r="G30" s="191">
        <v>1</v>
      </c>
      <c r="H30" s="128"/>
      <c r="I30" s="128"/>
      <c r="J30" s="128"/>
      <c r="K30" s="128"/>
      <c r="L30" s="128"/>
      <c r="M30" s="128"/>
      <c r="N30" s="128"/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>
        <f>D30</f>
        <v>8.6319999999999997</v>
      </c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33"/>
      <c r="AM30" s="255">
        <f t="shared" ref="AM30:AM32" si="11">SUM(H30:AL30)</f>
        <v>8.6319999999999997</v>
      </c>
      <c r="AN30" s="271">
        <f t="shared" si="10"/>
        <v>8.6319999999999997</v>
      </c>
      <c r="AO30" s="86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</row>
    <row r="31" spans="1:58" s="105" customFormat="1" ht="33" hidden="1" customHeight="1">
      <c r="A31" s="264"/>
      <c r="B31" s="258"/>
      <c r="C31" s="218" t="s">
        <v>43</v>
      </c>
      <c r="D31" s="222">
        <f>'[2]Норма ТК'!D14</f>
        <v>105.306</v>
      </c>
      <c r="E31" s="220" t="s">
        <v>31</v>
      </c>
      <c r="F31" s="80" t="s">
        <v>32</v>
      </c>
      <c r="G31" s="191">
        <v>1</v>
      </c>
      <c r="H31" s="128"/>
      <c r="I31" s="128"/>
      <c r="J31" s="128"/>
      <c r="K31" s="128"/>
      <c r="L31" s="128">
        <f>D31</f>
        <v>105.306</v>
      </c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201"/>
      <c r="AM31" s="255">
        <f t="shared" si="11"/>
        <v>105.306</v>
      </c>
      <c r="AN31" s="271">
        <f>AM31</f>
        <v>105.306</v>
      </c>
      <c r="AO31" s="86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</row>
    <row r="32" spans="1:58" s="105" customFormat="1" ht="33" hidden="1" customHeight="1">
      <c r="A32" s="88" t="s">
        <v>33</v>
      </c>
      <c r="B32" s="89"/>
      <c r="C32" s="89"/>
      <c r="D32" s="89"/>
      <c r="E32" s="89"/>
      <c r="F32" s="90"/>
      <c r="G32" s="127"/>
      <c r="H32" s="194">
        <f>H29+H30</f>
        <v>0</v>
      </c>
      <c r="I32" s="194">
        <f t="shared" ref="I32:AL32" si="12">I29+I30</f>
        <v>0</v>
      </c>
      <c r="J32" s="194">
        <f t="shared" si="12"/>
        <v>0</v>
      </c>
      <c r="K32" s="194">
        <f t="shared" si="12"/>
        <v>0</v>
      </c>
      <c r="L32" s="194">
        <f t="shared" si="12"/>
        <v>0</v>
      </c>
      <c r="M32" s="194">
        <f t="shared" si="12"/>
        <v>0</v>
      </c>
      <c r="N32" s="194">
        <f t="shared" si="12"/>
        <v>0</v>
      </c>
      <c r="O32" s="194">
        <f t="shared" si="12"/>
        <v>4.28</v>
      </c>
      <c r="P32" s="194">
        <f t="shared" si="12"/>
        <v>4.28</v>
      </c>
      <c r="Q32" s="194">
        <f t="shared" si="12"/>
        <v>4.28</v>
      </c>
      <c r="R32" s="194">
        <f t="shared" si="12"/>
        <v>0</v>
      </c>
      <c r="S32" s="194">
        <f t="shared" si="12"/>
        <v>0</v>
      </c>
      <c r="T32" s="194">
        <f t="shared" si="12"/>
        <v>0</v>
      </c>
      <c r="U32" s="194">
        <f t="shared" si="12"/>
        <v>0</v>
      </c>
      <c r="V32" s="194">
        <f t="shared" si="12"/>
        <v>4.28</v>
      </c>
      <c r="W32" s="194">
        <f t="shared" si="12"/>
        <v>4.28</v>
      </c>
      <c r="X32" s="194">
        <f t="shared" si="12"/>
        <v>4.28</v>
      </c>
      <c r="Y32" s="194">
        <f t="shared" si="12"/>
        <v>8.6319999999999997</v>
      </c>
      <c r="Z32" s="194">
        <f t="shared" si="12"/>
        <v>4.28</v>
      </c>
      <c r="AA32" s="194">
        <f t="shared" si="12"/>
        <v>0</v>
      </c>
      <c r="AB32" s="194">
        <f t="shared" si="12"/>
        <v>0</v>
      </c>
      <c r="AC32" s="194">
        <f t="shared" si="12"/>
        <v>4.28</v>
      </c>
      <c r="AD32" s="194">
        <f t="shared" si="12"/>
        <v>4.28</v>
      </c>
      <c r="AE32" s="194">
        <f t="shared" si="12"/>
        <v>4.28</v>
      </c>
      <c r="AF32" s="194">
        <f t="shared" si="12"/>
        <v>0</v>
      </c>
      <c r="AG32" s="194">
        <f t="shared" si="12"/>
        <v>4.28</v>
      </c>
      <c r="AH32" s="194">
        <f t="shared" si="12"/>
        <v>0</v>
      </c>
      <c r="AI32" s="194">
        <f t="shared" si="12"/>
        <v>0</v>
      </c>
      <c r="AJ32" s="194">
        <f t="shared" si="12"/>
        <v>4.28</v>
      </c>
      <c r="AK32" s="194">
        <f t="shared" si="12"/>
        <v>4.28</v>
      </c>
      <c r="AL32" s="259">
        <f t="shared" si="12"/>
        <v>4.28</v>
      </c>
      <c r="AM32" s="255">
        <f t="shared" si="11"/>
        <v>68.552000000000007</v>
      </c>
      <c r="AN32" s="271">
        <f>AM32</f>
        <v>68.552000000000007</v>
      </c>
      <c r="AO32" s="86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</row>
    <row r="33" spans="1:58" s="105" customFormat="1" ht="33" hidden="1" customHeight="1">
      <c r="A33" s="127"/>
      <c r="B33" s="226"/>
      <c r="C33" s="92" t="s">
        <v>34</v>
      </c>
      <c r="D33" s="93"/>
      <c r="E33" s="93"/>
      <c r="F33" s="94"/>
      <c r="G33" s="127" t="s">
        <v>35</v>
      </c>
      <c r="H33" s="128">
        <f>'[2]мес ТЗ 2018'!AM151</f>
        <v>14.56</v>
      </c>
      <c r="I33" s="128">
        <f>'[2]мес ТЗ 2018'!AM241</f>
        <v>12.3</v>
      </c>
      <c r="J33" s="128">
        <f>'[2]мес ТЗ 2018'!AM331</f>
        <v>10.94</v>
      </c>
      <c r="K33" s="128">
        <f>'[2]мес ТЗ 2018'!AM421</f>
        <v>14.06</v>
      </c>
      <c r="L33" s="128">
        <f>'[2]мес ТЗ 2018'!AM512</f>
        <v>24.74</v>
      </c>
      <c r="M33" s="128">
        <f>'[2]мес ТЗ 2018'!AM603</f>
        <v>14.35</v>
      </c>
      <c r="N33" s="128">
        <f>'[2]мес ТЗ 2018'!AM695</f>
        <v>14.61</v>
      </c>
      <c r="O33" s="128">
        <f>'[2]мес ТЗ 2018'!AM786</f>
        <v>13.8</v>
      </c>
      <c r="P33" s="128">
        <f>'[2]мес ТЗ 2018'!AM876</f>
        <v>11.6</v>
      </c>
      <c r="Q33" s="128">
        <f>'[2]мес ТЗ 2018'!AM966</f>
        <v>14.56</v>
      </c>
      <c r="R33" s="128">
        <f>'[2]мес ТЗ 2018'!AM1057</f>
        <v>13.3</v>
      </c>
      <c r="S33" s="128">
        <f>'[2]мес ТЗ 2018'!AM1147</f>
        <v>14.56</v>
      </c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201"/>
      <c r="AM33" s="178">
        <f t="shared" ref="AM33:AM36" si="13">SUM(H33:S33)</f>
        <v>173.38</v>
      </c>
      <c r="AN33" s="202">
        <f t="shared" ref="AN33:AN36" si="14">AM33</f>
        <v>173.38</v>
      </c>
      <c r="AO33" s="86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</row>
    <row r="34" spans="1:58" s="105" customFormat="1" ht="33" hidden="1" customHeight="1">
      <c r="A34" s="127"/>
      <c r="B34" s="226"/>
      <c r="C34" s="95" t="s">
        <v>36</v>
      </c>
      <c r="D34" s="96"/>
      <c r="E34" s="96"/>
      <c r="F34" s="97"/>
      <c r="G34" s="127" t="s">
        <v>35</v>
      </c>
      <c r="H34" s="128">
        <f>'[2]мес ТЗ 2018'!AM152</f>
        <v>25.02</v>
      </c>
      <c r="I34" s="128">
        <f>'[2]мес ТЗ 2018'!AM242</f>
        <v>21.12</v>
      </c>
      <c r="J34" s="128">
        <f>'[2]мес ТЗ 2018'!AM332</f>
        <v>19.559999999999999</v>
      </c>
      <c r="K34" s="128">
        <f>'[2]мес ТЗ 2018'!AM422</f>
        <v>24.16</v>
      </c>
      <c r="L34" s="128">
        <f>'[2]мес ТЗ 2018'!AM513</f>
        <v>44.36</v>
      </c>
      <c r="M34" s="128">
        <f>'[2]мес ТЗ 2018'!AM604</f>
        <v>24.72</v>
      </c>
      <c r="N34" s="128">
        <f>'[2]мес ТЗ 2018'!AM696</f>
        <v>25.1</v>
      </c>
      <c r="O34" s="128">
        <v>23.85</v>
      </c>
      <c r="P34" s="128">
        <f>'[2]мес ТЗ 2018'!AM877</f>
        <v>20.91</v>
      </c>
      <c r="Q34" s="128">
        <f>'[2]мес ТЗ 2018'!AM967</f>
        <v>25.02</v>
      </c>
      <c r="R34" s="128">
        <f>'[2]мес ТЗ 2018'!AM1058</f>
        <v>22.84</v>
      </c>
      <c r="S34" s="128">
        <f>'[2]мес ТЗ 2018'!AM1148</f>
        <v>25.07</v>
      </c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201"/>
      <c r="AM34" s="178">
        <f t="shared" si="13"/>
        <v>301.72999999999996</v>
      </c>
      <c r="AN34" s="202">
        <f t="shared" si="14"/>
        <v>301.72999999999996</v>
      </c>
      <c r="AO34" s="86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</row>
    <row r="35" spans="1:58" s="105" customFormat="1" ht="33" hidden="1" customHeight="1">
      <c r="A35" s="127"/>
      <c r="B35" s="226"/>
      <c r="C35" s="98"/>
      <c r="D35" s="272" t="s">
        <v>37</v>
      </c>
      <c r="E35" s="99"/>
      <c r="F35" s="100"/>
      <c r="G35" s="127" t="s">
        <v>35</v>
      </c>
      <c r="H35" s="128">
        <f>H32+H33+H34</f>
        <v>39.58</v>
      </c>
      <c r="I35" s="128">
        <f t="shared" ref="I35:S35" si="15">I32+I33+I34</f>
        <v>33.42</v>
      </c>
      <c r="J35" s="128">
        <f t="shared" si="15"/>
        <v>30.5</v>
      </c>
      <c r="K35" s="128">
        <f t="shared" si="15"/>
        <v>38.22</v>
      </c>
      <c r="L35" s="128">
        <f t="shared" si="15"/>
        <v>69.099999999999994</v>
      </c>
      <c r="M35" s="128">
        <f t="shared" si="15"/>
        <v>39.07</v>
      </c>
      <c r="N35" s="128">
        <f t="shared" si="15"/>
        <v>39.71</v>
      </c>
      <c r="O35" s="128">
        <f t="shared" si="15"/>
        <v>41.930000000000007</v>
      </c>
      <c r="P35" s="128">
        <f>P32+P33+P34</f>
        <v>36.79</v>
      </c>
      <c r="Q35" s="128">
        <f t="shared" si="15"/>
        <v>43.86</v>
      </c>
      <c r="R35" s="128">
        <f t="shared" si="15"/>
        <v>36.14</v>
      </c>
      <c r="S35" s="128">
        <f t="shared" si="15"/>
        <v>39.630000000000003</v>
      </c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201"/>
      <c r="AM35" s="178">
        <f t="shared" si="13"/>
        <v>487.95</v>
      </c>
      <c r="AN35" s="202">
        <f t="shared" si="14"/>
        <v>487.95</v>
      </c>
      <c r="AO35" s="86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</row>
    <row r="36" spans="1:58" s="105" customFormat="1" ht="33" hidden="1" customHeight="1">
      <c r="A36" s="127"/>
      <c r="B36" s="226"/>
      <c r="C36" s="129" t="s">
        <v>38</v>
      </c>
      <c r="D36" s="130"/>
      <c r="E36" s="130"/>
      <c r="F36" s="131"/>
      <c r="G36" s="127" t="s">
        <v>39</v>
      </c>
      <c r="H36" s="128">
        <f>'[2]мес ТЗ 2018'!AM154</f>
        <v>11.11</v>
      </c>
      <c r="I36" s="128">
        <f>'[2]мес ТЗ 2018'!AM244</f>
        <v>9.0830000000000002</v>
      </c>
      <c r="J36" s="128">
        <f>'[2]мес ТЗ 2018'!AM334</f>
        <v>7.3550000000000004</v>
      </c>
      <c r="K36" s="128">
        <f>'[2]мес ТЗ 2018'!AM424</f>
        <v>10.605</v>
      </c>
      <c r="L36" s="128">
        <f>'[2]мес ТЗ 2018'!AM515</f>
        <v>10.834</v>
      </c>
      <c r="M36" s="128">
        <f>'[2]мес ТЗ 2018'!AM606</f>
        <v>10.605</v>
      </c>
      <c r="N36" s="128">
        <f>'[2]мес ТЗ 2018'!AN698</f>
        <v>10.986000000000001</v>
      </c>
      <c r="O36" s="128">
        <f>'[2]мес ТЗ 2018'!AM789</f>
        <v>10.23</v>
      </c>
      <c r="P36" s="128">
        <f>'[2]мес ТЗ 2018'!AM879</f>
        <v>6.66</v>
      </c>
      <c r="Q36" s="128">
        <f>'[2]мес ТЗ 2018'!AM969</f>
        <v>10.96</v>
      </c>
      <c r="R36" s="128">
        <f>'[2]мес ТЗ 2018'!AM1060</f>
        <v>9.82</v>
      </c>
      <c r="S36" s="128">
        <f>'[2]мес ТЗ 2018'!AM1150</f>
        <v>10.96</v>
      </c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201"/>
      <c r="AM36" s="261">
        <f t="shared" si="13"/>
        <v>119.208</v>
      </c>
      <c r="AN36" s="202">
        <f t="shared" si="14"/>
        <v>119.208</v>
      </c>
      <c r="AO36" s="86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</row>
    <row r="37" spans="1:58" s="105" customFormat="1" ht="33" hidden="1" customHeight="1" thickBot="1">
      <c r="A37" s="273" t="s">
        <v>44</v>
      </c>
      <c r="B37" s="274"/>
      <c r="C37" s="274"/>
      <c r="D37" s="274"/>
      <c r="E37" s="274"/>
      <c r="F37" s="274"/>
      <c r="G37" s="274"/>
      <c r="H37" s="274"/>
      <c r="I37" s="274"/>
      <c r="J37" s="274"/>
      <c r="K37" s="274"/>
      <c r="L37" s="274"/>
      <c r="M37" s="274"/>
      <c r="N37" s="274"/>
      <c r="O37" s="274"/>
      <c r="P37" s="274"/>
      <c r="Q37" s="274"/>
      <c r="R37" s="274"/>
      <c r="S37" s="274"/>
      <c r="T37" s="274"/>
      <c r="U37" s="274"/>
      <c r="V37" s="274"/>
      <c r="W37" s="274"/>
      <c r="X37" s="274"/>
      <c r="Y37" s="274"/>
      <c r="Z37" s="274"/>
      <c r="AA37" s="274"/>
      <c r="AB37" s="274"/>
      <c r="AC37" s="274"/>
      <c r="AD37" s="274"/>
      <c r="AE37" s="274"/>
      <c r="AF37" s="274"/>
      <c r="AG37" s="274"/>
      <c r="AH37" s="274"/>
      <c r="AI37" s="274"/>
      <c r="AJ37" s="274"/>
      <c r="AK37" s="274"/>
      <c r="AL37" s="274"/>
      <c r="AM37" s="274"/>
      <c r="AN37" s="275"/>
      <c r="AO37" s="86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</row>
    <row r="38" spans="1:58" s="103" customFormat="1" ht="33" hidden="1" customHeight="1">
      <c r="A38" s="102"/>
      <c r="B38" s="210" t="s">
        <v>24</v>
      </c>
      <c r="C38" s="218" t="s">
        <v>45</v>
      </c>
      <c r="D38" s="219">
        <f>'[2]Норма ТК'!D5</f>
        <v>4.28</v>
      </c>
      <c r="E38" s="218" t="s">
        <v>26</v>
      </c>
      <c r="F38" s="80" t="s">
        <v>27</v>
      </c>
      <c r="G38" s="191">
        <v>1</v>
      </c>
      <c r="H38" s="194"/>
      <c r="I38" s="194"/>
      <c r="J38" s="194"/>
      <c r="K38" s="194"/>
      <c r="L38" s="194"/>
      <c r="M38" s="194"/>
      <c r="N38" s="194"/>
      <c r="O38" s="221">
        <f>$D38</f>
        <v>4.28</v>
      </c>
      <c r="P38" s="221">
        <f t="shared" ref="P38:Q38" si="16">$D38</f>
        <v>4.28</v>
      </c>
      <c r="Q38" s="221">
        <f t="shared" si="16"/>
        <v>4.28</v>
      </c>
      <c r="R38" s="221"/>
      <c r="S38" s="221"/>
      <c r="T38" s="221"/>
      <c r="U38" s="221"/>
      <c r="V38" s="221">
        <f>$D$38</f>
        <v>4.28</v>
      </c>
      <c r="W38" s="221">
        <f t="shared" ref="W38" si="17">$D$38</f>
        <v>4.28</v>
      </c>
      <c r="X38" s="221">
        <f>$D$38</f>
        <v>4.28</v>
      </c>
      <c r="Y38" s="221"/>
      <c r="Z38" s="221">
        <f>$D$38</f>
        <v>4.28</v>
      </c>
      <c r="AA38" s="221"/>
      <c r="AB38" s="221"/>
      <c r="AC38" s="221">
        <f>$D$38</f>
        <v>4.28</v>
      </c>
      <c r="AD38" s="221">
        <f t="shared" ref="AD38:AE38" si="18">$D$38</f>
        <v>4.28</v>
      </c>
      <c r="AE38" s="221">
        <f t="shared" si="18"/>
        <v>4.28</v>
      </c>
      <c r="AF38" s="221"/>
      <c r="AG38" s="221">
        <f>$D$38</f>
        <v>4.28</v>
      </c>
      <c r="AH38" s="221"/>
      <c r="AI38" s="221"/>
      <c r="AJ38" s="221">
        <f t="shared" ref="AJ38:AL38" si="19">$D$20</f>
        <v>4.28</v>
      </c>
      <c r="AK38" s="221">
        <f t="shared" si="19"/>
        <v>4.28</v>
      </c>
      <c r="AL38" s="254">
        <f t="shared" si="19"/>
        <v>4.28</v>
      </c>
      <c r="AM38" s="255">
        <f>SUM(H38:AL38)</f>
        <v>59.920000000000009</v>
      </c>
      <c r="AN38" s="271">
        <f t="shared" si="10"/>
        <v>59.920000000000009</v>
      </c>
      <c r="AO38" s="86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</row>
    <row r="39" spans="1:58" s="105" customFormat="1" ht="33" hidden="1" customHeight="1">
      <c r="A39" s="104"/>
      <c r="B39" s="212"/>
      <c r="C39" s="218" t="s">
        <v>46</v>
      </c>
      <c r="D39" s="222">
        <f>'[2]Норма ТК'!D10</f>
        <v>8.6180000000000003</v>
      </c>
      <c r="E39" s="218" t="s">
        <v>28</v>
      </c>
      <c r="F39" s="80" t="s">
        <v>29</v>
      </c>
      <c r="G39" s="191">
        <v>1</v>
      </c>
      <c r="H39" s="128"/>
      <c r="I39" s="128"/>
      <c r="J39" s="128"/>
      <c r="K39" s="128"/>
      <c r="L39" s="128"/>
      <c r="M39" s="128"/>
      <c r="N39" s="128"/>
      <c r="O39" s="223"/>
      <c r="P39" s="223"/>
      <c r="Q39" s="223"/>
      <c r="R39" s="223"/>
      <c r="S39" s="223"/>
      <c r="T39" s="223"/>
      <c r="U39" s="223"/>
      <c r="V39" s="223"/>
      <c r="W39" s="223"/>
      <c r="X39" s="223"/>
      <c r="Y39" s="223">
        <f>D39</f>
        <v>8.6180000000000003</v>
      </c>
      <c r="Z39" s="223"/>
      <c r="AA39" s="223"/>
      <c r="AB39" s="223"/>
      <c r="AC39" s="223"/>
      <c r="AD39" s="223"/>
      <c r="AE39" s="223"/>
      <c r="AF39" s="223"/>
      <c r="AG39" s="223"/>
      <c r="AH39" s="223"/>
      <c r="AI39" s="223"/>
      <c r="AJ39" s="223"/>
      <c r="AK39" s="223"/>
      <c r="AL39" s="233"/>
      <c r="AM39" s="255">
        <f t="shared" ref="AM39:AM41" si="20">SUM(H39:AL39)</f>
        <v>8.6180000000000003</v>
      </c>
      <c r="AN39" s="271">
        <f t="shared" si="10"/>
        <v>8.6180000000000003</v>
      </c>
      <c r="AO39" s="86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</row>
    <row r="40" spans="1:58" s="109" customFormat="1" ht="33" hidden="1" customHeight="1">
      <c r="A40" s="106"/>
      <c r="B40" s="258"/>
      <c r="C40" s="218" t="s">
        <v>47</v>
      </c>
      <c r="D40" s="222">
        <f>'[2]Норма ТК'!D15</f>
        <v>105.294</v>
      </c>
      <c r="E40" s="218" t="s">
        <v>31</v>
      </c>
      <c r="F40" s="80" t="s">
        <v>32</v>
      </c>
      <c r="G40" s="191">
        <v>1</v>
      </c>
      <c r="H40" s="128"/>
      <c r="I40" s="128"/>
      <c r="J40" s="128"/>
      <c r="K40" s="128"/>
      <c r="L40" s="128">
        <f>D40</f>
        <v>105.294</v>
      </c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201"/>
      <c r="AM40" s="255">
        <f t="shared" si="20"/>
        <v>105.294</v>
      </c>
      <c r="AN40" s="271">
        <f t="shared" si="10"/>
        <v>105.294</v>
      </c>
      <c r="AO40" s="86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</row>
    <row r="41" spans="1:58" s="109" customFormat="1" ht="33" hidden="1" customHeight="1">
      <c r="A41" s="88" t="s">
        <v>33</v>
      </c>
      <c r="B41" s="89"/>
      <c r="C41" s="89"/>
      <c r="D41" s="89"/>
      <c r="E41" s="89"/>
      <c r="F41" s="90"/>
      <c r="G41" s="127"/>
      <c r="H41" s="194">
        <f>H38+H39</f>
        <v>0</v>
      </c>
      <c r="I41" s="194">
        <f t="shared" ref="I41:AL41" si="21">I38+I39</f>
        <v>0</v>
      </c>
      <c r="J41" s="194">
        <f t="shared" si="21"/>
        <v>0</v>
      </c>
      <c r="K41" s="194">
        <f t="shared" si="21"/>
        <v>0</v>
      </c>
      <c r="L41" s="194">
        <f t="shared" si="21"/>
        <v>0</v>
      </c>
      <c r="M41" s="194">
        <f t="shared" si="21"/>
        <v>0</v>
      </c>
      <c r="N41" s="194">
        <f t="shared" si="21"/>
        <v>0</v>
      </c>
      <c r="O41" s="194">
        <f t="shared" si="21"/>
        <v>4.28</v>
      </c>
      <c r="P41" s="194">
        <f t="shared" si="21"/>
        <v>4.28</v>
      </c>
      <c r="Q41" s="194">
        <f t="shared" si="21"/>
        <v>4.28</v>
      </c>
      <c r="R41" s="194">
        <f t="shared" si="21"/>
        <v>0</v>
      </c>
      <c r="S41" s="194">
        <f t="shared" si="21"/>
        <v>0</v>
      </c>
      <c r="T41" s="194">
        <f t="shared" si="21"/>
        <v>0</v>
      </c>
      <c r="U41" s="194">
        <f t="shared" si="21"/>
        <v>0</v>
      </c>
      <c r="V41" s="194">
        <f t="shared" si="21"/>
        <v>4.28</v>
      </c>
      <c r="W41" s="194">
        <f t="shared" si="21"/>
        <v>4.28</v>
      </c>
      <c r="X41" s="194">
        <f t="shared" si="21"/>
        <v>4.28</v>
      </c>
      <c r="Y41" s="194">
        <f t="shared" si="21"/>
        <v>8.6180000000000003</v>
      </c>
      <c r="Z41" s="194">
        <f t="shared" si="21"/>
        <v>4.28</v>
      </c>
      <c r="AA41" s="194">
        <f t="shared" si="21"/>
        <v>0</v>
      </c>
      <c r="AB41" s="194">
        <f t="shared" si="21"/>
        <v>0</v>
      </c>
      <c r="AC41" s="194">
        <f t="shared" si="21"/>
        <v>4.28</v>
      </c>
      <c r="AD41" s="194">
        <f t="shared" si="21"/>
        <v>4.28</v>
      </c>
      <c r="AE41" s="194">
        <f t="shared" si="21"/>
        <v>4.28</v>
      </c>
      <c r="AF41" s="194">
        <f t="shared" si="21"/>
        <v>0</v>
      </c>
      <c r="AG41" s="194">
        <f t="shared" si="21"/>
        <v>4.28</v>
      </c>
      <c r="AH41" s="194">
        <f t="shared" si="21"/>
        <v>0</v>
      </c>
      <c r="AI41" s="194">
        <f t="shared" si="21"/>
        <v>0</v>
      </c>
      <c r="AJ41" s="194">
        <f t="shared" si="21"/>
        <v>4.28</v>
      </c>
      <c r="AK41" s="194">
        <f t="shared" si="21"/>
        <v>4.28</v>
      </c>
      <c r="AL41" s="259">
        <f t="shared" si="21"/>
        <v>4.28</v>
      </c>
      <c r="AM41" s="255">
        <f t="shared" si="20"/>
        <v>68.538000000000011</v>
      </c>
      <c r="AN41" s="271">
        <f>AM41</f>
        <v>68.538000000000011</v>
      </c>
      <c r="AO41" s="86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</row>
    <row r="42" spans="1:58" s="109" customFormat="1" ht="33" hidden="1" customHeight="1">
      <c r="A42" s="69"/>
      <c r="B42" s="226"/>
      <c r="C42" s="92" t="s">
        <v>34</v>
      </c>
      <c r="D42" s="93"/>
      <c r="E42" s="93"/>
      <c r="F42" s="94"/>
      <c r="G42" s="127" t="s">
        <v>35</v>
      </c>
      <c r="H42" s="128">
        <f>'[2]мес ТЗ 2018'!AM161</f>
        <v>14.56</v>
      </c>
      <c r="I42" s="128">
        <f>'[2]мес ТЗ 2018'!AM251</f>
        <v>12.3</v>
      </c>
      <c r="J42" s="128">
        <f>'[2]мес ТЗ 2018'!AM341</f>
        <v>10.95</v>
      </c>
      <c r="K42" s="128">
        <f>'[2]мес ТЗ 2018'!AM431</f>
        <v>14.06</v>
      </c>
      <c r="L42" s="128">
        <f>'[2]мес ТЗ 2018'!AM522</f>
        <v>25.64</v>
      </c>
      <c r="M42" s="128">
        <f>'[2]мес ТЗ 2018'!AM613</f>
        <v>14.42</v>
      </c>
      <c r="N42" s="128">
        <f>'[2]мес ТЗ 2018'!AM705</f>
        <v>14.54</v>
      </c>
      <c r="O42" s="128">
        <f>'[2]мес ТЗ 2018'!AM796</f>
        <v>13.8</v>
      </c>
      <c r="P42" s="128">
        <f>'[2]мес ТЗ 2018'!AM886</f>
        <v>11.6</v>
      </c>
      <c r="Q42" s="128">
        <f>'[2]мес ТЗ 2018'!AM976</f>
        <v>14.56</v>
      </c>
      <c r="R42" s="128">
        <f>'[2]мес ТЗ 2018'!AM1067</f>
        <v>13.3</v>
      </c>
      <c r="S42" s="128">
        <f>'[2]мес ТЗ 2018'!AM1157</f>
        <v>14.56</v>
      </c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201"/>
      <c r="AM42" s="178">
        <f t="shared" ref="AM42:AM45" si="22">SUM(H42:S42)</f>
        <v>174.29000000000002</v>
      </c>
      <c r="AN42" s="202">
        <f t="shared" ref="AN42:AN45" si="23">AM42</f>
        <v>174.29000000000002</v>
      </c>
      <c r="AO42" s="86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</row>
    <row r="43" spans="1:58" s="109" customFormat="1" ht="33" hidden="1" customHeight="1">
      <c r="A43" s="69"/>
      <c r="B43" s="226"/>
      <c r="C43" s="95" t="s">
        <v>36</v>
      </c>
      <c r="D43" s="96"/>
      <c r="E43" s="96"/>
      <c r="F43" s="97"/>
      <c r="G43" s="127" t="s">
        <v>35</v>
      </c>
      <c r="H43" s="128">
        <f>'[2]мес ТЗ 2018'!AM162</f>
        <v>25.02</v>
      </c>
      <c r="I43" s="128">
        <f>'[2]мес ТЗ 2018'!AM252</f>
        <v>21.12</v>
      </c>
      <c r="J43" s="128">
        <f>'[2]мес ТЗ 2018'!AM342</f>
        <v>19.559999999999999</v>
      </c>
      <c r="K43" s="128">
        <f>'[2]мес ТЗ 2018'!AM432</f>
        <v>24.16</v>
      </c>
      <c r="L43" s="128">
        <f>'[2]мес ТЗ 2018'!AM523</f>
        <v>45.96</v>
      </c>
      <c r="M43" s="128">
        <f>'[2]мес ТЗ 2018'!AM614</f>
        <v>24.82</v>
      </c>
      <c r="N43" s="128">
        <f>'[2]мес ТЗ 2018'!AM706</f>
        <v>25</v>
      </c>
      <c r="O43" s="128">
        <v>23.85</v>
      </c>
      <c r="P43" s="128">
        <f>'[2]мес ТЗ 2018'!AM887</f>
        <v>20.91</v>
      </c>
      <c r="Q43" s="128">
        <f>'[2]мес ТЗ 2018'!AM977</f>
        <v>25.02</v>
      </c>
      <c r="R43" s="128">
        <f>'[2]мес ТЗ 2018'!AM1068</f>
        <v>22.84</v>
      </c>
      <c r="S43" s="128">
        <f>'[2]мес ТЗ 2018'!AM1158</f>
        <v>25.07</v>
      </c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201"/>
      <c r="AM43" s="178">
        <f t="shared" si="22"/>
        <v>303.33</v>
      </c>
      <c r="AN43" s="202">
        <f t="shared" si="23"/>
        <v>303.33</v>
      </c>
      <c r="AO43" s="86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</row>
    <row r="44" spans="1:58" s="109" customFormat="1" ht="33" hidden="1" customHeight="1">
      <c r="A44" s="69"/>
      <c r="B44" s="226"/>
      <c r="C44" s="98"/>
      <c r="D44" s="272" t="s">
        <v>37</v>
      </c>
      <c r="E44" s="99"/>
      <c r="F44" s="100"/>
      <c r="G44" s="127" t="s">
        <v>35</v>
      </c>
      <c r="H44" s="128">
        <f>H41+H42+H43</f>
        <v>39.58</v>
      </c>
      <c r="I44" s="128">
        <f t="shared" ref="I44:L44" si="24">I41+I42+I43</f>
        <v>33.42</v>
      </c>
      <c r="J44" s="128">
        <f t="shared" si="24"/>
        <v>30.509999999999998</v>
      </c>
      <c r="K44" s="128">
        <f t="shared" si="24"/>
        <v>38.22</v>
      </c>
      <c r="L44" s="128">
        <f t="shared" si="24"/>
        <v>71.599999999999994</v>
      </c>
      <c r="M44" s="128">
        <f>M41+M42+M43</f>
        <v>39.24</v>
      </c>
      <c r="N44" s="128">
        <f t="shared" ref="N44:S44" si="25">N41+N42+N43</f>
        <v>39.54</v>
      </c>
      <c r="O44" s="128">
        <f t="shared" si="25"/>
        <v>41.930000000000007</v>
      </c>
      <c r="P44" s="128">
        <f>SUM(P41:P43)</f>
        <v>36.79</v>
      </c>
      <c r="Q44" s="128">
        <f t="shared" si="25"/>
        <v>43.86</v>
      </c>
      <c r="R44" s="128">
        <f t="shared" si="25"/>
        <v>36.14</v>
      </c>
      <c r="S44" s="128">
        <f t="shared" si="25"/>
        <v>39.630000000000003</v>
      </c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201"/>
      <c r="AM44" s="178">
        <f t="shared" si="22"/>
        <v>490.46000000000004</v>
      </c>
      <c r="AN44" s="202">
        <f t="shared" si="23"/>
        <v>490.46000000000004</v>
      </c>
      <c r="AO44" s="86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</row>
    <row r="45" spans="1:58" s="109" customFormat="1" ht="33" hidden="1" customHeight="1">
      <c r="A45" s="69"/>
      <c r="B45" s="226"/>
      <c r="C45" s="129" t="s">
        <v>38</v>
      </c>
      <c r="D45" s="130"/>
      <c r="E45" s="130"/>
      <c r="F45" s="131"/>
      <c r="G45" s="127" t="s">
        <v>39</v>
      </c>
      <c r="H45" s="128">
        <f>'[2]мес ТЗ 2018'!AM164</f>
        <v>11.03</v>
      </c>
      <c r="I45" s="128">
        <f>'[2]мес ТЗ 2018'!AM254</f>
        <v>9.0549999999999997</v>
      </c>
      <c r="J45" s="128">
        <f>'[2]мес ТЗ 2018'!AM344</f>
        <v>7.6859999999999999</v>
      </c>
      <c r="K45" s="128">
        <f>'[2]мес ТЗ 2018'!AM434</f>
        <v>10.577</v>
      </c>
      <c r="L45" s="128">
        <f>'[2]мес ТЗ 2018'!AM525</f>
        <v>10.805999999999999</v>
      </c>
      <c r="M45" s="128">
        <f>'[2]мес ТЗ 2018'!AM616</f>
        <v>10.577</v>
      </c>
      <c r="N45" s="128">
        <f>'[2]мес ТЗ 2018'!AM708</f>
        <v>10.958</v>
      </c>
      <c r="O45" s="128">
        <f>'[2]мес ТЗ 2018'!AM799</f>
        <v>10.199999999999999</v>
      </c>
      <c r="P45" s="128">
        <f>'[2]мес ТЗ 2018'!AM889</f>
        <v>6.66</v>
      </c>
      <c r="Q45" s="128">
        <f>'[2]мес ТЗ 2018'!AM979</f>
        <v>10.92</v>
      </c>
      <c r="R45" s="128">
        <f>'[2]мес ТЗ 2018'!AM1070</f>
        <v>9.7799999999999994</v>
      </c>
      <c r="S45" s="128">
        <f>'[2]мес ТЗ 2018'!AM1160</f>
        <v>10.92</v>
      </c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201"/>
      <c r="AM45" s="261">
        <f t="shared" si="22"/>
        <v>119.169</v>
      </c>
      <c r="AN45" s="202">
        <f t="shared" si="23"/>
        <v>119.169</v>
      </c>
      <c r="AO45" s="86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</row>
    <row r="46" spans="1:58" s="109" customFormat="1">
      <c r="A46" s="107" t="s">
        <v>48</v>
      </c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276"/>
      <c r="AO46" s="86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</row>
    <row r="47" spans="1:58" s="109" customFormat="1" ht="60.75" customHeight="1">
      <c r="A47" s="102"/>
      <c r="B47" s="210" t="s">
        <v>66</v>
      </c>
      <c r="C47" s="189" t="s">
        <v>49</v>
      </c>
      <c r="D47" s="222">
        <f>'[2]Норма ТК'!D6</f>
        <v>1.306</v>
      </c>
      <c r="E47" s="277" t="s">
        <v>50</v>
      </c>
      <c r="F47" s="80" t="s">
        <v>61</v>
      </c>
      <c r="G47" s="191">
        <v>1</v>
      </c>
      <c r="H47" s="192"/>
      <c r="I47" s="192"/>
      <c r="J47" s="82">
        <f t="shared" ref="J47:N47" si="26">$D$47</f>
        <v>1.306</v>
      </c>
      <c r="K47" s="82">
        <f t="shared" si="26"/>
        <v>1.306</v>
      </c>
      <c r="L47" s="192"/>
      <c r="M47" s="192"/>
      <c r="N47" s="82">
        <f t="shared" si="26"/>
        <v>1.306</v>
      </c>
      <c r="O47" s="278"/>
      <c r="P47" s="192"/>
      <c r="Q47" s="82">
        <f t="shared" ref="Q47" si="27">$D$47</f>
        <v>1.306</v>
      </c>
      <c r="R47" s="82">
        <f t="shared" ref="R47:AI47" si="28">$D$47</f>
        <v>1.306</v>
      </c>
      <c r="S47" s="192"/>
      <c r="T47" s="192"/>
      <c r="U47" s="82">
        <f t="shared" ref="U47" si="29">$D$47</f>
        <v>1.306</v>
      </c>
      <c r="V47" s="82"/>
      <c r="W47" s="82">
        <f t="shared" si="28"/>
        <v>1.306</v>
      </c>
      <c r="X47" s="82"/>
      <c r="Y47" s="82">
        <f t="shared" si="28"/>
        <v>1.306</v>
      </c>
      <c r="Z47" s="192"/>
      <c r="AA47" s="192"/>
      <c r="AB47" s="82">
        <f t="shared" ref="AB47" si="30">$D$47</f>
        <v>1.306</v>
      </c>
      <c r="AC47" s="82"/>
      <c r="AD47" s="82">
        <f t="shared" si="28"/>
        <v>1.306</v>
      </c>
      <c r="AE47" s="82"/>
      <c r="AF47" s="82">
        <f t="shared" si="28"/>
        <v>1.306</v>
      </c>
      <c r="AG47" s="192"/>
      <c r="AH47" s="192"/>
      <c r="AI47" s="82">
        <f t="shared" si="28"/>
        <v>1.306</v>
      </c>
      <c r="AJ47" s="82"/>
      <c r="AK47" s="82">
        <f t="shared" ref="AK47" si="31">$D$47</f>
        <v>1.306</v>
      </c>
      <c r="AL47" s="254"/>
      <c r="AM47" s="128">
        <f>SUM(H47:AL47)</f>
        <v>16.978000000000005</v>
      </c>
      <c r="AN47" s="202">
        <f t="shared" si="10"/>
        <v>16.978000000000005</v>
      </c>
      <c r="AO47" s="86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</row>
    <row r="48" spans="1:58" s="109" customFormat="1" ht="75.75" customHeight="1">
      <c r="A48" s="104"/>
      <c r="B48" s="212"/>
      <c r="C48" s="189" t="s">
        <v>51</v>
      </c>
      <c r="D48" s="279">
        <f>'[2]Норма ТК'!D11</f>
        <v>1.976</v>
      </c>
      <c r="E48" s="280" t="s">
        <v>28</v>
      </c>
      <c r="F48" s="80" t="s">
        <v>62</v>
      </c>
      <c r="G48" s="191">
        <v>1</v>
      </c>
      <c r="H48" s="120"/>
      <c r="I48" s="120"/>
      <c r="J48" s="32"/>
      <c r="K48" s="32">
        <v>1.976</v>
      </c>
      <c r="L48" s="68"/>
      <c r="M48" s="120"/>
      <c r="N48" s="32"/>
      <c r="O48" s="278"/>
      <c r="P48" s="281"/>
      <c r="Q48" s="70"/>
      <c r="R48" s="70"/>
      <c r="S48" s="68"/>
      <c r="T48" s="68"/>
      <c r="U48" s="70"/>
      <c r="V48" s="70"/>
      <c r="W48" s="70"/>
      <c r="X48" s="70"/>
      <c r="Y48" s="70"/>
      <c r="Z48" s="68"/>
      <c r="AA48" s="68"/>
      <c r="AB48" s="70"/>
      <c r="AC48" s="70"/>
      <c r="AD48" s="70"/>
      <c r="AE48" s="70"/>
      <c r="AF48" s="70"/>
      <c r="AG48" s="68"/>
      <c r="AH48" s="68"/>
      <c r="AI48" s="70"/>
      <c r="AJ48" s="70"/>
      <c r="AK48" s="70"/>
      <c r="AL48" s="233"/>
      <c r="AM48" s="128">
        <f t="shared" ref="AM48:AM50" si="32">SUM(H48:AL48)</f>
        <v>1.976</v>
      </c>
      <c r="AN48" s="202">
        <f t="shared" si="10"/>
        <v>1.976</v>
      </c>
      <c r="AO48" s="86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</row>
    <row r="49" spans="1:58" s="109" customFormat="1" ht="71.25" customHeight="1">
      <c r="A49" s="106"/>
      <c r="B49" s="215"/>
      <c r="C49" s="236" t="s">
        <v>52</v>
      </c>
      <c r="D49" s="222">
        <f>'[2]Норма ТК'!D16</f>
        <v>8.3819999999999997</v>
      </c>
      <c r="E49" s="220" t="s">
        <v>31</v>
      </c>
      <c r="F49" s="80" t="s">
        <v>32</v>
      </c>
      <c r="G49" s="191">
        <v>1</v>
      </c>
      <c r="H49" s="120"/>
      <c r="I49" s="120"/>
      <c r="J49" s="32"/>
      <c r="K49" s="32"/>
      <c r="L49" s="120"/>
      <c r="M49" s="120"/>
      <c r="N49" s="32"/>
      <c r="O49" s="278">
        <v>8.3819999999999997</v>
      </c>
      <c r="P49" s="281"/>
      <c r="Q49" s="32"/>
      <c r="R49" s="32"/>
      <c r="S49" s="120"/>
      <c r="T49" s="120"/>
      <c r="U49" s="32"/>
      <c r="V49" s="32"/>
      <c r="W49" s="32"/>
      <c r="X49" s="32"/>
      <c r="Y49" s="32"/>
      <c r="Z49" s="120"/>
      <c r="AA49" s="120"/>
      <c r="AB49" s="32"/>
      <c r="AC49" s="32"/>
      <c r="AD49" s="32"/>
      <c r="AE49" s="32"/>
      <c r="AF49" s="32"/>
      <c r="AG49" s="120"/>
      <c r="AH49" s="120"/>
      <c r="AI49" s="32"/>
      <c r="AJ49" s="32"/>
      <c r="AK49" s="32"/>
      <c r="AL49" s="201"/>
      <c r="AM49" s="128">
        <f t="shared" si="32"/>
        <v>8.3819999999999997</v>
      </c>
      <c r="AN49" s="202">
        <f>AM49</f>
        <v>8.3819999999999997</v>
      </c>
      <c r="AO49" s="86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</row>
    <row r="50" spans="1:58" s="109" customFormat="1" ht="24.75" customHeight="1">
      <c r="A50" s="88" t="s">
        <v>33</v>
      </c>
      <c r="B50" s="89"/>
      <c r="C50" s="89"/>
      <c r="D50" s="89"/>
      <c r="E50" s="89"/>
      <c r="F50" s="90"/>
      <c r="G50" s="127"/>
      <c r="H50" s="205">
        <f>H47+H48</f>
        <v>0</v>
      </c>
      <c r="I50" s="205">
        <f t="shared" ref="I50:AH50" si="33">I47+I48</f>
        <v>0</v>
      </c>
      <c r="J50" s="83">
        <f>J47+J48+J49</f>
        <v>1.306</v>
      </c>
      <c r="K50" s="83">
        <f>K47+K48+K49</f>
        <v>3.282</v>
      </c>
      <c r="L50" s="205"/>
      <c r="M50" s="205"/>
      <c r="N50" s="83">
        <f t="shared" ref="N50:O50" si="34">N47+N48+N49</f>
        <v>1.306</v>
      </c>
      <c r="O50" s="83">
        <f t="shared" si="34"/>
        <v>8.3819999999999997</v>
      </c>
      <c r="P50" s="205">
        <f t="shared" si="33"/>
        <v>0</v>
      </c>
      <c r="Q50" s="83">
        <f t="shared" ref="Q50:R50" si="35">Q47+Q48+Q49</f>
        <v>1.306</v>
      </c>
      <c r="R50" s="83">
        <f t="shared" si="35"/>
        <v>1.306</v>
      </c>
      <c r="S50" s="205">
        <f>S47+S48</f>
        <v>0</v>
      </c>
      <c r="T50" s="205">
        <f t="shared" si="33"/>
        <v>0</v>
      </c>
      <c r="U50" s="83">
        <f t="shared" ref="U50:Y50" si="36">U47+U48+U49</f>
        <v>1.306</v>
      </c>
      <c r="V50" s="83">
        <f t="shared" si="36"/>
        <v>0</v>
      </c>
      <c r="W50" s="83">
        <f t="shared" si="36"/>
        <v>1.306</v>
      </c>
      <c r="X50" s="83">
        <f t="shared" si="36"/>
        <v>0</v>
      </c>
      <c r="Y50" s="83">
        <f t="shared" si="36"/>
        <v>1.306</v>
      </c>
      <c r="Z50" s="205">
        <f t="shared" si="33"/>
        <v>0</v>
      </c>
      <c r="AA50" s="205">
        <f t="shared" si="33"/>
        <v>0</v>
      </c>
      <c r="AB50" s="83">
        <f t="shared" ref="AB50:AF50" si="37">AB47+AB48+AB49</f>
        <v>1.306</v>
      </c>
      <c r="AC50" s="83">
        <f t="shared" si="37"/>
        <v>0</v>
      </c>
      <c r="AD50" s="83">
        <f t="shared" si="37"/>
        <v>1.306</v>
      </c>
      <c r="AE50" s="83">
        <f t="shared" si="37"/>
        <v>0</v>
      </c>
      <c r="AF50" s="83">
        <f t="shared" si="37"/>
        <v>1.306</v>
      </c>
      <c r="AG50" s="205">
        <f t="shared" si="33"/>
        <v>0</v>
      </c>
      <c r="AH50" s="205">
        <f t="shared" si="33"/>
        <v>0</v>
      </c>
      <c r="AI50" s="83">
        <f t="shared" ref="AI50:AL50" si="38">AI47+AI48+AI49</f>
        <v>1.306</v>
      </c>
      <c r="AJ50" s="83">
        <f t="shared" si="38"/>
        <v>0</v>
      </c>
      <c r="AK50" s="83">
        <f t="shared" si="38"/>
        <v>1.306</v>
      </c>
      <c r="AL50" s="83">
        <f t="shared" si="38"/>
        <v>0</v>
      </c>
      <c r="AM50" s="128">
        <f t="shared" si="32"/>
        <v>27.336000000000009</v>
      </c>
      <c r="AN50" s="271">
        <f>AM50</f>
        <v>27.336000000000009</v>
      </c>
      <c r="AO50" s="86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</row>
    <row r="51" spans="1:58" s="109" customFormat="1" ht="33" hidden="1" customHeight="1">
      <c r="A51" s="69"/>
      <c r="B51" s="126"/>
      <c r="C51" s="92" t="s">
        <v>34</v>
      </c>
      <c r="D51" s="93"/>
      <c r="E51" s="93"/>
      <c r="F51" s="94"/>
      <c r="G51" s="127" t="s">
        <v>35</v>
      </c>
      <c r="H51" s="128">
        <f>'[2]мес ТЗ 2018'!AM170</f>
        <v>4.9400000000000004</v>
      </c>
      <c r="I51" s="128">
        <f>'[2]мес ТЗ 2018'!AM260</f>
        <v>4.1900000000000004</v>
      </c>
      <c r="J51" s="128">
        <f>'[2]мес ТЗ 2018'!AM350</f>
        <v>3.51</v>
      </c>
      <c r="K51" s="128">
        <f>'[2]мес ТЗ 2018'!AM440</f>
        <v>4.76</v>
      </c>
      <c r="L51" s="128">
        <f>'[2]мес ТЗ 2018'!AM531</f>
        <v>4.87</v>
      </c>
      <c r="M51" s="128">
        <f>'[2]мес ТЗ 2018'!AM622</f>
        <v>4.78</v>
      </c>
      <c r="N51" s="128">
        <f>'[2]мес ТЗ 2018'!AM714</f>
        <v>4.8600000000000003</v>
      </c>
      <c r="O51" s="128">
        <f>'[2]мес ТЗ 2018'!AM805</f>
        <v>4.42</v>
      </c>
      <c r="P51" s="128">
        <f>'[2]мес ТЗ 2018'!AM895</f>
        <v>3.65</v>
      </c>
      <c r="Q51" s="128">
        <f>'[2]мес ТЗ 2018'!AM985</f>
        <v>4.9400000000000004</v>
      </c>
      <c r="R51" s="128">
        <f>'[2]мес ТЗ 2018'!AM1076</f>
        <v>4.53</v>
      </c>
      <c r="S51" s="128">
        <f>'[2]мес ТЗ 2018'!AM1166</f>
        <v>4.9400000000000004</v>
      </c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201"/>
      <c r="AM51" s="178">
        <f t="shared" ref="AM51:AM54" si="39">SUM(H51:S51)</f>
        <v>54.389999999999993</v>
      </c>
      <c r="AN51" s="202">
        <f t="shared" ref="AN51:AN54" si="40">AM51</f>
        <v>54.389999999999993</v>
      </c>
      <c r="AO51" s="86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</row>
    <row r="52" spans="1:58" s="109" customFormat="1" ht="33" hidden="1" customHeight="1">
      <c r="A52" s="69"/>
      <c r="B52" s="126"/>
      <c r="C52" s="95" t="s">
        <v>36</v>
      </c>
      <c r="D52" s="96"/>
      <c r="E52" s="96"/>
      <c r="F52" s="97"/>
      <c r="G52" s="127" t="s">
        <v>35</v>
      </c>
      <c r="H52" s="128">
        <f>'[2]мес ТЗ 2018'!AM171</f>
        <v>8.15</v>
      </c>
      <c r="I52" s="128">
        <f>'[2]мес ТЗ 2018'!AM261</f>
        <v>6.91</v>
      </c>
      <c r="J52" s="128">
        <f>'[2]мес ТЗ 2018'!AM351</f>
        <v>6.22</v>
      </c>
      <c r="K52" s="128">
        <f>'[2]мес ТЗ 2018'!AM441</f>
        <v>7.87</v>
      </c>
      <c r="L52" s="128">
        <f>'[2]мес ТЗ 2018'!AM532</f>
        <v>8.26</v>
      </c>
      <c r="M52" s="128">
        <f>'[2]мес ТЗ 2018'!AM623</f>
        <v>7.8800000000000097</v>
      </c>
      <c r="N52" s="128">
        <f>'[2]мес ТЗ 2018'!AM715</f>
        <v>8.0100000000000104</v>
      </c>
      <c r="O52" s="128">
        <f>'[2]мес ТЗ 2018'!AM806</f>
        <v>7.47</v>
      </c>
      <c r="P52" s="128">
        <f>'[2]мес ТЗ 2018'!AM896</f>
        <v>6.6</v>
      </c>
      <c r="Q52" s="128">
        <f>'[2]мес ТЗ 2018'!AM986</f>
        <v>8.15</v>
      </c>
      <c r="R52" s="128">
        <f>'[2]мес ТЗ 2018'!AM1077</f>
        <v>7.47</v>
      </c>
      <c r="S52" s="128">
        <f>'[2]мес ТЗ 2018'!AM1167</f>
        <v>8.0500000000000007</v>
      </c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201"/>
      <c r="AM52" s="178">
        <f>SUM(H52:S52)</f>
        <v>91.04000000000002</v>
      </c>
      <c r="AN52" s="202">
        <f t="shared" si="40"/>
        <v>91.04000000000002</v>
      </c>
      <c r="AO52" s="86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</row>
    <row r="53" spans="1:58" s="109" customFormat="1" ht="33" hidden="1" customHeight="1">
      <c r="A53" s="69"/>
      <c r="B53" s="126"/>
      <c r="C53" s="98"/>
      <c r="D53" s="272" t="s">
        <v>37</v>
      </c>
      <c r="E53" s="99"/>
      <c r="F53" s="100"/>
      <c r="G53" s="127" t="s">
        <v>35</v>
      </c>
      <c r="H53" s="128">
        <f>H50+H51+H52</f>
        <v>13.09</v>
      </c>
      <c r="I53" s="128">
        <f t="shared" ref="I53:L53" si="41">I50+I51+I52</f>
        <v>11.100000000000001</v>
      </c>
      <c r="J53" s="128">
        <f t="shared" si="41"/>
        <v>11.036</v>
      </c>
      <c r="K53" s="128">
        <f t="shared" si="41"/>
        <v>15.911999999999999</v>
      </c>
      <c r="L53" s="128">
        <f t="shared" si="41"/>
        <v>13.129999999999999</v>
      </c>
      <c r="M53" s="128">
        <f>M50+M51+M52</f>
        <v>12.660000000000011</v>
      </c>
      <c r="N53" s="128">
        <f t="shared" ref="N53" si="42">N50+N51+N52</f>
        <v>14.176000000000011</v>
      </c>
      <c r="O53" s="128">
        <f>Q50+O51+O52</f>
        <v>13.196</v>
      </c>
      <c r="P53" s="128">
        <f>R50+P51+P52</f>
        <v>11.555999999999999</v>
      </c>
      <c r="Q53" s="128">
        <f>S50+Q51+Q52</f>
        <v>13.09</v>
      </c>
      <c r="R53" s="128" t="e">
        <f>#REF!+R51+R52</f>
        <v>#REF!</v>
      </c>
      <c r="S53" s="128" t="e">
        <f>#REF!+S51+S52</f>
        <v>#REF!</v>
      </c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201"/>
      <c r="AM53" s="178" t="e">
        <f t="shared" si="39"/>
        <v>#REF!</v>
      </c>
      <c r="AN53" s="202" t="e">
        <f t="shared" si="40"/>
        <v>#REF!</v>
      </c>
      <c r="AO53" s="86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</row>
    <row r="54" spans="1:58" s="109" customFormat="1" ht="33" hidden="1" customHeight="1">
      <c r="A54" s="69"/>
      <c r="B54" s="126"/>
      <c r="C54" s="129" t="s">
        <v>38</v>
      </c>
      <c r="D54" s="130"/>
      <c r="E54" s="130"/>
      <c r="F54" s="131"/>
      <c r="G54" s="127" t="s">
        <v>39</v>
      </c>
      <c r="H54" s="128">
        <f>'[2]мес ТЗ 2018'!AM173</f>
        <v>3.38</v>
      </c>
      <c r="I54" s="128">
        <f>'[2]мес ТЗ 2018'!AM263</f>
        <v>2.7629999999999999</v>
      </c>
      <c r="J54" s="128">
        <f>'[2]мес ТЗ 2018'!AM353</f>
        <v>2.359</v>
      </c>
      <c r="K54" s="128">
        <f>'[2]мес ТЗ 2018'!AM443</f>
        <v>3.2309999999999999</v>
      </c>
      <c r="L54" s="128">
        <f>'[2]мес ТЗ 2018'!AM534</f>
        <v>2.8239999999999998</v>
      </c>
      <c r="M54" s="128">
        <f>'[2]мес ТЗ 2018'!AM625</f>
        <v>3.2309999999999999</v>
      </c>
      <c r="N54" s="128">
        <f>'[2]мес ТЗ 2018'!AM717</f>
        <v>3.3479999999999999</v>
      </c>
      <c r="O54" s="128">
        <f>'[2]мес ТЗ 2018'!AM808</f>
        <v>3.19</v>
      </c>
      <c r="P54" s="128">
        <f>'[2]мес ТЗ 2018'!AM898</f>
        <v>2.11</v>
      </c>
      <c r="Q54" s="128">
        <f>'[2]мес ТЗ 2018'!AM988</f>
        <v>3.42</v>
      </c>
      <c r="R54" s="128">
        <f>'[2]мес ТЗ 2018'!AM1079</f>
        <v>3.05</v>
      </c>
      <c r="S54" s="128">
        <f>'[2]мес ТЗ 2018'!AM1169</f>
        <v>3.42</v>
      </c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  <c r="AI54" s="128"/>
      <c r="AJ54" s="128"/>
      <c r="AK54" s="128"/>
      <c r="AL54" s="201"/>
      <c r="AM54" s="178">
        <f t="shared" si="39"/>
        <v>36.325999999999993</v>
      </c>
      <c r="AN54" s="202">
        <f t="shared" si="40"/>
        <v>36.325999999999993</v>
      </c>
      <c r="AO54" s="86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</row>
    <row r="55" spans="1:58" s="109" customFormat="1" ht="33" hidden="1" customHeight="1">
      <c r="A55" s="69"/>
      <c r="B55" s="132" t="s">
        <v>53</v>
      </c>
      <c r="C55" s="133"/>
      <c r="D55" s="133"/>
      <c r="E55" s="133"/>
      <c r="F55" s="134"/>
      <c r="G55" s="135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  <c r="AI55" s="128"/>
      <c r="AJ55" s="128"/>
      <c r="AK55" s="128"/>
      <c r="AL55" s="201"/>
      <c r="AM55" s="178"/>
      <c r="AN55" s="202">
        <f>AM55</f>
        <v>0</v>
      </c>
      <c r="AO55" s="86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</row>
    <row r="56" spans="1:58" s="140" customFormat="1" ht="33" hidden="1" customHeight="1">
      <c r="A56" s="136"/>
      <c r="B56" s="137" t="s">
        <v>54</v>
      </c>
      <c r="C56" s="138"/>
      <c r="D56" s="138"/>
      <c r="E56" s="138"/>
      <c r="F56" s="139"/>
      <c r="G56" s="127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201"/>
      <c r="AM56" s="178"/>
      <c r="AN56" s="202">
        <f t="shared" si="10"/>
        <v>0</v>
      </c>
      <c r="AO56" s="86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</row>
    <row r="57" spans="1:58" s="140" customFormat="1" ht="33" hidden="1" customHeight="1">
      <c r="A57" s="136"/>
      <c r="B57" s="136"/>
      <c r="C57" s="141"/>
      <c r="D57" s="141"/>
      <c r="E57" s="141"/>
      <c r="F57" s="142" t="s">
        <v>55</v>
      </c>
      <c r="G57" s="127"/>
      <c r="H57" s="128">
        <f t="shared" ref="H57:N59" si="43">H20+H29+H38+H47</f>
        <v>0</v>
      </c>
      <c r="I57" s="128">
        <f t="shared" si="43"/>
        <v>0</v>
      </c>
      <c r="J57" s="128">
        <f t="shared" si="43"/>
        <v>1.306</v>
      </c>
      <c r="K57" s="128">
        <f t="shared" si="43"/>
        <v>1.306</v>
      </c>
      <c r="L57" s="128">
        <f t="shared" si="43"/>
        <v>0</v>
      </c>
      <c r="M57" s="128">
        <f t="shared" si="43"/>
        <v>0</v>
      </c>
      <c r="N57" s="128">
        <f t="shared" si="43"/>
        <v>1.306</v>
      </c>
      <c r="O57" s="128">
        <f t="shared" ref="O57:Q59" si="44">O20+O29+O38+Q47</f>
        <v>14.146000000000001</v>
      </c>
      <c r="P57" s="128">
        <f t="shared" si="44"/>
        <v>14.146000000000001</v>
      </c>
      <c r="Q57" s="128">
        <f t="shared" si="44"/>
        <v>12.84</v>
      </c>
      <c r="R57" s="128" t="e">
        <f>R20+R29+R38+#REF!</f>
        <v>#REF!</v>
      </c>
      <c r="S57" s="128" t="e">
        <f>S20+S29+S38+#REF!</f>
        <v>#REF!</v>
      </c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201"/>
      <c r="AM57" s="178" t="e">
        <f>SUM(H57:S57)</f>
        <v>#REF!</v>
      </c>
      <c r="AN57" s="202" t="e">
        <f t="shared" si="10"/>
        <v>#REF!</v>
      </c>
      <c r="AO57" s="86"/>
      <c r="AP57" s="87">
        <f>AN20+AN29+AN38+AN47</f>
        <v>196.73800000000003</v>
      </c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</row>
    <row r="58" spans="1:58" s="140" customFormat="1" ht="33" hidden="1" customHeight="1">
      <c r="A58" s="136"/>
      <c r="B58" s="136"/>
      <c r="C58" s="141"/>
      <c r="D58" s="141"/>
      <c r="E58" s="141"/>
      <c r="F58" s="142" t="s">
        <v>28</v>
      </c>
      <c r="G58" s="127"/>
      <c r="H58" s="128">
        <f>H21+H30+H39+H48</f>
        <v>0</v>
      </c>
      <c r="I58" s="128">
        <f t="shared" si="43"/>
        <v>0</v>
      </c>
      <c r="J58" s="128">
        <f t="shared" si="43"/>
        <v>0</v>
      </c>
      <c r="K58" s="128">
        <f t="shared" si="43"/>
        <v>1.976</v>
      </c>
      <c r="L58" s="128">
        <f t="shared" si="43"/>
        <v>0</v>
      </c>
      <c r="M58" s="128">
        <f t="shared" si="43"/>
        <v>0</v>
      </c>
      <c r="N58" s="128">
        <f t="shared" si="43"/>
        <v>0</v>
      </c>
      <c r="O58" s="128">
        <f t="shared" si="44"/>
        <v>0</v>
      </c>
      <c r="P58" s="128">
        <f t="shared" si="44"/>
        <v>0</v>
      </c>
      <c r="Q58" s="128">
        <f t="shared" si="44"/>
        <v>0</v>
      </c>
      <c r="R58" s="128" t="e">
        <f>R21+R30+R39+#REF!</f>
        <v>#REF!</v>
      </c>
      <c r="S58" s="128" t="e">
        <f>S21+S30+S39+#REF!</f>
        <v>#REF!</v>
      </c>
      <c r="T58" s="128"/>
      <c r="U58" s="128"/>
      <c r="V58" s="128"/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201"/>
      <c r="AM58" s="178" t="e">
        <f>SUM(H58:S58)</f>
        <v>#REF!</v>
      </c>
      <c r="AN58" s="202" t="e">
        <f t="shared" si="10"/>
        <v>#REF!</v>
      </c>
      <c r="AO58" s="86"/>
      <c r="AP58" s="87" t="e">
        <f>#REF!+#REF!+#REF!+AN48</f>
        <v>#REF!</v>
      </c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</row>
    <row r="59" spans="1:58" s="140" customFormat="1" ht="33" hidden="1" customHeight="1">
      <c r="A59" s="136"/>
      <c r="B59" s="136"/>
      <c r="C59" s="141"/>
      <c r="D59" s="141"/>
      <c r="E59" s="141"/>
      <c r="F59" s="142" t="s">
        <v>31</v>
      </c>
      <c r="G59" s="127"/>
      <c r="H59" s="128">
        <f>H22+H31+H40+H49</f>
        <v>0</v>
      </c>
      <c r="I59" s="128">
        <f t="shared" si="43"/>
        <v>0</v>
      </c>
      <c r="J59" s="128">
        <f t="shared" si="43"/>
        <v>0</v>
      </c>
      <c r="K59" s="128">
        <f t="shared" si="43"/>
        <v>0</v>
      </c>
      <c r="L59" s="128">
        <f t="shared" si="43"/>
        <v>315.87799999999999</v>
      </c>
      <c r="M59" s="128">
        <f t="shared" si="43"/>
        <v>0</v>
      </c>
      <c r="N59" s="128">
        <f t="shared" si="43"/>
        <v>0</v>
      </c>
      <c r="O59" s="128">
        <f t="shared" si="44"/>
        <v>0</v>
      </c>
      <c r="P59" s="128">
        <f t="shared" si="44"/>
        <v>0</v>
      </c>
      <c r="Q59" s="128">
        <f t="shared" si="44"/>
        <v>0</v>
      </c>
      <c r="R59" s="128" t="e">
        <f>R22+R31+R40+#REF!</f>
        <v>#REF!</v>
      </c>
      <c r="S59" s="128" t="e">
        <f>S22+S31+S40+#REF!</f>
        <v>#REF!</v>
      </c>
      <c r="T59" s="128"/>
      <c r="U59" s="128"/>
      <c r="V59" s="128"/>
      <c r="W59" s="128"/>
      <c r="X59" s="128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201"/>
      <c r="AM59" s="178" t="e">
        <f>SUM(H59:S59)</f>
        <v>#REF!</v>
      </c>
      <c r="AN59" s="202" t="e">
        <f>AM59</f>
        <v>#REF!</v>
      </c>
      <c r="AO59" s="86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</row>
    <row r="60" spans="1:58" s="140" customFormat="1" ht="33" hidden="1" customHeight="1">
      <c r="A60" s="136"/>
      <c r="B60" s="136"/>
      <c r="C60" s="141"/>
      <c r="D60" s="141"/>
      <c r="E60" s="141"/>
      <c r="F60" s="143" t="s">
        <v>37</v>
      </c>
      <c r="G60" s="144">
        <f t="shared" ref="G60" si="45">SUM(G57:G59)</f>
        <v>0</v>
      </c>
      <c r="H60" s="145">
        <f>SUM(H57:H59)</f>
        <v>0</v>
      </c>
      <c r="I60" s="145">
        <f t="shared" ref="I60:S60" si="46">SUM(I57:I59)</f>
        <v>0</v>
      </c>
      <c r="J60" s="145">
        <f t="shared" si="46"/>
        <v>1.306</v>
      </c>
      <c r="K60" s="145">
        <f t="shared" si="46"/>
        <v>3.282</v>
      </c>
      <c r="L60" s="145">
        <f t="shared" si="46"/>
        <v>315.87799999999999</v>
      </c>
      <c r="M60" s="145">
        <f t="shared" si="46"/>
        <v>0</v>
      </c>
      <c r="N60" s="145">
        <f t="shared" si="46"/>
        <v>1.306</v>
      </c>
      <c r="O60" s="145">
        <f t="shared" si="46"/>
        <v>14.146000000000001</v>
      </c>
      <c r="P60" s="145">
        <f t="shared" si="46"/>
        <v>14.146000000000001</v>
      </c>
      <c r="Q60" s="145">
        <f t="shared" si="46"/>
        <v>12.84</v>
      </c>
      <c r="R60" s="145" t="e">
        <f t="shared" si="46"/>
        <v>#REF!</v>
      </c>
      <c r="S60" s="145" t="e">
        <f t="shared" si="46"/>
        <v>#REF!</v>
      </c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282"/>
      <c r="AM60" s="178" t="e">
        <f>SUM(H60:S60)</f>
        <v>#REF!</v>
      </c>
      <c r="AN60" s="202" t="e">
        <f>AM60</f>
        <v>#REF!</v>
      </c>
      <c r="AO60" s="86" t="e">
        <f>AM60/4</f>
        <v>#REF!</v>
      </c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</row>
    <row r="61" spans="1:58" s="87" customFormat="1" ht="33" hidden="1" customHeight="1">
      <c r="A61" s="136"/>
      <c r="B61" s="136"/>
      <c r="C61" s="146"/>
      <c r="D61" s="141"/>
      <c r="E61" s="141"/>
      <c r="F61" s="143"/>
      <c r="G61" s="127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J61" s="128"/>
      <c r="AK61" s="128"/>
      <c r="AL61" s="201"/>
      <c r="AM61" s="178"/>
      <c r="AN61" s="202"/>
      <c r="AO61" s="86"/>
    </row>
    <row r="62" spans="1:58" hidden="1">
      <c r="A62" s="147"/>
      <c r="B62" s="147"/>
      <c r="C62" s="148" t="s">
        <v>34</v>
      </c>
      <c r="D62" s="149"/>
      <c r="E62" s="149"/>
      <c r="F62" s="150"/>
      <c r="G62" s="151"/>
      <c r="H62" s="128">
        <f t="shared" ref="H62:S63" si="47">H24+H33+H42+H51</f>
        <v>48.62</v>
      </c>
      <c r="I62" s="128">
        <f t="shared" si="47"/>
        <v>41.09</v>
      </c>
      <c r="J62" s="128">
        <f t="shared" si="47"/>
        <v>36.339999999999996</v>
      </c>
      <c r="K62" s="128">
        <f t="shared" si="47"/>
        <v>46.94</v>
      </c>
      <c r="L62" s="128">
        <f t="shared" si="47"/>
        <v>79.460000000000008</v>
      </c>
      <c r="M62" s="128">
        <f t="shared" si="47"/>
        <v>47.97</v>
      </c>
      <c r="N62" s="128">
        <f t="shared" si="47"/>
        <v>48.62</v>
      </c>
      <c r="O62" s="128">
        <f t="shared" si="47"/>
        <v>45.820000000000007</v>
      </c>
      <c r="P62" s="128">
        <f t="shared" si="47"/>
        <v>38.449999999999996</v>
      </c>
      <c r="Q62" s="128">
        <f t="shared" si="47"/>
        <v>48.62</v>
      </c>
      <c r="R62" s="128">
        <f t="shared" si="47"/>
        <v>44.430000000000007</v>
      </c>
      <c r="S62" s="128">
        <f t="shared" si="47"/>
        <v>48.62</v>
      </c>
      <c r="T62" s="128"/>
      <c r="U62" s="128"/>
      <c r="V62" s="128"/>
      <c r="W62" s="128"/>
      <c r="X62" s="128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201"/>
      <c r="AM62" s="178">
        <f>SUM(H62:S62)</f>
        <v>574.98</v>
      </c>
      <c r="AN62" s="202">
        <f>AM62</f>
        <v>574.98</v>
      </c>
      <c r="AO62" s="87">
        <f>AM62/4</f>
        <v>143.745</v>
      </c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</row>
    <row r="63" spans="1:58" hidden="1">
      <c r="A63" s="152"/>
      <c r="B63" s="152"/>
      <c r="C63" s="153" t="s">
        <v>36</v>
      </c>
      <c r="D63" s="154"/>
      <c r="E63" s="154"/>
      <c r="F63" s="155"/>
      <c r="G63" s="156"/>
      <c r="H63" s="128">
        <f t="shared" si="47"/>
        <v>83.210000000000008</v>
      </c>
      <c r="I63" s="128">
        <f t="shared" si="47"/>
        <v>70.27</v>
      </c>
      <c r="J63" s="128">
        <f t="shared" si="47"/>
        <v>64.899999999999991</v>
      </c>
      <c r="K63" s="128">
        <f t="shared" si="47"/>
        <v>80.350000000000009</v>
      </c>
      <c r="L63" s="128">
        <f t="shared" si="47"/>
        <v>141.94999999999999</v>
      </c>
      <c r="M63" s="128">
        <f t="shared" si="47"/>
        <v>82.240000000000009</v>
      </c>
      <c r="N63" s="128">
        <f t="shared" si="47"/>
        <v>83.210000000000008</v>
      </c>
      <c r="O63" s="128">
        <f t="shared" si="47"/>
        <v>78.960000000000008</v>
      </c>
      <c r="P63" s="128">
        <f t="shared" si="47"/>
        <v>69.33</v>
      </c>
      <c r="Q63" s="128">
        <f t="shared" si="47"/>
        <v>83.210000000000008</v>
      </c>
      <c r="R63" s="128">
        <f t="shared" si="47"/>
        <v>75.989999999999995</v>
      </c>
      <c r="S63" s="128">
        <f t="shared" si="47"/>
        <v>83.26</v>
      </c>
      <c r="T63" s="128"/>
      <c r="U63" s="128"/>
      <c r="V63" s="128"/>
      <c r="W63" s="128"/>
      <c r="X63" s="128"/>
      <c r="Y63" s="128"/>
      <c r="Z63" s="128"/>
      <c r="AA63" s="128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201"/>
      <c r="AM63" s="178">
        <f t="shared" ref="AM63:AM65" si="48">SUM(H63:S63)</f>
        <v>996.88000000000022</v>
      </c>
      <c r="AN63" s="202">
        <f>AM63</f>
        <v>996.88000000000022</v>
      </c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</row>
    <row r="64" spans="1:58" hidden="1">
      <c r="A64" s="98"/>
      <c r="B64" s="98"/>
      <c r="C64" s="157"/>
      <c r="D64" s="272" t="s">
        <v>37</v>
      </c>
      <c r="E64" s="99"/>
      <c r="F64" s="100"/>
      <c r="G64" s="144">
        <f t="shared" ref="G64:L64" si="49">G60+G62+G63</f>
        <v>0</v>
      </c>
      <c r="H64" s="128">
        <f>H60+H62+H63</f>
        <v>131.83000000000001</v>
      </c>
      <c r="I64" s="128">
        <f t="shared" si="49"/>
        <v>111.36</v>
      </c>
      <c r="J64" s="128">
        <f t="shared" si="49"/>
        <v>102.54599999999999</v>
      </c>
      <c r="K64" s="128">
        <f t="shared" si="49"/>
        <v>130.572</v>
      </c>
      <c r="L64" s="128">
        <f t="shared" si="49"/>
        <v>537.28800000000001</v>
      </c>
      <c r="M64" s="128">
        <f>M60+M62+M63</f>
        <v>130.21</v>
      </c>
      <c r="N64" s="128">
        <f t="shared" ref="N64:S64" si="50">N60+N62+N63</f>
        <v>133.136</v>
      </c>
      <c r="O64" s="128">
        <f>O60+O62+O63</f>
        <v>138.92600000000002</v>
      </c>
      <c r="P64" s="128">
        <f t="shared" si="50"/>
        <v>121.92599999999999</v>
      </c>
      <c r="Q64" s="128">
        <f>Q60+Q62+Q63</f>
        <v>144.67000000000002</v>
      </c>
      <c r="R64" s="128" t="e">
        <f>R60+R62+R63</f>
        <v>#REF!</v>
      </c>
      <c r="S64" s="128" t="e">
        <f t="shared" si="50"/>
        <v>#REF!</v>
      </c>
      <c r="T64" s="128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201"/>
      <c r="AM64" s="178" t="e">
        <f t="shared" si="48"/>
        <v>#REF!</v>
      </c>
      <c r="AN64" s="202" t="e">
        <f>AM64</f>
        <v>#REF!</v>
      </c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</row>
    <row r="65" spans="1:68" ht="33" hidden="1" customHeight="1">
      <c r="A65" s="158"/>
      <c r="B65" s="159"/>
      <c r="C65" s="160" t="s">
        <v>38</v>
      </c>
      <c r="D65" s="161"/>
      <c r="E65" s="161"/>
      <c r="F65" s="162"/>
      <c r="G65" s="163"/>
      <c r="H65" s="145">
        <f t="shared" ref="H65:S65" si="51">H27+H36+H45+H54</f>
        <v>36.64</v>
      </c>
      <c r="I65" s="145">
        <f t="shared" si="51"/>
        <v>30.002000000000002</v>
      </c>
      <c r="J65" s="145">
        <f t="shared" si="51"/>
        <v>24.82</v>
      </c>
      <c r="K65" s="145">
        <f t="shared" si="51"/>
        <v>35.036000000000001</v>
      </c>
      <c r="L65" s="145">
        <f t="shared" si="51"/>
        <v>35.315999999999995</v>
      </c>
      <c r="M65" s="145">
        <f t="shared" si="51"/>
        <v>35.036000000000001</v>
      </c>
      <c r="N65" s="145">
        <f t="shared" si="51"/>
        <v>36.295999999999999</v>
      </c>
      <c r="O65" s="145">
        <f t="shared" si="51"/>
        <v>33.86</v>
      </c>
      <c r="P65" s="145">
        <f t="shared" si="51"/>
        <v>22.09</v>
      </c>
      <c r="Q65" s="145">
        <f t="shared" si="51"/>
        <v>36.270000000000003</v>
      </c>
      <c r="R65" s="145">
        <f t="shared" si="51"/>
        <v>32.479999999999997</v>
      </c>
      <c r="S65" s="145">
        <f t="shared" si="51"/>
        <v>36.270000000000003</v>
      </c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5"/>
      <c r="AF65" s="145"/>
      <c r="AG65" s="145"/>
      <c r="AH65" s="145"/>
      <c r="AI65" s="145"/>
      <c r="AJ65" s="145"/>
      <c r="AK65" s="145"/>
      <c r="AL65" s="282"/>
      <c r="AM65" s="178">
        <f t="shared" si="48"/>
        <v>394.11599999999993</v>
      </c>
      <c r="AN65" s="202">
        <f>AM65</f>
        <v>394.11599999999993</v>
      </c>
    </row>
    <row r="66" spans="1:68" ht="15" customHeight="1">
      <c r="A66" s="164"/>
      <c r="B66" s="165"/>
      <c r="C66" s="165"/>
      <c r="D66" s="165"/>
      <c r="E66" s="165"/>
      <c r="F66" s="165"/>
      <c r="G66" s="166"/>
      <c r="H66" s="167"/>
      <c r="I66" s="167"/>
      <c r="J66" s="167"/>
      <c r="K66" s="167"/>
      <c r="L66" s="167"/>
      <c r="M66" s="167"/>
      <c r="N66" s="167"/>
      <c r="O66" s="167"/>
      <c r="P66" s="167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168"/>
      <c r="AJ66" s="168"/>
      <c r="AK66" s="168"/>
      <c r="AL66" s="168"/>
      <c r="AM66" s="206"/>
    </row>
    <row r="67" spans="1:68" s="172" customFormat="1" ht="15" customHeight="1">
      <c r="A67" s="169"/>
      <c r="B67" s="52"/>
      <c r="C67" s="52"/>
      <c r="D67" s="52"/>
      <c r="E67" s="52"/>
      <c r="F67" s="52"/>
      <c r="G67" s="170"/>
      <c r="H67" s="170"/>
      <c r="I67" s="170"/>
      <c r="J67" s="170"/>
      <c r="K67" s="170"/>
      <c r="L67" s="170"/>
      <c r="M67" s="170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71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  <c r="BJ67" s="173"/>
      <c r="BK67" s="173"/>
      <c r="BL67" s="173"/>
      <c r="BM67" s="173"/>
      <c r="BN67" s="173"/>
      <c r="BO67" s="173"/>
      <c r="BP67" s="173"/>
    </row>
    <row r="68" spans="1:68" s="2" customFormat="1" ht="66" customHeight="1">
      <c r="B68" s="6" t="s">
        <v>56</v>
      </c>
      <c r="C68" s="6"/>
      <c r="D68" s="6"/>
      <c r="E68" s="6"/>
      <c r="F68" s="6"/>
      <c r="G68" s="6"/>
      <c r="H68" s="34" t="s">
        <v>85</v>
      </c>
      <c r="I68" s="34"/>
      <c r="J68" s="34"/>
      <c r="K68" s="34"/>
      <c r="L68" s="34"/>
      <c r="M68" s="34"/>
      <c r="P68" s="7"/>
      <c r="Q68" s="7"/>
      <c r="R68" s="7"/>
      <c r="S68" s="7"/>
      <c r="U68" s="4" t="s">
        <v>77</v>
      </c>
      <c r="V68" s="4"/>
      <c r="W68" s="4"/>
    </row>
    <row r="69" spans="1:68" s="2" customFormat="1" ht="21.95" customHeight="1">
      <c r="I69" s="5" t="s">
        <v>8</v>
      </c>
      <c r="J69" s="5"/>
      <c r="K69" s="5"/>
      <c r="L69" s="5"/>
      <c r="P69" s="5" t="s">
        <v>10</v>
      </c>
      <c r="Q69" s="5"/>
      <c r="R69" s="5"/>
      <c r="S69" s="5"/>
      <c r="U69" s="5" t="s">
        <v>57</v>
      </c>
      <c r="V69" s="5"/>
      <c r="W69" s="5"/>
    </row>
    <row r="70" spans="1:68" s="2" customFormat="1" ht="70.5" customHeight="1">
      <c r="B70" s="6" t="s">
        <v>76</v>
      </c>
      <c r="C70" s="6"/>
      <c r="D70" s="6"/>
      <c r="E70" s="6"/>
      <c r="F70" s="6"/>
      <c r="G70" s="6"/>
      <c r="H70" s="34" t="s">
        <v>86</v>
      </c>
      <c r="I70" s="34"/>
      <c r="J70" s="34"/>
      <c r="K70" s="34"/>
      <c r="L70" s="34"/>
      <c r="M70" s="34"/>
      <c r="P70" s="7"/>
      <c r="Q70" s="7"/>
      <c r="R70" s="7"/>
      <c r="S70" s="7"/>
      <c r="U70" s="4" t="s">
        <v>75</v>
      </c>
      <c r="V70" s="4"/>
      <c r="W70" s="4"/>
    </row>
    <row r="71" spans="1:68" s="2" customFormat="1" ht="26.1" customHeight="1">
      <c r="I71" s="5" t="s">
        <v>8</v>
      </c>
      <c r="J71" s="5"/>
      <c r="K71" s="5"/>
      <c r="L71" s="5"/>
      <c r="P71" s="5" t="s">
        <v>10</v>
      </c>
      <c r="Q71" s="5"/>
      <c r="R71" s="5"/>
      <c r="S71" s="5"/>
      <c r="U71" s="5" t="s">
        <v>57</v>
      </c>
      <c r="V71" s="5"/>
      <c r="W71" s="5"/>
    </row>
    <row r="72" spans="1:68" s="172" customFormat="1" ht="15" customHeight="1">
      <c r="B72" s="174"/>
      <c r="C72" s="174"/>
      <c r="E72" s="175"/>
      <c r="F72" s="176"/>
      <c r="G72" s="176"/>
      <c r="H72" s="176"/>
      <c r="K72" s="176"/>
      <c r="L72" s="176"/>
      <c r="M72" s="176"/>
      <c r="N72" s="176"/>
      <c r="O72" s="1"/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  <c r="AC72" s="176"/>
      <c r="AD72" s="176"/>
      <c r="AE72" s="176"/>
      <c r="AF72" s="176"/>
      <c r="AG72" s="176"/>
      <c r="AH72" s="176"/>
      <c r="AI72" s="176"/>
      <c r="AJ72" s="176"/>
      <c r="AK72" s="176"/>
      <c r="AL72" s="171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  <c r="BJ72" s="173"/>
      <c r="BK72" s="173"/>
      <c r="BL72" s="173"/>
      <c r="BM72" s="173"/>
      <c r="BN72" s="173"/>
      <c r="BO72" s="173"/>
      <c r="BP72" s="173"/>
    </row>
    <row r="73" spans="1:68" s="172" customFormat="1" ht="13.5" customHeight="1">
      <c r="B73" s="177"/>
      <c r="E73" s="175"/>
      <c r="F73" s="175"/>
      <c r="Q73" s="52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1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  <c r="BJ73" s="173"/>
      <c r="BK73" s="173"/>
      <c r="BL73" s="173"/>
      <c r="BM73" s="173"/>
      <c r="BN73" s="173"/>
      <c r="BO73" s="173"/>
      <c r="BP73" s="173"/>
    </row>
    <row r="74" spans="1:68" s="172" customFormat="1" ht="13.5" customHeight="1">
      <c r="B74" s="177"/>
      <c r="E74" s="175"/>
      <c r="F74" s="175"/>
      <c r="Q74" s="52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1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  <c r="BJ74" s="173"/>
      <c r="BK74" s="173"/>
      <c r="BL74" s="173"/>
      <c r="BM74" s="173"/>
      <c r="BN74" s="173"/>
      <c r="BO74" s="173"/>
      <c r="BP74" s="173"/>
    </row>
    <row r="75" spans="1:68" s="172" customFormat="1" ht="13.5" customHeight="1">
      <c r="B75" s="177"/>
      <c r="E75" s="175"/>
      <c r="F75" s="175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1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  <c r="BJ75" s="173"/>
      <c r="BK75" s="173"/>
      <c r="BL75" s="173"/>
      <c r="BM75" s="173"/>
      <c r="BN75" s="173"/>
      <c r="BO75" s="173"/>
      <c r="BP75" s="173"/>
    </row>
  </sheetData>
  <mergeCells count="80">
    <mergeCell ref="C52:F52"/>
    <mergeCell ref="D64:F64"/>
    <mergeCell ref="C65:F65"/>
    <mergeCell ref="I69:L69"/>
    <mergeCell ref="C54:F54"/>
    <mergeCell ref="B55:F55"/>
    <mergeCell ref="B56:F56"/>
    <mergeCell ref="C62:F62"/>
    <mergeCell ref="C63:F63"/>
    <mergeCell ref="B68:G68"/>
    <mergeCell ref="H68:M68"/>
    <mergeCell ref="A13:AN13"/>
    <mergeCell ref="C36:F36"/>
    <mergeCell ref="A37:AN37"/>
    <mergeCell ref="A38:A40"/>
    <mergeCell ref="B38:B39"/>
    <mergeCell ref="F16:F18"/>
    <mergeCell ref="G16:G18"/>
    <mergeCell ref="H16:AL16"/>
    <mergeCell ref="AM16:AM18"/>
    <mergeCell ref="AN16:AN17"/>
    <mergeCell ref="H18:AL18"/>
    <mergeCell ref="A16:A18"/>
    <mergeCell ref="B16:B18"/>
    <mergeCell ref="C16:C18"/>
    <mergeCell ref="D16:D18"/>
    <mergeCell ref="A15:AN15"/>
    <mergeCell ref="U71:W71"/>
    <mergeCell ref="A1:D1"/>
    <mergeCell ref="P1:AO1"/>
    <mergeCell ref="B3:F3"/>
    <mergeCell ref="AH3:AL3"/>
    <mergeCell ref="B4:F4"/>
    <mergeCell ref="AH4:AL4"/>
    <mergeCell ref="B5:C5"/>
    <mergeCell ref="B6:C6"/>
    <mergeCell ref="AH6:AK6"/>
    <mergeCell ref="B7:C7"/>
    <mergeCell ref="B8:C8"/>
    <mergeCell ref="AH8:AK8"/>
    <mergeCell ref="B10:F10"/>
    <mergeCell ref="AH10:AL10"/>
    <mergeCell ref="A14:AN14"/>
    <mergeCell ref="C34:F34"/>
    <mergeCell ref="D35:F35"/>
    <mergeCell ref="I71:L71"/>
    <mergeCell ref="B70:G70"/>
    <mergeCell ref="P71:S71"/>
    <mergeCell ref="D53:F53"/>
    <mergeCell ref="A41:F41"/>
    <mergeCell ref="C42:F42"/>
    <mergeCell ref="C43:F43"/>
    <mergeCell ref="D44:F44"/>
    <mergeCell ref="C45:F45"/>
    <mergeCell ref="A46:AN46"/>
    <mergeCell ref="A47:A49"/>
    <mergeCell ref="A50:F50"/>
    <mergeCell ref="U68:W68"/>
    <mergeCell ref="P69:S69"/>
    <mergeCell ref="E16:E18"/>
    <mergeCell ref="C51:F51"/>
    <mergeCell ref="A19:AN19"/>
    <mergeCell ref="C33:F33"/>
    <mergeCell ref="A20:A22"/>
    <mergeCell ref="B20:B21"/>
    <mergeCell ref="A23:F23"/>
    <mergeCell ref="C24:F24"/>
    <mergeCell ref="C25:F25"/>
    <mergeCell ref="D26:F26"/>
    <mergeCell ref="C27:F27"/>
    <mergeCell ref="A28:AN28"/>
    <mergeCell ref="A29:A31"/>
    <mergeCell ref="B29:B30"/>
    <mergeCell ref="A32:F32"/>
    <mergeCell ref="B47:B49"/>
    <mergeCell ref="U69:W69"/>
    <mergeCell ref="H70:M70"/>
    <mergeCell ref="P70:S70"/>
    <mergeCell ref="U70:W70"/>
    <mergeCell ref="P68:S68"/>
  </mergeCells>
  <pageMargins left="0.25" right="0.25" top="0.75" bottom="0.75" header="0.3" footer="0.3"/>
  <pageSetup paperSize="9" scale="29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BP61"/>
  <sheetViews>
    <sheetView showZeros="0" topLeftCell="A12" zoomScale="55" zoomScaleNormal="55" zoomScaleSheetLayoutView="50" workbookViewId="0">
      <selection activeCell="S87" sqref="S87"/>
    </sheetView>
  </sheetViews>
  <sheetFormatPr defaultRowHeight="20.25"/>
  <cols>
    <col min="1" max="1" width="6" style="36" customWidth="1"/>
    <col min="2" max="2" width="32.7109375" style="36" customWidth="1"/>
    <col min="3" max="3" width="33.42578125" style="36" customWidth="1"/>
    <col min="4" max="4" width="11.85546875" style="36" customWidth="1"/>
    <col min="5" max="5" width="34.42578125" style="37" customWidth="1"/>
    <col min="6" max="6" width="13.28515625" style="37" customWidth="1"/>
    <col min="7" max="36" width="10.140625" style="36" customWidth="1"/>
    <col min="37" max="37" width="10.42578125" style="36" customWidth="1"/>
    <col min="38" max="38" width="14.28515625" style="178" customWidth="1"/>
    <col min="39" max="16384" width="9.140625" style="36"/>
  </cols>
  <sheetData>
    <row r="1" spans="1:43" ht="90" hidden="1" customHeight="1">
      <c r="A1" s="35" t="s">
        <v>0</v>
      </c>
      <c r="B1" s="35"/>
      <c r="C1" s="35"/>
      <c r="O1" s="35" t="s">
        <v>1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</row>
    <row r="2" spans="1:43" ht="30.75" hidden="1" customHeight="1">
      <c r="A2" s="38"/>
      <c r="B2" s="38"/>
      <c r="C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M2" s="38"/>
    </row>
    <row r="3" spans="1:43" ht="31.5" hidden="1" customHeight="1">
      <c r="A3" s="38"/>
      <c r="B3" s="39" t="s">
        <v>3</v>
      </c>
      <c r="C3" s="39"/>
      <c r="D3" s="39"/>
      <c r="E3" s="39"/>
      <c r="F3" s="40"/>
      <c r="G3" s="41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39" t="s">
        <v>4</v>
      </c>
      <c r="AH3" s="39"/>
      <c r="AI3" s="39"/>
      <c r="AJ3" s="39"/>
      <c r="AK3" s="39"/>
      <c r="AL3" s="42"/>
      <c r="AM3" s="42"/>
      <c r="AN3" s="42"/>
      <c r="AO3" s="42"/>
      <c r="AP3" s="42"/>
      <c r="AQ3" s="42"/>
    </row>
    <row r="4" spans="1:43" ht="32.25" hidden="1" customHeight="1">
      <c r="A4" s="38"/>
      <c r="B4" s="39" t="s">
        <v>5</v>
      </c>
      <c r="C4" s="39"/>
      <c r="D4" s="39"/>
      <c r="E4" s="39"/>
      <c r="F4" s="40"/>
      <c r="G4" s="41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39" t="s">
        <v>6</v>
      </c>
      <c r="AH4" s="39"/>
      <c r="AI4" s="39"/>
      <c r="AJ4" s="39"/>
      <c r="AK4" s="39"/>
      <c r="AL4" s="42"/>
      <c r="AM4" s="42"/>
      <c r="AN4" s="42"/>
      <c r="AO4" s="42"/>
      <c r="AP4" s="42"/>
      <c r="AQ4" s="42"/>
    </row>
    <row r="5" spans="1:43" ht="31.5" hidden="1" customHeight="1">
      <c r="A5" s="38"/>
      <c r="B5" s="43" t="s">
        <v>7</v>
      </c>
      <c r="C5" s="43"/>
      <c r="D5" s="44"/>
      <c r="E5" s="44"/>
      <c r="F5" s="40"/>
      <c r="G5" s="41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4"/>
      <c r="AH5" s="44"/>
      <c r="AI5" s="44"/>
      <c r="AJ5" s="44"/>
      <c r="AK5" s="44"/>
      <c r="AL5" s="42"/>
      <c r="AM5" s="42"/>
      <c r="AN5" s="42"/>
      <c r="AO5" s="42"/>
      <c r="AP5" s="42"/>
      <c r="AQ5" s="42"/>
    </row>
    <row r="6" spans="1:43" ht="15" hidden="1" customHeight="1">
      <c r="A6" s="38"/>
      <c r="B6" s="46" t="s">
        <v>8</v>
      </c>
      <c r="C6" s="46"/>
      <c r="D6" s="47"/>
      <c r="E6" s="47"/>
      <c r="F6" s="40"/>
      <c r="G6" s="41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8" t="s">
        <v>8</v>
      </c>
      <c r="AH6" s="48"/>
      <c r="AI6" s="48"/>
      <c r="AJ6" s="48"/>
      <c r="AK6" s="48"/>
      <c r="AL6" s="48"/>
      <c r="AM6" s="42"/>
      <c r="AN6" s="42"/>
      <c r="AO6" s="42"/>
      <c r="AP6" s="42"/>
      <c r="AQ6" s="42"/>
    </row>
    <row r="7" spans="1:43" ht="33" hidden="1" customHeight="1">
      <c r="A7" s="38"/>
      <c r="B7" s="49" t="s">
        <v>9</v>
      </c>
      <c r="C7" s="49"/>
      <c r="D7" s="44"/>
      <c r="E7" s="44"/>
      <c r="F7" s="40"/>
      <c r="G7" s="41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4"/>
      <c r="AH7" s="44"/>
      <c r="AI7" s="44"/>
      <c r="AJ7" s="44"/>
      <c r="AK7" s="44"/>
      <c r="AL7" s="42"/>
      <c r="AM7" s="42"/>
      <c r="AN7" s="42"/>
      <c r="AO7" s="42"/>
      <c r="AP7" s="42"/>
      <c r="AQ7" s="42"/>
    </row>
    <row r="8" spans="1:43" ht="15" hidden="1" customHeight="1">
      <c r="A8" s="38"/>
      <c r="B8" s="50" t="s">
        <v>10</v>
      </c>
      <c r="C8" s="50"/>
      <c r="D8" s="51"/>
      <c r="E8" s="51"/>
      <c r="F8" s="40"/>
      <c r="G8" s="41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8" t="s">
        <v>10</v>
      </c>
      <c r="AH8" s="48"/>
      <c r="AI8" s="48"/>
      <c r="AJ8" s="48"/>
      <c r="AK8" s="48"/>
      <c r="AL8" s="48"/>
      <c r="AM8" s="42"/>
      <c r="AN8" s="42"/>
      <c r="AO8" s="42"/>
      <c r="AP8" s="42"/>
      <c r="AQ8" s="42"/>
    </row>
    <row r="9" spans="1:43" ht="15" hidden="1" customHeight="1">
      <c r="A9" s="38"/>
      <c r="B9" s="44"/>
      <c r="C9" s="44"/>
      <c r="D9" s="44"/>
      <c r="E9" s="44"/>
      <c r="F9" s="40"/>
      <c r="G9" s="41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4"/>
      <c r="AH9" s="44"/>
      <c r="AI9" s="44"/>
      <c r="AJ9" s="44"/>
      <c r="AK9" s="44"/>
      <c r="AL9" s="42"/>
      <c r="AM9" s="42"/>
      <c r="AN9" s="42"/>
      <c r="AO9" s="42"/>
      <c r="AP9" s="42"/>
      <c r="AQ9" s="42"/>
    </row>
    <row r="10" spans="1:43" ht="27.75" hidden="1" customHeight="1">
      <c r="A10" s="52"/>
      <c r="B10" s="39" t="s">
        <v>11</v>
      </c>
      <c r="C10" s="39"/>
      <c r="D10" s="39"/>
      <c r="E10" s="39"/>
      <c r="F10" s="53"/>
      <c r="G10" s="52"/>
      <c r="H10" s="52"/>
      <c r="I10" s="52"/>
      <c r="J10" s="52"/>
      <c r="K10" s="52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46" t="s">
        <v>65</v>
      </c>
      <c r="AH10" s="46"/>
      <c r="AI10" s="46"/>
      <c r="AJ10" s="46"/>
      <c r="AK10" s="46"/>
      <c r="AL10" s="46"/>
    </row>
    <row r="11" spans="1:43" ht="15.75" hidden="1" customHeight="1" thickBot="1">
      <c r="A11" s="38"/>
      <c r="B11" s="38"/>
      <c r="C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</row>
    <row r="12" spans="1:43" ht="26.25" customHeight="1" thickBot="1">
      <c r="A12" s="38"/>
      <c r="B12" s="38"/>
      <c r="C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181" t="s">
        <v>59</v>
      </c>
      <c r="AM12" s="38"/>
    </row>
    <row r="13" spans="1:43" ht="26.25" customHeight="1">
      <c r="A13" s="38"/>
      <c r="B13" s="38"/>
      <c r="C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248"/>
      <c r="AM13" s="38"/>
    </row>
    <row r="14" spans="1:43" ht="17.25" customHeight="1">
      <c r="A14" s="56" t="s">
        <v>68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43" ht="17.25" customHeight="1">
      <c r="A15" s="208" t="s">
        <v>78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  <c r="AH15" s="208"/>
      <c r="AI15" s="208"/>
      <c r="AJ15" s="208"/>
      <c r="AK15" s="208"/>
      <c r="AL15" s="208"/>
    </row>
    <row r="16" spans="1:43" ht="17.25" customHeight="1">
      <c r="A16" s="61" t="s">
        <v>82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60" ht="16.5" customHeight="1">
      <c r="A17" s="22" t="s">
        <v>13</v>
      </c>
      <c r="B17" s="22" t="s">
        <v>14</v>
      </c>
      <c r="C17" s="22" t="s">
        <v>15</v>
      </c>
      <c r="D17" s="15" t="s">
        <v>17</v>
      </c>
      <c r="E17" s="16" t="s">
        <v>18</v>
      </c>
      <c r="F17" s="19" t="s">
        <v>19</v>
      </c>
      <c r="G17" s="182" t="s">
        <v>90</v>
      </c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3"/>
      <c r="AL17" s="184" t="s">
        <v>70</v>
      </c>
      <c r="BE17" s="87"/>
      <c r="BF17" s="87"/>
      <c r="BG17" s="87"/>
      <c r="BH17" s="87"/>
    </row>
    <row r="18" spans="1:60">
      <c r="A18" s="23"/>
      <c r="B18" s="23"/>
      <c r="C18" s="23"/>
      <c r="D18" s="15"/>
      <c r="E18" s="17"/>
      <c r="F18" s="20"/>
      <c r="G18" s="67">
        <v>1</v>
      </c>
      <c r="H18" s="68">
        <v>2</v>
      </c>
      <c r="I18" s="69">
        <v>3</v>
      </c>
      <c r="J18" s="70">
        <v>4</v>
      </c>
      <c r="K18" s="67">
        <v>5</v>
      </c>
      <c r="L18" s="68">
        <v>6</v>
      </c>
      <c r="M18" s="69">
        <v>7</v>
      </c>
      <c r="N18" s="70" t="s">
        <v>91</v>
      </c>
      <c r="O18" s="67">
        <v>9</v>
      </c>
      <c r="P18" s="70">
        <v>10</v>
      </c>
      <c r="Q18" s="69">
        <v>11</v>
      </c>
      <c r="R18" s="68">
        <v>12</v>
      </c>
      <c r="S18" s="67">
        <v>13</v>
      </c>
      <c r="T18" s="70">
        <v>14</v>
      </c>
      <c r="U18" s="69">
        <v>15</v>
      </c>
      <c r="V18" s="70">
        <v>16</v>
      </c>
      <c r="W18" s="69">
        <v>17</v>
      </c>
      <c r="X18" s="70">
        <v>18</v>
      </c>
      <c r="Y18" s="67">
        <v>19</v>
      </c>
      <c r="Z18" s="68">
        <v>20</v>
      </c>
      <c r="AA18" s="69">
        <v>21</v>
      </c>
      <c r="AB18" s="70">
        <v>22</v>
      </c>
      <c r="AC18" s="69">
        <v>23</v>
      </c>
      <c r="AD18" s="70">
        <v>24</v>
      </c>
      <c r="AE18" s="69">
        <v>25</v>
      </c>
      <c r="AF18" s="68">
        <v>26</v>
      </c>
      <c r="AG18" s="67">
        <v>27</v>
      </c>
      <c r="AH18" s="70">
        <v>28</v>
      </c>
      <c r="AI18" s="69">
        <v>29</v>
      </c>
      <c r="AJ18" s="70">
        <v>30</v>
      </c>
      <c r="AK18" s="71">
        <v>31</v>
      </c>
      <c r="AL18" s="184"/>
      <c r="BE18" s="87"/>
      <c r="BF18" s="87"/>
      <c r="BG18" s="87"/>
      <c r="BH18" s="87"/>
    </row>
    <row r="19" spans="1:60" ht="36.75" customHeight="1" thickBot="1">
      <c r="A19" s="24"/>
      <c r="B19" s="24"/>
      <c r="C19" s="24"/>
      <c r="D19" s="15"/>
      <c r="E19" s="18"/>
      <c r="F19" s="21"/>
      <c r="G19" s="249" t="s">
        <v>72</v>
      </c>
      <c r="H19" s="250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250"/>
      <c r="AB19" s="250"/>
      <c r="AC19" s="250"/>
      <c r="AD19" s="250"/>
      <c r="AE19" s="250"/>
      <c r="AF19" s="250"/>
      <c r="AG19" s="250"/>
      <c r="AH19" s="250"/>
      <c r="AI19" s="250"/>
      <c r="AJ19" s="250"/>
      <c r="AK19" s="250"/>
      <c r="AL19" s="184"/>
      <c r="BE19" s="87"/>
      <c r="BF19" s="87"/>
      <c r="BG19" s="87"/>
      <c r="BH19" s="87"/>
    </row>
    <row r="20" spans="1:60" hidden="1">
      <c r="A20" s="251" t="s">
        <v>23</v>
      </c>
      <c r="B20" s="252"/>
      <c r="C20" s="252"/>
      <c r="D20" s="252"/>
      <c r="E20" s="252"/>
      <c r="F20" s="252"/>
      <c r="G20" s="252"/>
      <c r="H20" s="252"/>
      <c r="I20" s="252"/>
      <c r="J20" s="252"/>
      <c r="K20" s="252"/>
      <c r="L20" s="252"/>
      <c r="M20" s="252"/>
      <c r="N20" s="252"/>
      <c r="O20" s="252"/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52"/>
      <c r="AA20" s="252"/>
      <c r="AB20" s="252"/>
      <c r="AC20" s="252"/>
      <c r="AD20" s="252"/>
      <c r="AE20" s="252"/>
      <c r="AF20" s="252"/>
      <c r="AG20" s="252"/>
      <c r="AH20" s="252"/>
      <c r="AI20" s="252"/>
      <c r="AJ20" s="252"/>
      <c r="AK20" s="252"/>
      <c r="AL20" s="252"/>
      <c r="BE20" s="87"/>
      <c r="BF20" s="87"/>
      <c r="BG20" s="87"/>
      <c r="BH20" s="87"/>
    </row>
    <row r="21" spans="1:60" ht="39" hidden="1" customHeight="1">
      <c r="A21" s="253"/>
      <c r="B21" s="210" t="s">
        <v>24</v>
      </c>
      <c r="C21" s="218" t="s">
        <v>25</v>
      </c>
      <c r="D21" s="220" t="s">
        <v>26</v>
      </c>
      <c r="E21" s="80" t="s">
        <v>27</v>
      </c>
      <c r="F21" s="191">
        <v>1</v>
      </c>
      <c r="G21" s="221"/>
      <c r="H21" s="221"/>
      <c r="I21" s="221"/>
      <c r="J21" s="221"/>
      <c r="K21" s="221"/>
      <c r="L21" s="221"/>
      <c r="M21" s="221"/>
      <c r="N21" s="221" t="e">
        <f>#REF!</f>
        <v>#REF!</v>
      </c>
      <c r="O21" s="221" t="e">
        <f>#REF!</f>
        <v>#REF!</v>
      </c>
      <c r="P21" s="221" t="e">
        <f>#REF!</f>
        <v>#REF!</v>
      </c>
      <c r="Q21" s="221"/>
      <c r="R21" s="221"/>
      <c r="S21" s="221"/>
      <c r="T21" s="221"/>
      <c r="U21" s="221" t="e">
        <f>#REF!</f>
        <v>#REF!</v>
      </c>
      <c r="V21" s="221" t="e">
        <f>#REF!</f>
        <v>#REF!</v>
      </c>
      <c r="W21" s="221" t="e">
        <f>#REF!</f>
        <v>#REF!</v>
      </c>
      <c r="X21" s="221"/>
      <c r="Y21" s="221" t="e">
        <f>#REF!</f>
        <v>#REF!</v>
      </c>
      <c r="Z21" s="221"/>
      <c r="AA21" s="221"/>
      <c r="AB21" s="221" t="e">
        <f>#REF!</f>
        <v>#REF!</v>
      </c>
      <c r="AC21" s="221" t="e">
        <f>#REF!</f>
        <v>#REF!</v>
      </c>
      <c r="AD21" s="221" t="e">
        <f>#REF!</f>
        <v>#REF!</v>
      </c>
      <c r="AE21" s="221"/>
      <c r="AF21" s="221" t="e">
        <f>#REF!</f>
        <v>#REF!</v>
      </c>
      <c r="AG21" s="221"/>
      <c r="AH21" s="221"/>
      <c r="AI21" s="221" t="e">
        <f>#REF!</f>
        <v>#REF!</v>
      </c>
      <c r="AJ21" s="221" t="e">
        <f>#REF!</f>
        <v>#REF!</v>
      </c>
      <c r="AK21" s="254" t="e">
        <f>#REF!</f>
        <v>#REF!</v>
      </c>
      <c r="AL21" s="255" t="e">
        <f>SUM(G21:AK21)</f>
        <v>#REF!</v>
      </c>
      <c r="BE21" s="87"/>
      <c r="BF21" s="87"/>
      <c r="BG21" s="87"/>
      <c r="BH21" s="87"/>
    </row>
    <row r="22" spans="1:60" ht="39" hidden="1" customHeight="1">
      <c r="A22" s="256"/>
      <c r="B22" s="212"/>
      <c r="C22" s="189" t="s">
        <v>102</v>
      </c>
      <c r="D22" s="220" t="s">
        <v>28</v>
      </c>
      <c r="E22" s="80" t="s">
        <v>29</v>
      </c>
      <c r="F22" s="191">
        <v>1</v>
      </c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 t="e">
        <f>#REF!</f>
        <v>#REF!</v>
      </c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3"/>
      <c r="AK22" s="233"/>
      <c r="AL22" s="255" t="e">
        <f t="shared" ref="AL22:AL24" si="0">SUM(G22:AK22)</f>
        <v>#REF!</v>
      </c>
      <c r="AM22" s="86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</row>
    <row r="23" spans="1:60" ht="39" hidden="1" customHeight="1">
      <c r="A23" s="257"/>
      <c r="B23" s="258"/>
      <c r="C23" s="189" t="s">
        <v>30</v>
      </c>
      <c r="D23" s="220" t="s">
        <v>31</v>
      </c>
      <c r="E23" s="80" t="s">
        <v>32</v>
      </c>
      <c r="F23" s="191">
        <v>1</v>
      </c>
      <c r="G23" s="128"/>
      <c r="H23" s="128"/>
      <c r="I23" s="128"/>
      <c r="J23" s="128"/>
      <c r="K23" s="128" t="e">
        <f>#REF!</f>
        <v>#REF!</v>
      </c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201"/>
      <c r="AL23" s="255" t="e">
        <f t="shared" si="0"/>
        <v>#REF!</v>
      </c>
      <c r="AM23" s="86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</row>
    <row r="24" spans="1:60" ht="15" hidden="1" customHeight="1">
      <c r="A24" s="88" t="s">
        <v>33</v>
      </c>
      <c r="B24" s="89"/>
      <c r="C24" s="89"/>
      <c r="D24" s="89"/>
      <c r="E24" s="90"/>
      <c r="F24" s="127"/>
      <c r="G24" s="194">
        <f>G21+G22</f>
        <v>0</v>
      </c>
      <c r="H24" s="194">
        <f t="shared" ref="H24:AK24" si="1">H21+H22</f>
        <v>0</v>
      </c>
      <c r="I24" s="194">
        <f t="shared" si="1"/>
        <v>0</v>
      </c>
      <c r="J24" s="194">
        <f t="shared" si="1"/>
        <v>0</v>
      </c>
      <c r="K24" s="194">
        <f t="shared" si="1"/>
        <v>0</v>
      </c>
      <c r="L24" s="194">
        <f t="shared" si="1"/>
        <v>0</v>
      </c>
      <c r="M24" s="194">
        <f t="shared" si="1"/>
        <v>0</v>
      </c>
      <c r="N24" s="194" t="e">
        <f t="shared" si="1"/>
        <v>#REF!</v>
      </c>
      <c r="O24" s="194" t="e">
        <f t="shared" si="1"/>
        <v>#REF!</v>
      </c>
      <c r="P24" s="194" t="e">
        <f t="shared" si="1"/>
        <v>#REF!</v>
      </c>
      <c r="Q24" s="194">
        <f t="shared" si="1"/>
        <v>0</v>
      </c>
      <c r="R24" s="194">
        <f t="shared" si="1"/>
        <v>0</v>
      </c>
      <c r="S24" s="194">
        <f t="shared" si="1"/>
        <v>0</v>
      </c>
      <c r="T24" s="194">
        <f t="shared" si="1"/>
        <v>0</v>
      </c>
      <c r="U24" s="194" t="e">
        <f t="shared" si="1"/>
        <v>#REF!</v>
      </c>
      <c r="V24" s="194" t="e">
        <f t="shared" si="1"/>
        <v>#REF!</v>
      </c>
      <c r="W24" s="194" t="e">
        <f t="shared" si="1"/>
        <v>#REF!</v>
      </c>
      <c r="X24" s="194" t="e">
        <f t="shared" si="1"/>
        <v>#REF!</v>
      </c>
      <c r="Y24" s="194" t="e">
        <f t="shared" si="1"/>
        <v>#REF!</v>
      </c>
      <c r="Z24" s="194">
        <f t="shared" si="1"/>
        <v>0</v>
      </c>
      <c r="AA24" s="194">
        <f t="shared" si="1"/>
        <v>0</v>
      </c>
      <c r="AB24" s="194" t="e">
        <f t="shared" si="1"/>
        <v>#REF!</v>
      </c>
      <c r="AC24" s="194" t="e">
        <f t="shared" si="1"/>
        <v>#REF!</v>
      </c>
      <c r="AD24" s="194" t="e">
        <f t="shared" si="1"/>
        <v>#REF!</v>
      </c>
      <c r="AE24" s="194">
        <f t="shared" si="1"/>
        <v>0</v>
      </c>
      <c r="AF24" s="194" t="e">
        <f t="shared" si="1"/>
        <v>#REF!</v>
      </c>
      <c r="AG24" s="194">
        <f t="shared" si="1"/>
        <v>0</v>
      </c>
      <c r="AH24" s="194">
        <f t="shared" si="1"/>
        <v>0</v>
      </c>
      <c r="AI24" s="194" t="e">
        <f t="shared" si="1"/>
        <v>#REF!</v>
      </c>
      <c r="AJ24" s="194" t="e">
        <f t="shared" si="1"/>
        <v>#REF!</v>
      </c>
      <c r="AK24" s="259" t="e">
        <f t="shared" si="1"/>
        <v>#REF!</v>
      </c>
      <c r="AL24" s="255" t="e">
        <f t="shared" si="0"/>
        <v>#REF!</v>
      </c>
      <c r="AM24" s="86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</row>
    <row r="25" spans="1:60" ht="15" hidden="1" customHeight="1">
      <c r="A25" s="260"/>
      <c r="B25" s="226"/>
      <c r="C25" s="92" t="s">
        <v>34</v>
      </c>
      <c r="D25" s="93"/>
      <c r="E25" s="94"/>
      <c r="F25" s="127" t="s">
        <v>35</v>
      </c>
      <c r="G25" s="128">
        <f>'[2]мес ТЗ 2018'!AM141</f>
        <v>14.56</v>
      </c>
      <c r="H25" s="128">
        <f>'[2]мес ТЗ 2018'!AM231</f>
        <v>12.3</v>
      </c>
      <c r="I25" s="128">
        <f>'[2]мес ТЗ 2018'!AM321</f>
        <v>10.94</v>
      </c>
      <c r="J25" s="128">
        <f>'[2]мес ТЗ 2018'!AM411</f>
        <v>14.06</v>
      </c>
      <c r="K25" s="128">
        <f>'[2]мес ТЗ 2018'!AM502</f>
        <v>24.21</v>
      </c>
      <c r="L25" s="128">
        <f>'[2]мес ТЗ 2018'!AM593</f>
        <v>14.42</v>
      </c>
      <c r="M25" s="128">
        <f>'[2]мес ТЗ 2018'!AM685</f>
        <v>14.61</v>
      </c>
      <c r="N25" s="128">
        <f>'[2]мес ТЗ 2018'!AM776</f>
        <v>13.8</v>
      </c>
      <c r="O25" s="128">
        <f>'[2]мес ТЗ 2018'!AM866</f>
        <v>11.6</v>
      </c>
      <c r="P25" s="128">
        <f>'[2]мес ТЗ 2018'!AM956</f>
        <v>14.56</v>
      </c>
      <c r="Q25" s="128">
        <f>'[2]мес ТЗ 2018'!AM1047</f>
        <v>13.3</v>
      </c>
      <c r="R25" s="128">
        <f>'[2]мес ТЗ 2018'!AM1137</f>
        <v>14.56</v>
      </c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201"/>
      <c r="AL25" s="178">
        <f t="shared" ref="AL25:AL28" si="2">SUM(G25:R25)</f>
        <v>172.92000000000002</v>
      </c>
      <c r="AM25" s="86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</row>
    <row r="26" spans="1:60" ht="15" hidden="1" customHeight="1">
      <c r="A26" s="260"/>
      <c r="B26" s="226"/>
      <c r="C26" s="95" t="s">
        <v>36</v>
      </c>
      <c r="D26" s="96"/>
      <c r="E26" s="97"/>
      <c r="F26" s="127" t="s">
        <v>35</v>
      </c>
      <c r="G26" s="128">
        <f>'[2]мес ТЗ 2018'!AM142</f>
        <v>25.02</v>
      </c>
      <c r="H26" s="128">
        <f>'[2]мес ТЗ 2018'!AM232</f>
        <v>21.12</v>
      </c>
      <c r="I26" s="128">
        <f>'[2]мес ТЗ 2018'!AM322</f>
        <v>19.559999999999999</v>
      </c>
      <c r="J26" s="128">
        <f>'[2]мес ТЗ 2018'!AM412</f>
        <v>24.16</v>
      </c>
      <c r="K26" s="128">
        <f>'[2]мес ТЗ 2018'!AM503</f>
        <v>43.37</v>
      </c>
      <c r="L26" s="128">
        <f>'[2]мес ТЗ 2018'!AM594</f>
        <v>24.82</v>
      </c>
      <c r="M26" s="128">
        <f>'[2]мес ТЗ 2018'!AM686</f>
        <v>25.1</v>
      </c>
      <c r="N26" s="128">
        <f>'[2]мес ТЗ 2018'!AM777</f>
        <v>23.79</v>
      </c>
      <c r="O26" s="128">
        <f>'[2]мес ТЗ 2018'!AM867</f>
        <v>20.91</v>
      </c>
      <c r="P26" s="128">
        <f>'[2]мес ТЗ 2018'!AM957</f>
        <v>25.02</v>
      </c>
      <c r="Q26" s="128">
        <f>'[2]мес ТЗ 2018'!AM1048</f>
        <v>22.84</v>
      </c>
      <c r="R26" s="128">
        <f>'[2]мес ТЗ 2018'!AM1138</f>
        <v>25.07</v>
      </c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201"/>
      <c r="AL26" s="178">
        <f t="shared" si="2"/>
        <v>300.77999999999997</v>
      </c>
      <c r="AM26" s="86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</row>
    <row r="27" spans="1:60" ht="15" hidden="1" customHeight="1">
      <c r="A27" s="260"/>
      <c r="B27" s="226"/>
      <c r="C27" s="98"/>
      <c r="D27" s="99"/>
      <c r="E27" s="100"/>
      <c r="F27" s="127" t="s">
        <v>35</v>
      </c>
      <c r="G27" s="128">
        <f>G24+G25+G26</f>
        <v>39.58</v>
      </c>
      <c r="H27" s="128">
        <f t="shared" ref="H27:R27" si="3">H24+H25+H26</f>
        <v>33.42</v>
      </c>
      <c r="I27" s="128">
        <f t="shared" si="3"/>
        <v>30.5</v>
      </c>
      <c r="J27" s="128">
        <f t="shared" si="3"/>
        <v>38.22</v>
      </c>
      <c r="K27" s="128">
        <f t="shared" si="3"/>
        <v>67.58</v>
      </c>
      <c r="L27" s="128">
        <f t="shared" si="3"/>
        <v>39.24</v>
      </c>
      <c r="M27" s="128">
        <f t="shared" si="3"/>
        <v>39.71</v>
      </c>
      <c r="N27" s="128" t="e">
        <f t="shared" si="3"/>
        <v>#REF!</v>
      </c>
      <c r="O27" s="128" t="e">
        <f t="shared" si="3"/>
        <v>#REF!</v>
      </c>
      <c r="P27" s="128" t="e">
        <f t="shared" si="3"/>
        <v>#REF!</v>
      </c>
      <c r="Q27" s="128">
        <f t="shared" si="3"/>
        <v>36.14</v>
      </c>
      <c r="R27" s="128">
        <f t="shared" si="3"/>
        <v>39.630000000000003</v>
      </c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201"/>
      <c r="AL27" s="178" t="e">
        <f t="shared" si="2"/>
        <v>#REF!</v>
      </c>
      <c r="AM27" s="86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</row>
    <row r="28" spans="1:60" ht="15" hidden="1" customHeight="1">
      <c r="A28" s="260"/>
      <c r="B28" s="226"/>
      <c r="C28" s="129" t="s">
        <v>38</v>
      </c>
      <c r="D28" s="130"/>
      <c r="E28" s="131"/>
      <c r="F28" s="127" t="s">
        <v>39</v>
      </c>
      <c r="G28" s="128">
        <f>'[2]мес ТЗ 2018'!AM144</f>
        <v>11.12</v>
      </c>
      <c r="H28" s="128">
        <f>'[2]мес ТЗ 2018'!AM234</f>
        <v>9.1010000000000009</v>
      </c>
      <c r="I28" s="128">
        <f>'[2]мес ТЗ 2018'!AM324</f>
        <v>7.42</v>
      </c>
      <c r="J28" s="128">
        <f>'[2]мес ТЗ 2018'!AM414</f>
        <v>10.622999999999999</v>
      </c>
      <c r="K28" s="128">
        <f>'[2]мес ТЗ 2018'!AM505</f>
        <v>10.852</v>
      </c>
      <c r="L28" s="128">
        <f>'[2]мес ТЗ 2018'!AM596</f>
        <v>10.622999999999999</v>
      </c>
      <c r="M28" s="128">
        <f>'[2]мес ТЗ 2018'!AM688</f>
        <v>11.004</v>
      </c>
      <c r="N28" s="128">
        <f>'[2]мес ТЗ 2018'!AM779</f>
        <v>10.24</v>
      </c>
      <c r="O28" s="128">
        <f>'[2]мес ТЗ 2018'!AM869</f>
        <v>6.66</v>
      </c>
      <c r="P28" s="128">
        <f>'[2]мес ТЗ 2018'!AM959</f>
        <v>10.97</v>
      </c>
      <c r="Q28" s="128">
        <f>'[2]мес ТЗ 2018'!AM1050</f>
        <v>9.83</v>
      </c>
      <c r="R28" s="128">
        <f>'[2]мес ТЗ 2018'!AM1140</f>
        <v>10.97</v>
      </c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201"/>
      <c r="AL28" s="261">
        <f t="shared" si="2"/>
        <v>119.41299999999998</v>
      </c>
      <c r="AM28" s="86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</row>
    <row r="29" spans="1:60" ht="15" hidden="1" customHeight="1" thickBot="1">
      <c r="A29" s="251" t="s">
        <v>40</v>
      </c>
      <c r="B29" s="252"/>
      <c r="C29" s="252"/>
      <c r="D29" s="252"/>
      <c r="E29" s="252"/>
      <c r="F29" s="252"/>
      <c r="G29" s="252"/>
      <c r="H29" s="252"/>
      <c r="I29" s="252"/>
      <c r="J29" s="252"/>
      <c r="K29" s="252"/>
      <c r="L29" s="252"/>
      <c r="M29" s="252"/>
      <c r="N29" s="252"/>
      <c r="O29" s="252"/>
      <c r="P29" s="252"/>
      <c r="Q29" s="252"/>
      <c r="R29" s="252"/>
      <c r="S29" s="252"/>
      <c r="T29" s="252"/>
      <c r="U29" s="252"/>
      <c r="V29" s="252"/>
      <c r="W29" s="252"/>
      <c r="X29" s="252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52"/>
      <c r="AJ29" s="252"/>
      <c r="AK29" s="252"/>
      <c r="AL29" s="252"/>
      <c r="AM29" s="86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</row>
    <row r="30" spans="1:60" s="103" customFormat="1" ht="39" hidden="1" customHeight="1">
      <c r="A30" s="262"/>
      <c r="B30" s="210" t="s">
        <v>24</v>
      </c>
      <c r="C30" s="218" t="s">
        <v>41</v>
      </c>
      <c r="D30" s="220" t="s">
        <v>26</v>
      </c>
      <c r="E30" s="80" t="s">
        <v>27</v>
      </c>
      <c r="F30" s="191">
        <v>1</v>
      </c>
      <c r="G30" s="194"/>
      <c r="H30" s="194"/>
      <c r="I30" s="194"/>
      <c r="J30" s="194"/>
      <c r="K30" s="194"/>
      <c r="L30" s="194"/>
      <c r="M30" s="194"/>
      <c r="N30" s="221" t="e">
        <f>#REF!</f>
        <v>#REF!</v>
      </c>
      <c r="O30" s="221" t="e">
        <f>#REF!</f>
        <v>#REF!</v>
      </c>
      <c r="P30" s="221" t="e">
        <f>#REF!</f>
        <v>#REF!</v>
      </c>
      <c r="Q30" s="221"/>
      <c r="R30" s="221"/>
      <c r="S30" s="221"/>
      <c r="T30" s="221"/>
      <c r="U30" s="221" t="e">
        <f>#REF!</f>
        <v>#REF!</v>
      </c>
      <c r="V30" s="221" t="e">
        <f>#REF!</f>
        <v>#REF!</v>
      </c>
      <c r="W30" s="221" t="e">
        <f>#REF!</f>
        <v>#REF!</v>
      </c>
      <c r="X30" s="221"/>
      <c r="Y30" s="221" t="e">
        <f>#REF!</f>
        <v>#REF!</v>
      </c>
      <c r="Z30" s="221"/>
      <c r="AA30" s="221"/>
      <c r="AB30" s="221" t="e">
        <f>#REF!</f>
        <v>#REF!</v>
      </c>
      <c r="AC30" s="221" t="e">
        <f>#REF!</f>
        <v>#REF!</v>
      </c>
      <c r="AD30" s="221" t="e">
        <f>#REF!</f>
        <v>#REF!</v>
      </c>
      <c r="AE30" s="221"/>
      <c r="AF30" s="221" t="e">
        <f>#REF!</f>
        <v>#REF!</v>
      </c>
      <c r="AG30" s="221"/>
      <c r="AH30" s="221"/>
      <c r="AI30" s="221" t="e">
        <f>#REF!</f>
        <v>#REF!</v>
      </c>
      <c r="AJ30" s="221" t="e">
        <f>#REF!</f>
        <v>#REF!</v>
      </c>
      <c r="AK30" s="254" t="e">
        <f>#REF!</f>
        <v>#REF!</v>
      </c>
      <c r="AL30" s="255" t="e">
        <f>SUM(G30:AK30)</f>
        <v>#REF!</v>
      </c>
      <c r="AM30" s="86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</row>
    <row r="31" spans="1:60" s="105" customFormat="1" ht="39" hidden="1" customHeight="1">
      <c r="A31" s="263"/>
      <c r="B31" s="212"/>
      <c r="C31" s="218" t="s">
        <v>42</v>
      </c>
      <c r="D31" s="220" t="s">
        <v>28</v>
      </c>
      <c r="E31" s="80" t="s">
        <v>29</v>
      </c>
      <c r="F31" s="191">
        <v>1</v>
      </c>
      <c r="G31" s="128"/>
      <c r="H31" s="128"/>
      <c r="I31" s="128"/>
      <c r="J31" s="128"/>
      <c r="K31" s="128"/>
      <c r="L31" s="128"/>
      <c r="M31" s="128"/>
      <c r="N31" s="223"/>
      <c r="O31" s="223"/>
      <c r="P31" s="223"/>
      <c r="Q31" s="223"/>
      <c r="R31" s="223"/>
      <c r="S31" s="223"/>
      <c r="T31" s="223"/>
      <c r="U31" s="223"/>
      <c r="V31" s="223"/>
      <c r="W31" s="223"/>
      <c r="X31" s="223" t="e">
        <f>#REF!</f>
        <v>#REF!</v>
      </c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33"/>
      <c r="AL31" s="255" t="e">
        <f t="shared" ref="AL31:AL33" si="4">SUM(G31:AK31)</f>
        <v>#REF!</v>
      </c>
      <c r="AM31" s="86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</row>
    <row r="32" spans="1:60" s="105" customFormat="1" ht="39" hidden="1" customHeight="1">
      <c r="A32" s="264"/>
      <c r="B32" s="258"/>
      <c r="C32" s="218" t="s">
        <v>43</v>
      </c>
      <c r="D32" s="220" t="s">
        <v>31</v>
      </c>
      <c r="E32" s="80" t="s">
        <v>32</v>
      </c>
      <c r="F32" s="191">
        <v>1</v>
      </c>
      <c r="G32" s="128"/>
      <c r="H32" s="128"/>
      <c r="I32" s="128"/>
      <c r="J32" s="128"/>
      <c r="K32" s="128" t="e">
        <f>#REF!</f>
        <v>#REF!</v>
      </c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201"/>
      <c r="AL32" s="255" t="e">
        <f t="shared" si="4"/>
        <v>#REF!</v>
      </c>
      <c r="AM32" s="86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</row>
    <row r="33" spans="1:68" s="105" customFormat="1" ht="15" hidden="1" customHeight="1">
      <c r="A33" s="88" t="s">
        <v>33</v>
      </c>
      <c r="B33" s="89"/>
      <c r="C33" s="89"/>
      <c r="D33" s="89"/>
      <c r="E33" s="90"/>
      <c r="F33" s="127"/>
      <c r="G33" s="194">
        <f>G30+G31</f>
        <v>0</v>
      </c>
      <c r="H33" s="194">
        <f t="shared" ref="H33:AK33" si="5">H30+H31</f>
        <v>0</v>
      </c>
      <c r="I33" s="194">
        <f t="shared" si="5"/>
        <v>0</v>
      </c>
      <c r="J33" s="194">
        <f t="shared" si="5"/>
        <v>0</v>
      </c>
      <c r="K33" s="194">
        <f t="shared" si="5"/>
        <v>0</v>
      </c>
      <c r="L33" s="194">
        <f t="shared" si="5"/>
        <v>0</v>
      </c>
      <c r="M33" s="194">
        <f t="shared" si="5"/>
        <v>0</v>
      </c>
      <c r="N33" s="194" t="e">
        <f t="shared" si="5"/>
        <v>#REF!</v>
      </c>
      <c r="O33" s="194" t="e">
        <f t="shared" si="5"/>
        <v>#REF!</v>
      </c>
      <c r="P33" s="194" t="e">
        <f t="shared" si="5"/>
        <v>#REF!</v>
      </c>
      <c r="Q33" s="194">
        <f t="shared" si="5"/>
        <v>0</v>
      </c>
      <c r="R33" s="194">
        <f t="shared" si="5"/>
        <v>0</v>
      </c>
      <c r="S33" s="194">
        <f t="shared" si="5"/>
        <v>0</v>
      </c>
      <c r="T33" s="194">
        <f t="shared" si="5"/>
        <v>0</v>
      </c>
      <c r="U33" s="194" t="e">
        <f t="shared" si="5"/>
        <v>#REF!</v>
      </c>
      <c r="V33" s="194" t="e">
        <f t="shared" si="5"/>
        <v>#REF!</v>
      </c>
      <c r="W33" s="194" t="e">
        <f t="shared" si="5"/>
        <v>#REF!</v>
      </c>
      <c r="X33" s="194" t="e">
        <f t="shared" si="5"/>
        <v>#REF!</v>
      </c>
      <c r="Y33" s="194" t="e">
        <f t="shared" si="5"/>
        <v>#REF!</v>
      </c>
      <c r="Z33" s="194">
        <f t="shared" si="5"/>
        <v>0</v>
      </c>
      <c r="AA33" s="194">
        <f t="shared" si="5"/>
        <v>0</v>
      </c>
      <c r="AB33" s="194" t="e">
        <f t="shared" si="5"/>
        <v>#REF!</v>
      </c>
      <c r="AC33" s="194" t="e">
        <f t="shared" si="5"/>
        <v>#REF!</v>
      </c>
      <c r="AD33" s="194" t="e">
        <f t="shared" si="5"/>
        <v>#REF!</v>
      </c>
      <c r="AE33" s="194">
        <f t="shared" si="5"/>
        <v>0</v>
      </c>
      <c r="AF33" s="194" t="e">
        <f t="shared" si="5"/>
        <v>#REF!</v>
      </c>
      <c r="AG33" s="194">
        <f t="shared" si="5"/>
        <v>0</v>
      </c>
      <c r="AH33" s="194">
        <f t="shared" si="5"/>
        <v>0</v>
      </c>
      <c r="AI33" s="194" t="e">
        <f t="shared" si="5"/>
        <v>#REF!</v>
      </c>
      <c r="AJ33" s="194" t="e">
        <f t="shared" si="5"/>
        <v>#REF!</v>
      </c>
      <c r="AK33" s="259" t="e">
        <f t="shared" si="5"/>
        <v>#REF!</v>
      </c>
      <c r="AL33" s="255" t="e">
        <f t="shared" si="4"/>
        <v>#REF!</v>
      </c>
      <c r="AM33" s="86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</row>
    <row r="34" spans="1:68" s="105" customFormat="1" ht="15" hidden="1" customHeight="1">
      <c r="A34" s="127"/>
      <c r="B34" s="226"/>
      <c r="C34" s="92" t="s">
        <v>34</v>
      </c>
      <c r="D34" s="93"/>
      <c r="E34" s="94"/>
      <c r="F34" s="127" t="s">
        <v>35</v>
      </c>
      <c r="G34" s="128">
        <f>'[2]мес ТЗ 2018'!AM151</f>
        <v>14.56</v>
      </c>
      <c r="H34" s="128">
        <f>'[2]мес ТЗ 2018'!AM241</f>
        <v>12.3</v>
      </c>
      <c r="I34" s="128">
        <f>'[2]мес ТЗ 2018'!AM331</f>
        <v>10.94</v>
      </c>
      <c r="J34" s="128">
        <f>'[2]мес ТЗ 2018'!AM421</f>
        <v>14.06</v>
      </c>
      <c r="K34" s="128">
        <f>'[2]мес ТЗ 2018'!AM512</f>
        <v>24.74</v>
      </c>
      <c r="L34" s="128">
        <f>'[2]мес ТЗ 2018'!AM603</f>
        <v>14.35</v>
      </c>
      <c r="M34" s="128">
        <f>'[2]мес ТЗ 2018'!AM695</f>
        <v>14.61</v>
      </c>
      <c r="N34" s="128">
        <f>'[2]мес ТЗ 2018'!AM786</f>
        <v>13.8</v>
      </c>
      <c r="O34" s="128">
        <f>'[2]мес ТЗ 2018'!AM876</f>
        <v>11.6</v>
      </c>
      <c r="P34" s="128">
        <f>'[2]мес ТЗ 2018'!AM966</f>
        <v>14.56</v>
      </c>
      <c r="Q34" s="128">
        <f>'[2]мес ТЗ 2018'!AM1057</f>
        <v>13.3</v>
      </c>
      <c r="R34" s="128">
        <f>'[2]мес ТЗ 2018'!AM1147</f>
        <v>14.56</v>
      </c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201"/>
      <c r="AL34" s="178">
        <f t="shared" ref="AL34:AL37" si="6">SUM(G34:R34)</f>
        <v>173.38</v>
      </c>
      <c r="AM34" s="86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</row>
    <row r="35" spans="1:68" s="105" customFormat="1" ht="15" hidden="1" customHeight="1">
      <c r="A35" s="127"/>
      <c r="B35" s="226"/>
      <c r="C35" s="95" t="s">
        <v>36</v>
      </c>
      <c r="D35" s="96"/>
      <c r="E35" s="97"/>
      <c r="F35" s="127" t="s">
        <v>35</v>
      </c>
      <c r="G35" s="128">
        <f>'[2]мес ТЗ 2018'!AM152</f>
        <v>25.02</v>
      </c>
      <c r="H35" s="128">
        <f>'[2]мес ТЗ 2018'!AM242</f>
        <v>21.12</v>
      </c>
      <c r="I35" s="128">
        <f>'[2]мес ТЗ 2018'!AM332</f>
        <v>19.559999999999999</v>
      </c>
      <c r="J35" s="128">
        <f>'[2]мес ТЗ 2018'!AM422</f>
        <v>24.16</v>
      </c>
      <c r="K35" s="128">
        <f>'[2]мес ТЗ 2018'!AM513</f>
        <v>44.36</v>
      </c>
      <c r="L35" s="128">
        <f>'[2]мес ТЗ 2018'!AM604</f>
        <v>24.72</v>
      </c>
      <c r="M35" s="128">
        <f>'[2]мес ТЗ 2018'!AM696</f>
        <v>25.1</v>
      </c>
      <c r="N35" s="128">
        <v>23.85</v>
      </c>
      <c r="O35" s="128">
        <f>'[2]мес ТЗ 2018'!AM877</f>
        <v>20.91</v>
      </c>
      <c r="P35" s="128">
        <f>'[2]мес ТЗ 2018'!AM967</f>
        <v>25.02</v>
      </c>
      <c r="Q35" s="128">
        <f>'[2]мес ТЗ 2018'!AM1058</f>
        <v>22.84</v>
      </c>
      <c r="R35" s="128">
        <f>'[2]мес ТЗ 2018'!AM1148</f>
        <v>25.07</v>
      </c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201"/>
      <c r="AL35" s="178">
        <f t="shared" si="6"/>
        <v>301.72999999999996</v>
      </c>
      <c r="AM35" s="86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</row>
    <row r="36" spans="1:68" s="105" customFormat="1" ht="15" hidden="1" customHeight="1">
      <c r="A36" s="127"/>
      <c r="B36" s="226"/>
      <c r="C36" s="98"/>
      <c r="D36" s="99"/>
      <c r="E36" s="100"/>
      <c r="F36" s="127" t="s">
        <v>35</v>
      </c>
      <c r="G36" s="128">
        <f>G33+G34+G35</f>
        <v>39.58</v>
      </c>
      <c r="H36" s="128">
        <f t="shared" ref="H36:R36" si="7">H33+H34+H35</f>
        <v>33.42</v>
      </c>
      <c r="I36" s="128">
        <f t="shared" si="7"/>
        <v>30.5</v>
      </c>
      <c r="J36" s="128">
        <f t="shared" si="7"/>
        <v>38.22</v>
      </c>
      <c r="K36" s="128">
        <f t="shared" si="7"/>
        <v>69.099999999999994</v>
      </c>
      <c r="L36" s="128">
        <f t="shared" si="7"/>
        <v>39.07</v>
      </c>
      <c r="M36" s="128">
        <f t="shared" si="7"/>
        <v>39.71</v>
      </c>
      <c r="N36" s="128" t="e">
        <f t="shared" si="7"/>
        <v>#REF!</v>
      </c>
      <c r="O36" s="128" t="e">
        <f>O33+O34+O35</f>
        <v>#REF!</v>
      </c>
      <c r="P36" s="128" t="e">
        <f t="shared" si="7"/>
        <v>#REF!</v>
      </c>
      <c r="Q36" s="128">
        <f t="shared" si="7"/>
        <v>36.14</v>
      </c>
      <c r="R36" s="128">
        <f t="shared" si="7"/>
        <v>39.630000000000003</v>
      </c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201"/>
      <c r="AL36" s="178" t="e">
        <f t="shared" si="6"/>
        <v>#REF!</v>
      </c>
      <c r="AM36" s="86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</row>
    <row r="37" spans="1:68" s="105" customFormat="1" ht="60" hidden="1" customHeight="1" thickBot="1">
      <c r="A37" s="127"/>
      <c r="B37" s="226"/>
      <c r="C37" s="129" t="s">
        <v>38</v>
      </c>
      <c r="D37" s="130"/>
      <c r="E37" s="131"/>
      <c r="F37" s="127" t="s">
        <v>39</v>
      </c>
      <c r="G37" s="128">
        <f>'[2]мес ТЗ 2018'!AM154</f>
        <v>11.11</v>
      </c>
      <c r="H37" s="128">
        <f>'[2]мес ТЗ 2018'!AM244</f>
        <v>9.0830000000000002</v>
      </c>
      <c r="I37" s="128">
        <f>'[2]мес ТЗ 2018'!AM334</f>
        <v>7.3550000000000004</v>
      </c>
      <c r="J37" s="128">
        <f>'[2]мес ТЗ 2018'!AM424</f>
        <v>10.605</v>
      </c>
      <c r="K37" s="128">
        <f>'[2]мес ТЗ 2018'!AM515</f>
        <v>10.834</v>
      </c>
      <c r="L37" s="128">
        <f>'[2]мес ТЗ 2018'!AM606</f>
        <v>10.605</v>
      </c>
      <c r="M37" s="128">
        <f>'[2]мес ТЗ 2018'!AN698</f>
        <v>10.986000000000001</v>
      </c>
      <c r="N37" s="128">
        <f>'[2]мес ТЗ 2018'!AM789</f>
        <v>10.23</v>
      </c>
      <c r="O37" s="128">
        <f>'[2]мес ТЗ 2018'!AM879</f>
        <v>6.66</v>
      </c>
      <c r="P37" s="128">
        <f>'[2]мес ТЗ 2018'!AM969</f>
        <v>10.96</v>
      </c>
      <c r="Q37" s="128">
        <f>'[2]мес ТЗ 2018'!AM1060</f>
        <v>9.82</v>
      </c>
      <c r="R37" s="128">
        <f>'[2]мес ТЗ 2018'!AM1150</f>
        <v>10.96</v>
      </c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201"/>
      <c r="AL37" s="261">
        <f t="shared" si="6"/>
        <v>119.208</v>
      </c>
      <c r="AM37" s="86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</row>
    <row r="38" spans="1:68" s="103" customFormat="1" ht="62.25" customHeight="1">
      <c r="A38" s="102"/>
      <c r="B38" s="210" t="s">
        <v>64</v>
      </c>
      <c r="C38" s="189" t="s">
        <v>88</v>
      </c>
      <c r="D38" s="191" t="s">
        <v>55</v>
      </c>
      <c r="E38" s="111" t="s">
        <v>61</v>
      </c>
      <c r="F38" s="191">
        <v>1</v>
      </c>
      <c r="G38" s="114"/>
      <c r="H38" s="114"/>
      <c r="I38" s="33">
        <v>1</v>
      </c>
      <c r="J38" s="33">
        <v>1</v>
      </c>
      <c r="K38" s="114"/>
      <c r="L38" s="114"/>
      <c r="M38" s="33">
        <v>1</v>
      </c>
      <c r="N38" s="31"/>
      <c r="O38" s="112"/>
      <c r="P38" s="31">
        <v>1</v>
      </c>
      <c r="Q38" s="31">
        <v>1</v>
      </c>
      <c r="R38" s="112"/>
      <c r="S38" s="112"/>
      <c r="T38" s="33">
        <v>1</v>
      </c>
      <c r="U38" s="33"/>
      <c r="V38" s="33">
        <v>1</v>
      </c>
      <c r="W38" s="31"/>
      <c r="X38" s="31">
        <v>1</v>
      </c>
      <c r="Y38" s="112"/>
      <c r="Z38" s="112"/>
      <c r="AA38" s="33">
        <v>1</v>
      </c>
      <c r="AB38" s="33"/>
      <c r="AC38" s="33">
        <v>1</v>
      </c>
      <c r="AD38" s="31"/>
      <c r="AE38" s="31">
        <v>1</v>
      </c>
      <c r="AF38" s="112"/>
      <c r="AG38" s="112"/>
      <c r="AH38" s="33">
        <v>1</v>
      </c>
      <c r="AI38" s="33"/>
      <c r="AJ38" s="33">
        <v>1</v>
      </c>
      <c r="AK38" s="118"/>
      <c r="AL38" s="211">
        <f>SUM(G38:AK38)</f>
        <v>13</v>
      </c>
      <c r="AM38" s="86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</row>
    <row r="39" spans="1:68" s="105" customFormat="1" ht="86.25" customHeight="1">
      <c r="A39" s="104"/>
      <c r="B39" s="212"/>
      <c r="C39" s="189" t="s">
        <v>92</v>
      </c>
      <c r="D39" s="191" t="s">
        <v>28</v>
      </c>
      <c r="E39" s="111" t="s">
        <v>62</v>
      </c>
      <c r="F39" s="191">
        <v>1</v>
      </c>
      <c r="G39" s="114"/>
      <c r="H39" s="114"/>
      <c r="I39" s="33"/>
      <c r="J39" s="33"/>
      <c r="K39" s="114"/>
      <c r="L39" s="114"/>
      <c r="M39" s="33"/>
      <c r="N39" s="31"/>
      <c r="O39" s="112"/>
      <c r="P39" s="31"/>
      <c r="Q39" s="31"/>
      <c r="R39" s="112"/>
      <c r="S39" s="112"/>
      <c r="T39" s="31"/>
      <c r="U39" s="31"/>
      <c r="V39" s="31"/>
      <c r="W39" s="31"/>
      <c r="X39" s="31"/>
      <c r="Y39" s="112"/>
      <c r="Z39" s="114"/>
      <c r="AA39" s="31"/>
      <c r="AB39" s="31" t="s">
        <v>101</v>
      </c>
      <c r="AC39" s="31"/>
      <c r="AD39" s="31"/>
      <c r="AE39" s="265">
        <v>1</v>
      </c>
      <c r="AF39" s="112"/>
      <c r="AG39" s="112"/>
      <c r="AH39" s="31"/>
      <c r="AI39" s="31"/>
      <c r="AJ39" s="31"/>
      <c r="AK39" s="118"/>
      <c r="AL39" s="211">
        <f t="shared" ref="AL39:AL41" si="8">SUM(G39:AK39)</f>
        <v>1</v>
      </c>
      <c r="AM39" s="86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</row>
    <row r="40" spans="1:68" s="109" customFormat="1" ht="80.25" customHeight="1">
      <c r="A40" s="214"/>
      <c r="B40" s="215"/>
      <c r="C40" s="124" t="s">
        <v>47</v>
      </c>
      <c r="D40" s="81" t="s">
        <v>31</v>
      </c>
      <c r="E40" s="80" t="s">
        <v>32</v>
      </c>
      <c r="F40" s="81">
        <v>1</v>
      </c>
      <c r="G40" s="120"/>
      <c r="H40" s="120"/>
      <c r="I40" s="32"/>
      <c r="J40" s="32"/>
      <c r="K40" s="120"/>
      <c r="L40" s="120"/>
      <c r="M40" s="32"/>
      <c r="N40" s="113"/>
      <c r="O40" s="117"/>
      <c r="P40" s="32"/>
      <c r="Q40" s="32"/>
      <c r="R40" s="120"/>
      <c r="S40" s="120"/>
      <c r="T40" s="32"/>
      <c r="U40" s="32"/>
      <c r="V40" s="32"/>
      <c r="W40" s="32"/>
      <c r="X40" s="32"/>
      <c r="Y40" s="120"/>
      <c r="Z40" s="120"/>
      <c r="AA40" s="32"/>
      <c r="AB40" s="32"/>
      <c r="AC40" s="32"/>
      <c r="AD40" s="31" t="s">
        <v>101</v>
      </c>
      <c r="AE40" s="32"/>
      <c r="AF40" s="120"/>
      <c r="AG40" s="120"/>
      <c r="AH40" s="32"/>
      <c r="AI40" s="266">
        <v>1</v>
      </c>
      <c r="AJ40" s="32"/>
      <c r="AK40" s="32"/>
      <c r="AL40" s="119">
        <f t="shared" ref="AL40" si="9">SUM(G40:AK40)</f>
        <v>1</v>
      </c>
      <c r="AM40" s="86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</row>
    <row r="41" spans="1:68" s="109" customFormat="1" ht="27" customHeight="1">
      <c r="A41" s="88" t="s">
        <v>33</v>
      </c>
      <c r="B41" s="89"/>
      <c r="C41" s="89"/>
      <c r="D41" s="89"/>
      <c r="E41" s="90"/>
      <c r="F41" s="127"/>
      <c r="G41" s="114">
        <f>G38+G39</f>
        <v>0</v>
      </c>
      <c r="H41" s="114"/>
      <c r="I41" s="33">
        <f>SUM(I38:I40)</f>
        <v>1</v>
      </c>
      <c r="J41" s="33">
        <f>SUM(J38:J40)</f>
        <v>1</v>
      </c>
      <c r="K41" s="114"/>
      <c r="L41" s="114"/>
      <c r="M41" s="33">
        <f>SUM(M38:M40)</f>
        <v>1</v>
      </c>
      <c r="N41" s="33">
        <f>SUM(N38:N40)</f>
        <v>0</v>
      </c>
      <c r="O41" s="114"/>
      <c r="P41" s="33">
        <f>SUM(P38:P40)</f>
        <v>1</v>
      </c>
      <c r="Q41" s="33">
        <f>SUM(Q38:Q40)</f>
        <v>1</v>
      </c>
      <c r="R41" s="114"/>
      <c r="S41" s="114"/>
      <c r="T41" s="33">
        <f t="shared" ref="T41:X41" si="10">SUM(T38:T40)</f>
        <v>1</v>
      </c>
      <c r="U41" s="33">
        <f t="shared" si="10"/>
        <v>0</v>
      </c>
      <c r="V41" s="33">
        <f t="shared" si="10"/>
        <v>1</v>
      </c>
      <c r="W41" s="33">
        <f t="shared" si="10"/>
        <v>0</v>
      </c>
      <c r="X41" s="33">
        <f t="shared" si="10"/>
        <v>1</v>
      </c>
      <c r="Y41" s="114"/>
      <c r="Z41" s="114"/>
      <c r="AA41" s="33">
        <f t="shared" ref="AA41:AE41" si="11">SUM(AA38:AA40)</f>
        <v>1</v>
      </c>
      <c r="AB41" s="33">
        <f t="shared" si="11"/>
        <v>0</v>
      </c>
      <c r="AC41" s="33">
        <f t="shared" si="11"/>
        <v>1</v>
      </c>
      <c r="AD41" s="33">
        <f t="shared" si="11"/>
        <v>0</v>
      </c>
      <c r="AE41" s="33">
        <f t="shared" si="11"/>
        <v>2</v>
      </c>
      <c r="AF41" s="114"/>
      <c r="AG41" s="114"/>
      <c r="AH41" s="33">
        <f t="shared" ref="AH41:AK41" si="12">SUM(AH38:AH40)</f>
        <v>1</v>
      </c>
      <c r="AI41" s="33">
        <f t="shared" si="12"/>
        <v>1</v>
      </c>
      <c r="AJ41" s="33">
        <f t="shared" si="12"/>
        <v>1</v>
      </c>
      <c r="AK41" s="33">
        <f t="shared" si="12"/>
        <v>0</v>
      </c>
      <c r="AL41" s="211">
        <f t="shared" si="8"/>
        <v>15</v>
      </c>
      <c r="AM41" s="86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</row>
    <row r="42" spans="1:68" ht="15" customHeight="1">
      <c r="A42" s="164"/>
      <c r="B42" s="165"/>
      <c r="C42" s="165"/>
      <c r="D42" s="165"/>
      <c r="E42" s="165"/>
      <c r="F42" s="166"/>
      <c r="G42" s="167"/>
      <c r="H42" s="167"/>
      <c r="I42" s="167"/>
      <c r="J42" s="167"/>
      <c r="K42" s="167"/>
      <c r="L42" s="167"/>
      <c r="M42" s="167"/>
      <c r="N42" s="167"/>
      <c r="O42" s="167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206"/>
      <c r="BE42" s="87"/>
      <c r="BF42" s="87"/>
      <c r="BG42" s="87"/>
      <c r="BH42" s="87"/>
    </row>
    <row r="43" spans="1:68" ht="15" customHeight="1">
      <c r="A43" s="164"/>
      <c r="B43" s="165"/>
      <c r="C43" s="165"/>
      <c r="D43" s="165"/>
      <c r="E43" s="165"/>
      <c r="F43" s="166"/>
      <c r="G43" s="167"/>
      <c r="H43" s="167"/>
      <c r="I43" s="167"/>
      <c r="J43" s="167"/>
      <c r="K43" s="167"/>
      <c r="L43" s="167"/>
      <c r="M43" s="167"/>
      <c r="N43" s="167"/>
      <c r="O43" s="167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206"/>
      <c r="BE43" s="87"/>
      <c r="BF43" s="87"/>
      <c r="BG43" s="87"/>
      <c r="BH43" s="87"/>
    </row>
    <row r="44" spans="1:68" s="172" customFormat="1" ht="15" customHeight="1">
      <c r="A44" s="169"/>
      <c r="B44" s="52"/>
      <c r="C44" s="52"/>
      <c r="D44" s="52"/>
      <c r="E44" s="52"/>
      <c r="F44" s="52"/>
      <c r="G44" s="170"/>
      <c r="H44" s="170"/>
      <c r="I44" s="170"/>
      <c r="J44" s="170"/>
      <c r="K44" s="170"/>
      <c r="L44" s="170"/>
      <c r="M44" s="17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71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  <c r="BJ44" s="173"/>
      <c r="BK44" s="173"/>
      <c r="BL44" s="173"/>
      <c r="BM44" s="173"/>
      <c r="BN44" s="173"/>
      <c r="BO44" s="173"/>
      <c r="BP44" s="173"/>
    </row>
    <row r="45" spans="1:68" s="2" customFormat="1" ht="66" customHeight="1">
      <c r="B45" s="6" t="s">
        <v>56</v>
      </c>
      <c r="C45" s="6"/>
      <c r="D45" s="6"/>
      <c r="E45" s="6"/>
      <c r="F45" s="6"/>
      <c r="G45" s="6"/>
      <c r="H45" s="34" t="s">
        <v>85</v>
      </c>
      <c r="I45" s="34"/>
      <c r="J45" s="34"/>
      <c r="K45" s="34"/>
      <c r="L45" s="34"/>
      <c r="M45" s="34"/>
      <c r="P45" s="7"/>
      <c r="Q45" s="7"/>
      <c r="R45" s="7"/>
      <c r="S45" s="7"/>
      <c r="U45" s="4" t="s">
        <v>77</v>
      </c>
      <c r="V45" s="4"/>
      <c r="W45" s="4"/>
    </row>
    <row r="46" spans="1:68" s="2" customFormat="1" ht="21.95" customHeight="1">
      <c r="I46" s="5" t="s">
        <v>8</v>
      </c>
      <c r="J46" s="5"/>
      <c r="K46" s="5"/>
      <c r="L46" s="5"/>
      <c r="P46" s="5" t="s">
        <v>10</v>
      </c>
      <c r="Q46" s="5"/>
      <c r="R46" s="5"/>
      <c r="S46" s="5"/>
      <c r="U46" s="5" t="s">
        <v>57</v>
      </c>
      <c r="V46" s="5"/>
      <c r="W46" s="5"/>
    </row>
    <row r="47" spans="1:68" s="2" customFormat="1" ht="70.5" customHeight="1">
      <c r="B47" s="6" t="s">
        <v>76</v>
      </c>
      <c r="C47" s="6"/>
      <c r="D47" s="6"/>
      <c r="E47" s="6"/>
      <c r="F47" s="6"/>
      <c r="G47" s="6"/>
      <c r="H47" s="34" t="s">
        <v>86</v>
      </c>
      <c r="I47" s="34"/>
      <c r="J47" s="34"/>
      <c r="K47" s="34"/>
      <c r="L47" s="34"/>
      <c r="M47" s="34"/>
      <c r="P47" s="7"/>
      <c r="Q47" s="7"/>
      <c r="R47" s="7"/>
      <c r="S47" s="7"/>
      <c r="U47" s="4" t="s">
        <v>75</v>
      </c>
      <c r="V47" s="4"/>
      <c r="W47" s="4"/>
    </row>
    <row r="48" spans="1:68" s="2" customFormat="1" ht="26.1" customHeight="1">
      <c r="I48" s="5" t="s">
        <v>8</v>
      </c>
      <c r="J48" s="5"/>
      <c r="K48" s="5"/>
      <c r="L48" s="5"/>
      <c r="P48" s="5" t="s">
        <v>10</v>
      </c>
      <c r="Q48" s="5"/>
      <c r="R48" s="5"/>
      <c r="S48" s="5"/>
      <c r="U48" s="5" t="s">
        <v>57</v>
      </c>
      <c r="V48" s="5"/>
      <c r="W48" s="5"/>
    </row>
    <row r="49" spans="2:68" s="172" customFormat="1" ht="15" customHeight="1">
      <c r="B49" s="174"/>
      <c r="C49" s="174"/>
      <c r="E49" s="175"/>
      <c r="F49" s="176"/>
      <c r="G49" s="176"/>
      <c r="H49" s="176"/>
      <c r="K49" s="176"/>
      <c r="L49" s="176"/>
      <c r="M49" s="176"/>
      <c r="N49" s="176"/>
      <c r="O49" s="1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1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  <c r="BJ49" s="173"/>
      <c r="BK49" s="173"/>
      <c r="BL49" s="173"/>
      <c r="BM49" s="173"/>
      <c r="BN49" s="173"/>
      <c r="BO49" s="173"/>
      <c r="BP49" s="173"/>
    </row>
    <row r="50" spans="2:68" s="172" customFormat="1" ht="13.5" customHeight="1">
      <c r="B50" s="177"/>
      <c r="E50" s="175"/>
      <c r="F50" s="175"/>
      <c r="Q50" s="52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1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  <c r="BJ50" s="173"/>
      <c r="BK50" s="173"/>
      <c r="BL50" s="173"/>
      <c r="BM50" s="173"/>
      <c r="BN50" s="173"/>
      <c r="BO50" s="173"/>
      <c r="BP50" s="173"/>
    </row>
    <row r="51" spans="2:68" s="172" customFormat="1" ht="13.5" customHeight="1">
      <c r="B51" s="177"/>
      <c r="E51" s="175"/>
      <c r="F51" s="175"/>
      <c r="Q51" s="52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1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  <c r="BJ51" s="173"/>
      <c r="BK51" s="173"/>
      <c r="BL51" s="173"/>
      <c r="BM51" s="173"/>
      <c r="BN51" s="173"/>
      <c r="BO51" s="173"/>
      <c r="BP51" s="173"/>
    </row>
    <row r="52" spans="2:68" s="172" customFormat="1" ht="13.5" customHeight="1">
      <c r="B52" s="177"/>
      <c r="E52" s="175"/>
      <c r="F52" s="175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1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  <c r="BJ52" s="173"/>
      <c r="BK52" s="173"/>
      <c r="BL52" s="173"/>
      <c r="BM52" s="173"/>
      <c r="BN52" s="173"/>
      <c r="BO52" s="173"/>
      <c r="BP52" s="173"/>
    </row>
    <row r="53" spans="2:68" ht="40.5">
      <c r="G53" s="81"/>
      <c r="H53" s="81"/>
      <c r="I53" s="81" t="s">
        <v>98</v>
      </c>
      <c r="J53" s="81" t="s">
        <v>98</v>
      </c>
      <c r="K53" s="81"/>
      <c r="L53" s="81"/>
      <c r="M53" s="81" t="s">
        <v>98</v>
      </c>
      <c r="N53" s="81"/>
      <c r="O53" s="81"/>
      <c r="P53" s="81" t="s">
        <v>98</v>
      </c>
      <c r="Q53" s="81" t="s">
        <v>98</v>
      </c>
      <c r="R53" s="81"/>
      <c r="S53" s="81"/>
      <c r="T53" s="81" t="s">
        <v>98</v>
      </c>
      <c r="U53" s="81"/>
      <c r="V53" s="81" t="s">
        <v>98</v>
      </c>
      <c r="W53" s="81"/>
      <c r="X53" s="81" t="s">
        <v>98</v>
      </c>
      <c r="Y53" s="81"/>
      <c r="Z53" s="81"/>
      <c r="AA53" s="81" t="s">
        <v>98</v>
      </c>
      <c r="AB53" s="81"/>
      <c r="AC53" s="81" t="s">
        <v>98</v>
      </c>
      <c r="AD53" s="81"/>
      <c r="AE53" s="81" t="s">
        <v>98</v>
      </c>
      <c r="AF53" s="81"/>
      <c r="AG53" s="81"/>
      <c r="AH53" s="81" t="s">
        <v>98</v>
      </c>
      <c r="AI53" s="81" t="s">
        <v>98</v>
      </c>
      <c r="AJ53" s="81" t="s">
        <v>98</v>
      </c>
      <c r="AK53" s="81"/>
      <c r="AL53" s="69" t="s">
        <v>97</v>
      </c>
    </row>
    <row r="54" spans="2:68">
      <c r="G54" s="101"/>
      <c r="H54" s="101"/>
      <c r="I54" s="101">
        <f t="shared" ref="I54:AJ54" si="13">0.34+0.35</f>
        <v>0.69</v>
      </c>
      <c r="J54" s="101">
        <f t="shared" si="13"/>
        <v>0.69</v>
      </c>
      <c r="K54" s="101"/>
      <c r="L54" s="101"/>
      <c r="M54" s="101">
        <f t="shared" si="13"/>
        <v>0.69</v>
      </c>
      <c r="N54" s="101"/>
      <c r="O54" s="101"/>
      <c r="P54" s="101">
        <f t="shared" si="13"/>
        <v>0.69</v>
      </c>
      <c r="Q54" s="101">
        <f t="shared" si="13"/>
        <v>0.69</v>
      </c>
      <c r="R54" s="101"/>
      <c r="S54" s="101"/>
      <c r="T54" s="101">
        <f t="shared" si="13"/>
        <v>0.69</v>
      </c>
      <c r="U54" s="101"/>
      <c r="V54" s="101">
        <f t="shared" si="13"/>
        <v>0.69</v>
      </c>
      <c r="W54" s="101"/>
      <c r="X54" s="101">
        <f t="shared" si="13"/>
        <v>0.69</v>
      </c>
      <c r="Y54" s="101"/>
      <c r="Z54" s="101"/>
      <c r="AA54" s="101">
        <f t="shared" si="13"/>
        <v>0.69</v>
      </c>
      <c r="AB54" s="101"/>
      <c r="AC54" s="101">
        <f t="shared" si="13"/>
        <v>0.69</v>
      </c>
      <c r="AD54" s="101"/>
      <c r="AE54" s="101">
        <f t="shared" si="13"/>
        <v>0.69</v>
      </c>
      <c r="AF54" s="101"/>
      <c r="AG54" s="101"/>
      <c r="AH54" s="101">
        <f t="shared" si="13"/>
        <v>0.69</v>
      </c>
      <c r="AI54" s="101">
        <f t="shared" si="13"/>
        <v>0.69</v>
      </c>
      <c r="AJ54" s="101">
        <f t="shared" si="13"/>
        <v>0.69</v>
      </c>
      <c r="AK54" s="101"/>
      <c r="AL54" s="144">
        <f>SUM(G54:AJ54)</f>
        <v>9.6599999999999966</v>
      </c>
    </row>
    <row r="61" spans="2:68">
      <c r="AI61" s="37"/>
    </row>
  </sheetData>
  <mergeCells count="59">
    <mergeCell ref="I48:L48"/>
    <mergeCell ref="B45:G45"/>
    <mergeCell ref="I46:L46"/>
    <mergeCell ref="B47:G47"/>
    <mergeCell ref="H45:M45"/>
    <mergeCell ref="H47:M47"/>
    <mergeCell ref="A1:C1"/>
    <mergeCell ref="O1:AM1"/>
    <mergeCell ref="B3:E3"/>
    <mergeCell ref="AG3:AK3"/>
    <mergeCell ref="B4:E4"/>
    <mergeCell ref="AG4:AK4"/>
    <mergeCell ref="B5:C5"/>
    <mergeCell ref="B6:C6"/>
    <mergeCell ref="AG6:AL6"/>
    <mergeCell ref="B7:C7"/>
    <mergeCell ref="B8:C8"/>
    <mergeCell ref="AG8:AL8"/>
    <mergeCell ref="B10:E10"/>
    <mergeCell ref="AG10:AL10"/>
    <mergeCell ref="A14:AL14"/>
    <mergeCell ref="A15:AL15"/>
    <mergeCell ref="A17:A19"/>
    <mergeCell ref="B17:B19"/>
    <mergeCell ref="C17:C19"/>
    <mergeCell ref="D17:D19"/>
    <mergeCell ref="E17:E19"/>
    <mergeCell ref="F17:F19"/>
    <mergeCell ref="G17:AK17"/>
    <mergeCell ref="AL17:AL19"/>
    <mergeCell ref="G19:AK19"/>
    <mergeCell ref="A16:AL16"/>
    <mergeCell ref="A20:AL20"/>
    <mergeCell ref="C34:E34"/>
    <mergeCell ref="A21:A23"/>
    <mergeCell ref="B21:B22"/>
    <mergeCell ref="A24:E24"/>
    <mergeCell ref="C25:E25"/>
    <mergeCell ref="C26:E26"/>
    <mergeCell ref="D27:E27"/>
    <mergeCell ref="C28:E28"/>
    <mergeCell ref="A29:AL29"/>
    <mergeCell ref="A30:A32"/>
    <mergeCell ref="B30:B31"/>
    <mergeCell ref="A33:E33"/>
    <mergeCell ref="A41:E41"/>
    <mergeCell ref="C35:E35"/>
    <mergeCell ref="D36:E36"/>
    <mergeCell ref="C37:E37"/>
    <mergeCell ref="P45:S45"/>
    <mergeCell ref="A38:A39"/>
    <mergeCell ref="B38:B40"/>
    <mergeCell ref="P48:S48"/>
    <mergeCell ref="U48:W48"/>
    <mergeCell ref="U45:W45"/>
    <mergeCell ref="P46:S46"/>
    <mergeCell ref="U46:W46"/>
    <mergeCell ref="P47:S47"/>
    <mergeCell ref="U47:W47"/>
  </mergeCells>
  <pageMargins left="0.25" right="0.25" top="0.75" bottom="0.75" header="0.3" footer="0.3"/>
  <pageSetup paperSize="9" scale="30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BP51"/>
  <sheetViews>
    <sheetView showZeros="0" topLeftCell="A11" zoomScale="60" zoomScaleNormal="60" zoomScaleSheetLayoutView="50" workbookViewId="0">
      <selection activeCell="S87" sqref="S87"/>
    </sheetView>
  </sheetViews>
  <sheetFormatPr defaultRowHeight="20.25"/>
  <cols>
    <col min="1" max="1" width="6" style="36" customWidth="1"/>
    <col min="2" max="2" width="26.42578125" style="36" customWidth="1"/>
    <col min="3" max="3" width="32.7109375" style="36" customWidth="1"/>
    <col min="4" max="4" width="15.140625" style="36" customWidth="1"/>
    <col min="5" max="5" width="11" style="36" customWidth="1"/>
    <col min="6" max="6" width="36.7109375" style="37" customWidth="1"/>
    <col min="7" max="7" width="13.28515625" style="37" customWidth="1"/>
    <col min="8" max="30" width="10.140625" style="36" customWidth="1"/>
    <col min="31" max="31" width="14.5703125" style="36" customWidth="1"/>
    <col min="32" max="37" width="10.140625" style="36" customWidth="1"/>
    <col min="38" max="38" width="12" style="36" customWidth="1"/>
    <col min="39" max="39" width="14.28515625" style="178" customWidth="1"/>
    <col min="40" max="40" width="22.140625" style="36" customWidth="1"/>
    <col min="41" max="16384" width="9.140625" style="36"/>
  </cols>
  <sheetData>
    <row r="1" spans="1:45" ht="90" hidden="1" customHeight="1">
      <c r="A1" s="35" t="s">
        <v>0</v>
      </c>
      <c r="B1" s="35"/>
      <c r="C1" s="35"/>
      <c r="D1" s="35"/>
      <c r="P1" s="35" t="s">
        <v>1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</row>
    <row r="2" spans="1:45" ht="30.75" hidden="1" customHeight="1" thickBot="1">
      <c r="A2" s="38"/>
      <c r="B2" s="38"/>
      <c r="C2" s="38"/>
      <c r="D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O2" s="38"/>
    </row>
    <row r="3" spans="1:45" ht="31.5" hidden="1" customHeight="1">
      <c r="A3" s="38"/>
      <c r="B3" s="39" t="s">
        <v>3</v>
      </c>
      <c r="C3" s="39"/>
      <c r="D3" s="39"/>
      <c r="E3" s="39"/>
      <c r="F3" s="39"/>
      <c r="G3" s="40"/>
      <c r="H3" s="41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39" t="s">
        <v>4</v>
      </c>
      <c r="AI3" s="39"/>
      <c r="AJ3" s="39"/>
      <c r="AK3" s="39"/>
      <c r="AL3" s="39"/>
      <c r="AM3" s="42"/>
      <c r="AN3" s="165"/>
      <c r="AO3" s="42"/>
      <c r="AP3" s="42"/>
      <c r="AQ3" s="42"/>
      <c r="AR3" s="42"/>
      <c r="AS3" s="42"/>
    </row>
    <row r="4" spans="1:45" ht="32.25" hidden="1" customHeight="1">
      <c r="A4" s="38"/>
      <c r="B4" s="39" t="s">
        <v>5</v>
      </c>
      <c r="C4" s="39"/>
      <c r="D4" s="39"/>
      <c r="E4" s="39"/>
      <c r="F4" s="39"/>
      <c r="G4" s="40"/>
      <c r="H4" s="41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39" t="s">
        <v>6</v>
      </c>
      <c r="AI4" s="39"/>
      <c r="AJ4" s="39"/>
      <c r="AK4" s="39"/>
      <c r="AL4" s="39"/>
      <c r="AM4" s="42"/>
      <c r="AN4" s="165"/>
      <c r="AO4" s="42"/>
      <c r="AP4" s="42"/>
      <c r="AQ4" s="42"/>
      <c r="AR4" s="42"/>
      <c r="AS4" s="42"/>
    </row>
    <row r="5" spans="1:45" ht="31.5" hidden="1" customHeight="1">
      <c r="A5" s="38"/>
      <c r="B5" s="43" t="s">
        <v>7</v>
      </c>
      <c r="C5" s="43"/>
      <c r="D5" s="44"/>
      <c r="E5" s="44"/>
      <c r="F5" s="44"/>
      <c r="G5" s="40"/>
      <c r="H5" s="41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4"/>
      <c r="AI5" s="44"/>
      <c r="AJ5" s="44"/>
      <c r="AK5" s="44"/>
      <c r="AL5" s="44"/>
      <c r="AM5" s="42"/>
      <c r="AN5" s="165"/>
      <c r="AO5" s="42"/>
      <c r="AP5" s="42"/>
      <c r="AQ5" s="42"/>
      <c r="AR5" s="42"/>
      <c r="AS5" s="42"/>
    </row>
    <row r="6" spans="1:45" ht="15" hidden="1" customHeight="1">
      <c r="A6" s="38"/>
      <c r="B6" s="46" t="s">
        <v>8</v>
      </c>
      <c r="C6" s="46"/>
      <c r="D6" s="47"/>
      <c r="E6" s="47"/>
      <c r="F6" s="47"/>
      <c r="G6" s="40"/>
      <c r="H6" s="41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8" t="s">
        <v>8</v>
      </c>
      <c r="AI6" s="48"/>
      <c r="AJ6" s="48"/>
      <c r="AK6" s="48"/>
      <c r="AL6" s="48"/>
      <c r="AM6" s="48"/>
      <c r="AN6" s="165"/>
      <c r="AO6" s="42"/>
      <c r="AP6" s="42"/>
      <c r="AQ6" s="42"/>
      <c r="AR6" s="42"/>
      <c r="AS6" s="42"/>
    </row>
    <row r="7" spans="1:45" ht="33" hidden="1" customHeight="1">
      <c r="A7" s="38"/>
      <c r="B7" s="49" t="s">
        <v>9</v>
      </c>
      <c r="C7" s="49"/>
      <c r="D7" s="44"/>
      <c r="E7" s="44"/>
      <c r="F7" s="44"/>
      <c r="G7" s="40"/>
      <c r="H7" s="41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4"/>
      <c r="AI7" s="44"/>
      <c r="AJ7" s="44"/>
      <c r="AK7" s="44"/>
      <c r="AL7" s="44"/>
      <c r="AM7" s="42"/>
      <c r="AN7" s="165"/>
      <c r="AO7" s="42"/>
      <c r="AP7" s="42"/>
      <c r="AQ7" s="42"/>
      <c r="AR7" s="42"/>
      <c r="AS7" s="42"/>
    </row>
    <row r="8" spans="1:45" ht="15" hidden="1" customHeight="1">
      <c r="A8" s="38"/>
      <c r="B8" s="50" t="s">
        <v>10</v>
      </c>
      <c r="C8" s="50"/>
      <c r="D8" s="51"/>
      <c r="E8" s="51"/>
      <c r="F8" s="51"/>
      <c r="G8" s="40"/>
      <c r="H8" s="41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8" t="s">
        <v>10</v>
      </c>
      <c r="AI8" s="48"/>
      <c r="AJ8" s="48"/>
      <c r="AK8" s="48"/>
      <c r="AL8" s="48"/>
      <c r="AM8" s="48"/>
      <c r="AN8" s="165"/>
      <c r="AO8" s="42"/>
      <c r="AP8" s="42"/>
      <c r="AQ8" s="42"/>
      <c r="AR8" s="42"/>
      <c r="AS8" s="42"/>
    </row>
    <row r="9" spans="1:45" ht="15" hidden="1" customHeight="1">
      <c r="A9" s="38"/>
      <c r="B9" s="44"/>
      <c r="C9" s="44"/>
      <c r="D9" s="44"/>
      <c r="E9" s="44"/>
      <c r="F9" s="44"/>
      <c r="G9" s="40"/>
      <c r="H9" s="41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4"/>
      <c r="AI9" s="44"/>
      <c r="AJ9" s="44"/>
      <c r="AK9" s="44"/>
      <c r="AL9" s="44"/>
      <c r="AM9" s="42"/>
      <c r="AN9" s="165"/>
      <c r="AO9" s="42"/>
      <c r="AP9" s="42"/>
      <c r="AQ9" s="42"/>
      <c r="AR9" s="42"/>
      <c r="AS9" s="42"/>
    </row>
    <row r="10" spans="1:45" ht="27.75" hidden="1" customHeight="1">
      <c r="A10" s="52"/>
      <c r="B10" s="39" t="s">
        <v>11</v>
      </c>
      <c r="C10" s="39"/>
      <c r="D10" s="39"/>
      <c r="E10" s="39"/>
      <c r="F10" s="39"/>
      <c r="G10" s="53"/>
      <c r="H10" s="52"/>
      <c r="I10" s="52"/>
      <c r="J10" s="52"/>
      <c r="K10" s="52"/>
      <c r="L10" s="52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46" t="s">
        <v>65</v>
      </c>
      <c r="AI10" s="46"/>
      <c r="AJ10" s="46"/>
      <c r="AK10" s="46"/>
      <c r="AL10" s="46"/>
      <c r="AM10" s="46"/>
      <c r="AN10" s="180"/>
    </row>
    <row r="11" spans="1:45" ht="25.5" customHeight="1" thickBot="1">
      <c r="A11" s="38"/>
      <c r="B11" s="38"/>
      <c r="C11" s="38"/>
      <c r="D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181" t="s">
        <v>59</v>
      </c>
      <c r="AO11" s="38"/>
    </row>
    <row r="12" spans="1:45" ht="15.75" customHeight="1">
      <c r="A12" s="38"/>
      <c r="B12" s="38"/>
      <c r="C12" s="38"/>
      <c r="D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</row>
    <row r="13" spans="1:45" ht="17.25" customHeight="1">
      <c r="A13" s="245" t="s">
        <v>81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5"/>
      <c r="AH13" s="245"/>
      <c r="AI13" s="245"/>
      <c r="AJ13" s="245"/>
      <c r="AK13" s="245"/>
      <c r="AL13" s="245"/>
      <c r="AM13" s="245"/>
      <c r="AN13" s="245"/>
    </row>
    <row r="14" spans="1:45" ht="17.25" customHeight="1">
      <c r="A14" s="208" t="s">
        <v>78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  <c r="AI14" s="208"/>
      <c r="AJ14" s="208"/>
      <c r="AK14" s="208"/>
      <c r="AL14" s="208"/>
      <c r="AM14" s="208"/>
      <c r="AN14" s="208"/>
    </row>
    <row r="15" spans="1:45" ht="17.25" customHeight="1">
      <c r="A15" s="208" t="s">
        <v>82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</row>
    <row r="16" spans="1:45" ht="16.5" customHeight="1">
      <c r="A16" s="25" t="s">
        <v>13</v>
      </c>
      <c r="B16" s="25" t="s">
        <v>14</v>
      </c>
      <c r="C16" s="25" t="s">
        <v>15</v>
      </c>
      <c r="D16" s="15" t="s">
        <v>16</v>
      </c>
      <c r="E16" s="15" t="s">
        <v>17</v>
      </c>
      <c r="F16" s="15" t="s">
        <v>18</v>
      </c>
      <c r="G16" s="26" t="s">
        <v>19</v>
      </c>
      <c r="H16" s="182" t="s">
        <v>90</v>
      </c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4" t="s">
        <v>20</v>
      </c>
      <c r="AN16" s="185" t="s">
        <v>21</v>
      </c>
    </row>
    <row r="17" spans="1:58" ht="54" customHeight="1">
      <c r="A17" s="25"/>
      <c r="B17" s="25"/>
      <c r="C17" s="25"/>
      <c r="D17" s="15"/>
      <c r="E17" s="15"/>
      <c r="F17" s="15"/>
      <c r="G17" s="26"/>
      <c r="H17" s="67">
        <v>1</v>
      </c>
      <c r="I17" s="68">
        <v>2</v>
      </c>
      <c r="J17" s="69">
        <v>3</v>
      </c>
      <c r="K17" s="70">
        <v>4</v>
      </c>
      <c r="L17" s="67">
        <v>5</v>
      </c>
      <c r="M17" s="68">
        <v>6</v>
      </c>
      <c r="N17" s="69">
        <v>7</v>
      </c>
      <c r="O17" s="70" t="s">
        <v>91</v>
      </c>
      <c r="P17" s="67">
        <v>9</v>
      </c>
      <c r="Q17" s="70">
        <v>10</v>
      </c>
      <c r="R17" s="69">
        <v>11</v>
      </c>
      <c r="S17" s="68">
        <v>12</v>
      </c>
      <c r="T17" s="67">
        <v>13</v>
      </c>
      <c r="U17" s="70">
        <v>14</v>
      </c>
      <c r="V17" s="69">
        <v>15</v>
      </c>
      <c r="W17" s="70">
        <v>16</v>
      </c>
      <c r="X17" s="69">
        <v>17</v>
      </c>
      <c r="Y17" s="70">
        <v>18</v>
      </c>
      <c r="Z17" s="67">
        <v>19</v>
      </c>
      <c r="AA17" s="68">
        <v>20</v>
      </c>
      <c r="AB17" s="69">
        <v>21</v>
      </c>
      <c r="AC17" s="70">
        <v>22</v>
      </c>
      <c r="AD17" s="69">
        <v>23</v>
      </c>
      <c r="AE17" s="70">
        <v>24</v>
      </c>
      <c r="AF17" s="69">
        <v>25</v>
      </c>
      <c r="AG17" s="68">
        <v>26</v>
      </c>
      <c r="AH17" s="67">
        <v>27</v>
      </c>
      <c r="AI17" s="70">
        <v>28</v>
      </c>
      <c r="AJ17" s="69">
        <v>29</v>
      </c>
      <c r="AK17" s="70">
        <v>30</v>
      </c>
      <c r="AL17" s="69">
        <v>31</v>
      </c>
      <c r="AM17" s="184"/>
      <c r="AN17" s="185"/>
    </row>
    <row r="18" spans="1:58" ht="36.75" customHeight="1" thickBot="1">
      <c r="A18" s="25"/>
      <c r="B18" s="25"/>
      <c r="C18" s="25"/>
      <c r="D18" s="15"/>
      <c r="E18" s="15"/>
      <c r="F18" s="15"/>
      <c r="G18" s="26"/>
      <c r="H18" s="182" t="s">
        <v>21</v>
      </c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4"/>
      <c r="AN18" s="186" t="s">
        <v>22</v>
      </c>
    </row>
    <row r="19" spans="1:58" hidden="1">
      <c r="A19" s="184" t="s">
        <v>23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</row>
    <row r="20" spans="1:58" ht="39" hidden="1" customHeight="1">
      <c r="A20" s="209"/>
      <c r="B20" s="188" t="s">
        <v>24</v>
      </c>
      <c r="C20" s="218" t="s">
        <v>25</v>
      </c>
      <c r="D20" s="219">
        <f>'[2]Норма ТК'!D3</f>
        <v>4.28</v>
      </c>
      <c r="E20" s="220" t="s">
        <v>26</v>
      </c>
      <c r="F20" s="80" t="s">
        <v>27</v>
      </c>
      <c r="G20" s="191">
        <v>1</v>
      </c>
      <c r="H20" s="221"/>
      <c r="I20" s="221"/>
      <c r="J20" s="221"/>
      <c r="K20" s="221"/>
      <c r="L20" s="221"/>
      <c r="M20" s="221"/>
      <c r="N20" s="221"/>
      <c r="O20" s="221">
        <f>$D$20</f>
        <v>4.28</v>
      </c>
      <c r="P20" s="221">
        <f t="shared" ref="P20:AL20" si="0">$D$20</f>
        <v>4.28</v>
      </c>
      <c r="Q20" s="221">
        <f t="shared" si="0"/>
        <v>4.28</v>
      </c>
      <c r="R20" s="221"/>
      <c r="S20" s="221"/>
      <c r="T20" s="221"/>
      <c r="U20" s="221"/>
      <c r="V20" s="221">
        <f t="shared" si="0"/>
        <v>4.28</v>
      </c>
      <c r="W20" s="221">
        <f t="shared" si="0"/>
        <v>4.28</v>
      </c>
      <c r="X20" s="221">
        <f t="shared" si="0"/>
        <v>4.28</v>
      </c>
      <c r="Y20" s="221"/>
      <c r="Z20" s="221">
        <f t="shared" si="0"/>
        <v>4.28</v>
      </c>
      <c r="AA20" s="221"/>
      <c r="AB20" s="221"/>
      <c r="AC20" s="221">
        <f t="shared" si="0"/>
        <v>4.28</v>
      </c>
      <c r="AD20" s="221">
        <f t="shared" si="0"/>
        <v>4.28</v>
      </c>
      <c r="AE20" s="221">
        <f t="shared" si="0"/>
        <v>4.28</v>
      </c>
      <c r="AF20" s="221"/>
      <c r="AG20" s="221">
        <f t="shared" si="0"/>
        <v>4.28</v>
      </c>
      <c r="AH20" s="221"/>
      <c r="AI20" s="221"/>
      <c r="AJ20" s="221">
        <f t="shared" si="0"/>
        <v>4.28</v>
      </c>
      <c r="AK20" s="221">
        <f t="shared" si="0"/>
        <v>4.28</v>
      </c>
      <c r="AL20" s="221">
        <f t="shared" si="0"/>
        <v>4.28</v>
      </c>
      <c r="AM20" s="194">
        <f>SUM(H20:AL20)</f>
        <v>59.920000000000009</v>
      </c>
      <c r="AN20" s="194">
        <f>AM20</f>
        <v>59.920000000000009</v>
      </c>
    </row>
    <row r="21" spans="1:58" ht="39" hidden="1" customHeight="1">
      <c r="A21" s="209"/>
      <c r="B21" s="188"/>
      <c r="C21" s="189" t="s">
        <v>102</v>
      </c>
      <c r="D21" s="222">
        <f>'[2]Норма ТК'!D8</f>
        <v>8.6359999999999992</v>
      </c>
      <c r="E21" s="220" t="s">
        <v>28</v>
      </c>
      <c r="F21" s="80" t="s">
        <v>29</v>
      </c>
      <c r="G21" s="191">
        <v>1</v>
      </c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>
        <f>D21</f>
        <v>8.6359999999999992</v>
      </c>
      <c r="Z21" s="223"/>
      <c r="AA21" s="223"/>
      <c r="AB21" s="223"/>
      <c r="AC21" s="223"/>
      <c r="AD21" s="223"/>
      <c r="AE21" s="223"/>
      <c r="AF21" s="223"/>
      <c r="AG21" s="223"/>
      <c r="AH21" s="223"/>
      <c r="AI21" s="223"/>
      <c r="AJ21" s="223"/>
      <c r="AK21" s="223"/>
      <c r="AL21" s="223"/>
      <c r="AM21" s="194">
        <f t="shared" ref="AM21:AM23" si="1">SUM(H21:AL21)</f>
        <v>8.6359999999999992</v>
      </c>
      <c r="AN21" s="194">
        <f>AM21</f>
        <v>8.6359999999999992</v>
      </c>
      <c r="AO21" s="86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</row>
    <row r="22" spans="1:58" ht="39" hidden="1" customHeight="1">
      <c r="A22" s="209"/>
      <c r="B22" s="224"/>
      <c r="C22" s="189" t="s">
        <v>30</v>
      </c>
      <c r="D22" s="222">
        <f>'[2]Норма ТК'!D13</f>
        <v>105.27800000000001</v>
      </c>
      <c r="E22" s="220" t="s">
        <v>31</v>
      </c>
      <c r="F22" s="80" t="s">
        <v>32</v>
      </c>
      <c r="G22" s="191">
        <v>1</v>
      </c>
      <c r="H22" s="128"/>
      <c r="I22" s="128"/>
      <c r="J22" s="128"/>
      <c r="K22" s="128"/>
      <c r="L22" s="128">
        <f>D22</f>
        <v>105.27800000000001</v>
      </c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94">
        <f t="shared" si="1"/>
        <v>105.27800000000001</v>
      </c>
      <c r="AN22" s="194">
        <f>AM22</f>
        <v>105.27800000000001</v>
      </c>
      <c r="AO22" s="86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</row>
    <row r="23" spans="1:58" ht="15" hidden="1" customHeight="1">
      <c r="A23" s="204" t="s">
        <v>33</v>
      </c>
      <c r="B23" s="204"/>
      <c r="C23" s="204"/>
      <c r="D23" s="204"/>
      <c r="E23" s="204"/>
      <c r="F23" s="204"/>
      <c r="G23" s="127"/>
      <c r="H23" s="194">
        <f>H20+H21</f>
        <v>0</v>
      </c>
      <c r="I23" s="194">
        <f t="shared" ref="I23:AL23" si="2">I20+I21</f>
        <v>0</v>
      </c>
      <c r="J23" s="194">
        <f t="shared" si="2"/>
        <v>0</v>
      </c>
      <c r="K23" s="194">
        <f t="shared" si="2"/>
        <v>0</v>
      </c>
      <c r="L23" s="194">
        <f t="shared" si="2"/>
        <v>0</v>
      </c>
      <c r="M23" s="194">
        <f t="shared" si="2"/>
        <v>0</v>
      </c>
      <c r="N23" s="194">
        <f t="shared" si="2"/>
        <v>0</v>
      </c>
      <c r="O23" s="194">
        <f t="shared" si="2"/>
        <v>4.28</v>
      </c>
      <c r="P23" s="194">
        <f t="shared" si="2"/>
        <v>4.28</v>
      </c>
      <c r="Q23" s="194">
        <f t="shared" si="2"/>
        <v>4.28</v>
      </c>
      <c r="R23" s="194">
        <f t="shared" si="2"/>
        <v>0</v>
      </c>
      <c r="S23" s="194">
        <f t="shared" si="2"/>
        <v>0</v>
      </c>
      <c r="T23" s="194">
        <f t="shared" si="2"/>
        <v>0</v>
      </c>
      <c r="U23" s="194">
        <f t="shared" si="2"/>
        <v>0</v>
      </c>
      <c r="V23" s="194">
        <f t="shared" si="2"/>
        <v>4.28</v>
      </c>
      <c r="W23" s="194">
        <f t="shared" si="2"/>
        <v>4.28</v>
      </c>
      <c r="X23" s="194">
        <f t="shared" si="2"/>
        <v>4.28</v>
      </c>
      <c r="Y23" s="194">
        <f t="shared" si="2"/>
        <v>8.6359999999999992</v>
      </c>
      <c r="Z23" s="194">
        <f t="shared" si="2"/>
        <v>4.28</v>
      </c>
      <c r="AA23" s="194">
        <f t="shared" si="2"/>
        <v>0</v>
      </c>
      <c r="AB23" s="194">
        <f t="shared" si="2"/>
        <v>0</v>
      </c>
      <c r="AC23" s="194">
        <f t="shared" si="2"/>
        <v>4.28</v>
      </c>
      <c r="AD23" s="194">
        <f t="shared" si="2"/>
        <v>4.28</v>
      </c>
      <c r="AE23" s="194">
        <f t="shared" si="2"/>
        <v>4.28</v>
      </c>
      <c r="AF23" s="194">
        <f t="shared" si="2"/>
        <v>0</v>
      </c>
      <c r="AG23" s="194">
        <f t="shared" si="2"/>
        <v>4.28</v>
      </c>
      <c r="AH23" s="194">
        <f t="shared" si="2"/>
        <v>0</v>
      </c>
      <c r="AI23" s="194">
        <f t="shared" si="2"/>
        <v>0</v>
      </c>
      <c r="AJ23" s="194">
        <f t="shared" si="2"/>
        <v>4.28</v>
      </c>
      <c r="AK23" s="194">
        <f t="shared" si="2"/>
        <v>4.28</v>
      </c>
      <c r="AL23" s="194">
        <f t="shared" si="2"/>
        <v>4.28</v>
      </c>
      <c r="AM23" s="194">
        <f t="shared" si="1"/>
        <v>68.556000000000012</v>
      </c>
      <c r="AN23" s="194">
        <f>AM23</f>
        <v>68.556000000000012</v>
      </c>
      <c r="AO23" s="86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</row>
    <row r="24" spans="1:58" ht="15" hidden="1" customHeight="1">
      <c r="A24" s="225"/>
      <c r="B24" s="226"/>
      <c r="C24" s="227" t="s">
        <v>34</v>
      </c>
      <c r="D24" s="227"/>
      <c r="E24" s="227"/>
      <c r="F24" s="227"/>
      <c r="G24" s="127" t="s">
        <v>35</v>
      </c>
      <c r="H24" s="128">
        <f>'[2]мес ТЗ 2018'!AM141</f>
        <v>14.56</v>
      </c>
      <c r="I24" s="128">
        <f>'[2]мес ТЗ 2018'!AM231</f>
        <v>12.3</v>
      </c>
      <c r="J24" s="128">
        <f>'[2]мес ТЗ 2018'!AM321</f>
        <v>10.94</v>
      </c>
      <c r="K24" s="128">
        <f>'[2]мес ТЗ 2018'!AM411</f>
        <v>14.06</v>
      </c>
      <c r="L24" s="128">
        <f>'[2]мес ТЗ 2018'!AM502</f>
        <v>24.21</v>
      </c>
      <c r="M24" s="128">
        <f>'[2]мес ТЗ 2018'!AM593</f>
        <v>14.42</v>
      </c>
      <c r="N24" s="128">
        <f>'[2]мес ТЗ 2018'!AM685</f>
        <v>14.61</v>
      </c>
      <c r="O24" s="128">
        <f>'[2]мес ТЗ 2018'!AM776</f>
        <v>13.8</v>
      </c>
      <c r="P24" s="128">
        <f>'[2]мес ТЗ 2018'!AM866</f>
        <v>11.6</v>
      </c>
      <c r="Q24" s="128">
        <f>'[2]мес ТЗ 2018'!AM956</f>
        <v>14.56</v>
      </c>
      <c r="R24" s="128">
        <f>'[2]мес ТЗ 2018'!AM1047</f>
        <v>13.3</v>
      </c>
      <c r="S24" s="128">
        <f>'[2]мес ТЗ 2018'!AM1137</f>
        <v>14.56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>
        <f t="shared" ref="AM24:AM27" si="3">SUM(H24:S24)</f>
        <v>172.92000000000002</v>
      </c>
      <c r="AN24" s="128">
        <f t="shared" ref="AN24:AN27" si="4">AM24</f>
        <v>172.92000000000002</v>
      </c>
      <c r="AO24" s="86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</row>
    <row r="25" spans="1:58" ht="15" hidden="1" customHeight="1">
      <c r="A25" s="225"/>
      <c r="B25" s="226"/>
      <c r="C25" s="228" t="s">
        <v>36</v>
      </c>
      <c r="D25" s="228"/>
      <c r="E25" s="228"/>
      <c r="F25" s="228"/>
      <c r="G25" s="127" t="s">
        <v>35</v>
      </c>
      <c r="H25" s="128">
        <f>'[2]мес ТЗ 2018'!AM142</f>
        <v>25.02</v>
      </c>
      <c r="I25" s="128">
        <f>'[2]мес ТЗ 2018'!AM232</f>
        <v>21.12</v>
      </c>
      <c r="J25" s="128">
        <f>'[2]мес ТЗ 2018'!AM322</f>
        <v>19.559999999999999</v>
      </c>
      <c r="K25" s="128">
        <f>'[2]мес ТЗ 2018'!AM412</f>
        <v>24.16</v>
      </c>
      <c r="L25" s="128">
        <f>'[2]мес ТЗ 2018'!AM503</f>
        <v>43.37</v>
      </c>
      <c r="M25" s="128">
        <f>'[2]мес ТЗ 2018'!AM594</f>
        <v>24.82</v>
      </c>
      <c r="N25" s="128">
        <f>'[2]мес ТЗ 2018'!AM686</f>
        <v>25.1</v>
      </c>
      <c r="O25" s="128">
        <f>'[2]мес ТЗ 2018'!AM777</f>
        <v>23.79</v>
      </c>
      <c r="P25" s="128">
        <f>'[2]мес ТЗ 2018'!AM867</f>
        <v>20.91</v>
      </c>
      <c r="Q25" s="128">
        <f>'[2]мес ТЗ 2018'!AM957</f>
        <v>25.02</v>
      </c>
      <c r="R25" s="128">
        <f>'[2]мес ТЗ 2018'!AM1048</f>
        <v>22.84</v>
      </c>
      <c r="S25" s="128">
        <f>'[2]мес ТЗ 2018'!AM1138</f>
        <v>25.07</v>
      </c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>
        <f t="shared" si="3"/>
        <v>300.77999999999997</v>
      </c>
      <c r="AN25" s="128">
        <f t="shared" si="4"/>
        <v>300.77999999999997</v>
      </c>
      <c r="AO25" s="86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</row>
    <row r="26" spans="1:58" ht="15" hidden="1" customHeight="1">
      <c r="A26" s="225"/>
      <c r="B26" s="226"/>
      <c r="C26" s="98"/>
      <c r="D26" s="229" t="s">
        <v>37</v>
      </c>
      <c r="E26" s="229"/>
      <c r="F26" s="229"/>
      <c r="G26" s="127" t="s">
        <v>35</v>
      </c>
      <c r="H26" s="128">
        <f>H23+H24+H25</f>
        <v>39.58</v>
      </c>
      <c r="I26" s="128">
        <f t="shared" ref="I26:S26" si="5">I23+I24+I25</f>
        <v>33.42</v>
      </c>
      <c r="J26" s="128">
        <f t="shared" si="5"/>
        <v>30.5</v>
      </c>
      <c r="K26" s="128">
        <f t="shared" si="5"/>
        <v>38.22</v>
      </c>
      <c r="L26" s="128">
        <f t="shared" si="5"/>
        <v>67.58</v>
      </c>
      <c r="M26" s="128">
        <f t="shared" si="5"/>
        <v>39.24</v>
      </c>
      <c r="N26" s="128">
        <f t="shared" si="5"/>
        <v>39.71</v>
      </c>
      <c r="O26" s="128">
        <f t="shared" si="5"/>
        <v>41.870000000000005</v>
      </c>
      <c r="P26" s="128">
        <f t="shared" si="5"/>
        <v>36.79</v>
      </c>
      <c r="Q26" s="128">
        <f t="shared" si="5"/>
        <v>43.86</v>
      </c>
      <c r="R26" s="128">
        <f t="shared" si="5"/>
        <v>36.14</v>
      </c>
      <c r="S26" s="128">
        <f t="shared" si="5"/>
        <v>39.630000000000003</v>
      </c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>
        <f t="shared" si="3"/>
        <v>486.54</v>
      </c>
      <c r="AN26" s="128">
        <f>AM26</f>
        <v>486.54</v>
      </c>
      <c r="AO26" s="86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</row>
    <row r="27" spans="1:58" ht="15" hidden="1" customHeight="1">
      <c r="A27" s="225"/>
      <c r="B27" s="226"/>
      <c r="C27" s="230" t="s">
        <v>38</v>
      </c>
      <c r="D27" s="230"/>
      <c r="E27" s="230"/>
      <c r="F27" s="230"/>
      <c r="G27" s="127" t="s">
        <v>39</v>
      </c>
      <c r="H27" s="128">
        <f>'[2]мес ТЗ 2018'!AM144</f>
        <v>11.12</v>
      </c>
      <c r="I27" s="128">
        <f>'[2]мес ТЗ 2018'!AM234</f>
        <v>9.1010000000000009</v>
      </c>
      <c r="J27" s="128">
        <f>'[2]мес ТЗ 2018'!AM324</f>
        <v>7.42</v>
      </c>
      <c r="K27" s="128">
        <f>'[2]мес ТЗ 2018'!AM414</f>
        <v>10.622999999999999</v>
      </c>
      <c r="L27" s="128">
        <f>'[2]мес ТЗ 2018'!AM505</f>
        <v>10.852</v>
      </c>
      <c r="M27" s="128">
        <f>'[2]мес ТЗ 2018'!AM596</f>
        <v>10.622999999999999</v>
      </c>
      <c r="N27" s="128">
        <f>'[2]мес ТЗ 2018'!AM688</f>
        <v>11.004</v>
      </c>
      <c r="O27" s="128">
        <f>'[2]мес ТЗ 2018'!AM779</f>
        <v>10.24</v>
      </c>
      <c r="P27" s="128">
        <f>'[2]мес ТЗ 2018'!AM869</f>
        <v>6.66</v>
      </c>
      <c r="Q27" s="128">
        <f>'[2]мес ТЗ 2018'!AM959</f>
        <v>10.97</v>
      </c>
      <c r="R27" s="128">
        <f>'[2]мес ТЗ 2018'!AM1050</f>
        <v>9.83</v>
      </c>
      <c r="S27" s="128">
        <f>'[2]мес ТЗ 2018'!AM1140</f>
        <v>10.97</v>
      </c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44">
        <f t="shared" si="3"/>
        <v>119.41299999999998</v>
      </c>
      <c r="AN27" s="128">
        <f t="shared" si="4"/>
        <v>119.41299999999998</v>
      </c>
      <c r="AO27" s="86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</row>
    <row r="28" spans="1:58" ht="15" hidden="1" customHeight="1" thickBot="1">
      <c r="A28" s="184" t="s">
        <v>40</v>
      </c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86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</row>
    <row r="29" spans="1:58" s="103" customFormat="1" ht="39" hidden="1" customHeight="1">
      <c r="A29" s="231"/>
      <c r="B29" s="188" t="s">
        <v>24</v>
      </c>
      <c r="C29" s="218" t="s">
        <v>41</v>
      </c>
      <c r="D29" s="219">
        <f>'[2]Норма ТК'!D4</f>
        <v>4.28</v>
      </c>
      <c r="E29" s="220" t="s">
        <v>26</v>
      </c>
      <c r="F29" s="80" t="s">
        <v>27</v>
      </c>
      <c r="G29" s="191">
        <v>1</v>
      </c>
      <c r="H29" s="194"/>
      <c r="I29" s="194"/>
      <c r="J29" s="194"/>
      <c r="K29" s="194"/>
      <c r="L29" s="194"/>
      <c r="M29" s="194"/>
      <c r="N29" s="194"/>
      <c r="O29" s="221">
        <f>$D$29</f>
        <v>4.28</v>
      </c>
      <c r="P29" s="221">
        <f t="shared" ref="P29:Q29" si="6">$D$29</f>
        <v>4.28</v>
      </c>
      <c r="Q29" s="221">
        <f t="shared" si="6"/>
        <v>4.28</v>
      </c>
      <c r="R29" s="221"/>
      <c r="S29" s="221"/>
      <c r="T29" s="221"/>
      <c r="U29" s="221"/>
      <c r="V29" s="221">
        <f>$D$29</f>
        <v>4.28</v>
      </c>
      <c r="W29" s="221">
        <f t="shared" ref="W29:X29" si="7">$D$29</f>
        <v>4.28</v>
      </c>
      <c r="X29" s="221">
        <f t="shared" si="7"/>
        <v>4.28</v>
      </c>
      <c r="Y29" s="221"/>
      <c r="Z29" s="221">
        <f>$D$29</f>
        <v>4.28</v>
      </c>
      <c r="AA29" s="221"/>
      <c r="AB29" s="221"/>
      <c r="AC29" s="221">
        <f>$D$29</f>
        <v>4.28</v>
      </c>
      <c r="AD29" s="221">
        <f t="shared" ref="AD29:AE29" si="8">$D$29</f>
        <v>4.28</v>
      </c>
      <c r="AE29" s="221">
        <f t="shared" si="8"/>
        <v>4.28</v>
      </c>
      <c r="AF29" s="221"/>
      <c r="AG29" s="221">
        <f>$D$29</f>
        <v>4.28</v>
      </c>
      <c r="AH29" s="221"/>
      <c r="AI29" s="221"/>
      <c r="AJ29" s="221">
        <f t="shared" ref="AJ29:AL29" si="9">$D$20</f>
        <v>4.28</v>
      </c>
      <c r="AK29" s="221">
        <f t="shared" si="9"/>
        <v>4.28</v>
      </c>
      <c r="AL29" s="221">
        <f t="shared" si="9"/>
        <v>4.28</v>
      </c>
      <c r="AM29" s="194">
        <f>SUM(H29:AL29)</f>
        <v>59.920000000000009</v>
      </c>
      <c r="AN29" s="194">
        <f t="shared" ref="AN29:AN38" si="10">AM29</f>
        <v>59.920000000000009</v>
      </c>
      <c r="AO29" s="86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</row>
    <row r="30" spans="1:58" s="105" customFormat="1" ht="39" hidden="1" customHeight="1">
      <c r="A30" s="231"/>
      <c r="B30" s="188"/>
      <c r="C30" s="218" t="s">
        <v>42</v>
      </c>
      <c r="D30" s="222">
        <f>'[2]Норма ТК'!D9</f>
        <v>8.6319999999999997</v>
      </c>
      <c r="E30" s="220" t="s">
        <v>28</v>
      </c>
      <c r="F30" s="80" t="s">
        <v>29</v>
      </c>
      <c r="G30" s="191">
        <v>1</v>
      </c>
      <c r="H30" s="128"/>
      <c r="I30" s="128"/>
      <c r="J30" s="128"/>
      <c r="K30" s="128"/>
      <c r="L30" s="128"/>
      <c r="M30" s="128"/>
      <c r="N30" s="128"/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>
        <f>D30</f>
        <v>8.6319999999999997</v>
      </c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194">
        <f t="shared" ref="AM30:AM32" si="11">SUM(H30:AL30)</f>
        <v>8.6319999999999997</v>
      </c>
      <c r="AN30" s="194">
        <f t="shared" si="10"/>
        <v>8.6319999999999997</v>
      </c>
      <c r="AO30" s="86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</row>
    <row r="31" spans="1:58" s="105" customFormat="1" ht="39" hidden="1" customHeight="1">
      <c r="A31" s="231"/>
      <c r="B31" s="224"/>
      <c r="C31" s="218" t="s">
        <v>43</v>
      </c>
      <c r="D31" s="222">
        <f>'[2]Норма ТК'!D14</f>
        <v>105.306</v>
      </c>
      <c r="E31" s="220" t="s">
        <v>31</v>
      </c>
      <c r="F31" s="80" t="s">
        <v>32</v>
      </c>
      <c r="G31" s="191">
        <v>1</v>
      </c>
      <c r="H31" s="128"/>
      <c r="I31" s="128"/>
      <c r="J31" s="128"/>
      <c r="K31" s="128"/>
      <c r="L31" s="128">
        <f>D31</f>
        <v>105.306</v>
      </c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94">
        <f t="shared" si="11"/>
        <v>105.306</v>
      </c>
      <c r="AN31" s="194">
        <f>AM31</f>
        <v>105.306</v>
      </c>
      <c r="AO31" s="86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</row>
    <row r="32" spans="1:58" s="105" customFormat="1" ht="15" hidden="1" customHeight="1">
      <c r="A32" s="204" t="s">
        <v>33</v>
      </c>
      <c r="B32" s="204"/>
      <c r="C32" s="204"/>
      <c r="D32" s="204"/>
      <c r="E32" s="204"/>
      <c r="F32" s="204"/>
      <c r="G32" s="127"/>
      <c r="H32" s="194">
        <f>H29+H30</f>
        <v>0</v>
      </c>
      <c r="I32" s="194">
        <f t="shared" ref="I32:AL32" si="12">I29+I30</f>
        <v>0</v>
      </c>
      <c r="J32" s="194">
        <f t="shared" si="12"/>
        <v>0</v>
      </c>
      <c r="K32" s="194">
        <f t="shared" si="12"/>
        <v>0</v>
      </c>
      <c r="L32" s="194">
        <f t="shared" si="12"/>
        <v>0</v>
      </c>
      <c r="M32" s="194">
        <f t="shared" si="12"/>
        <v>0</v>
      </c>
      <c r="N32" s="194">
        <f t="shared" si="12"/>
        <v>0</v>
      </c>
      <c r="O32" s="194">
        <f t="shared" si="12"/>
        <v>4.28</v>
      </c>
      <c r="P32" s="194">
        <f t="shared" si="12"/>
        <v>4.28</v>
      </c>
      <c r="Q32" s="194">
        <f t="shared" si="12"/>
        <v>4.28</v>
      </c>
      <c r="R32" s="194">
        <f t="shared" si="12"/>
        <v>0</v>
      </c>
      <c r="S32" s="194">
        <f t="shared" si="12"/>
        <v>0</v>
      </c>
      <c r="T32" s="194">
        <f t="shared" si="12"/>
        <v>0</v>
      </c>
      <c r="U32" s="194">
        <f t="shared" si="12"/>
        <v>0</v>
      </c>
      <c r="V32" s="194">
        <f t="shared" si="12"/>
        <v>4.28</v>
      </c>
      <c r="W32" s="194">
        <f t="shared" si="12"/>
        <v>4.28</v>
      </c>
      <c r="X32" s="194">
        <f t="shared" si="12"/>
        <v>4.28</v>
      </c>
      <c r="Y32" s="194">
        <f t="shared" si="12"/>
        <v>8.6319999999999997</v>
      </c>
      <c r="Z32" s="194">
        <f t="shared" si="12"/>
        <v>4.28</v>
      </c>
      <c r="AA32" s="194">
        <f t="shared" si="12"/>
        <v>0</v>
      </c>
      <c r="AB32" s="194">
        <f t="shared" si="12"/>
        <v>0</v>
      </c>
      <c r="AC32" s="194">
        <f t="shared" si="12"/>
        <v>4.28</v>
      </c>
      <c r="AD32" s="194">
        <f t="shared" si="12"/>
        <v>4.28</v>
      </c>
      <c r="AE32" s="194">
        <f t="shared" si="12"/>
        <v>4.28</v>
      </c>
      <c r="AF32" s="194">
        <f t="shared" si="12"/>
        <v>0</v>
      </c>
      <c r="AG32" s="194">
        <f t="shared" si="12"/>
        <v>4.28</v>
      </c>
      <c r="AH32" s="194">
        <f t="shared" si="12"/>
        <v>0</v>
      </c>
      <c r="AI32" s="194">
        <f t="shared" si="12"/>
        <v>0</v>
      </c>
      <c r="AJ32" s="194">
        <f t="shared" si="12"/>
        <v>4.28</v>
      </c>
      <c r="AK32" s="194">
        <f t="shared" si="12"/>
        <v>4.28</v>
      </c>
      <c r="AL32" s="194">
        <f t="shared" si="12"/>
        <v>4.28</v>
      </c>
      <c r="AM32" s="194">
        <f t="shared" si="11"/>
        <v>68.552000000000007</v>
      </c>
      <c r="AN32" s="194">
        <f>AM32</f>
        <v>68.552000000000007</v>
      </c>
      <c r="AO32" s="86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</row>
    <row r="33" spans="1:68" s="105" customFormat="1" ht="15" hidden="1" customHeight="1">
      <c r="A33" s="127"/>
      <c r="B33" s="226"/>
      <c r="C33" s="227" t="s">
        <v>34</v>
      </c>
      <c r="D33" s="227"/>
      <c r="E33" s="227"/>
      <c r="F33" s="227"/>
      <c r="G33" s="127" t="s">
        <v>35</v>
      </c>
      <c r="H33" s="128">
        <f>'[2]мес ТЗ 2018'!AM151</f>
        <v>14.56</v>
      </c>
      <c r="I33" s="128">
        <f>'[2]мес ТЗ 2018'!AM241</f>
        <v>12.3</v>
      </c>
      <c r="J33" s="128">
        <f>'[2]мес ТЗ 2018'!AM331</f>
        <v>10.94</v>
      </c>
      <c r="K33" s="128">
        <f>'[2]мес ТЗ 2018'!AM421</f>
        <v>14.06</v>
      </c>
      <c r="L33" s="128">
        <f>'[2]мес ТЗ 2018'!AM512</f>
        <v>24.74</v>
      </c>
      <c r="M33" s="128">
        <f>'[2]мес ТЗ 2018'!AM603</f>
        <v>14.35</v>
      </c>
      <c r="N33" s="128">
        <f>'[2]мес ТЗ 2018'!AM695</f>
        <v>14.61</v>
      </c>
      <c r="O33" s="128">
        <f>'[2]мес ТЗ 2018'!AM786</f>
        <v>13.8</v>
      </c>
      <c r="P33" s="128">
        <f>'[2]мес ТЗ 2018'!AM876</f>
        <v>11.6</v>
      </c>
      <c r="Q33" s="128">
        <f>'[2]мес ТЗ 2018'!AM966</f>
        <v>14.56</v>
      </c>
      <c r="R33" s="128">
        <f>'[2]мес ТЗ 2018'!AM1057</f>
        <v>13.3</v>
      </c>
      <c r="S33" s="128">
        <f>'[2]мес ТЗ 2018'!AM1147</f>
        <v>14.56</v>
      </c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>
        <f t="shared" ref="AM33:AM36" si="13">SUM(H33:S33)</f>
        <v>173.38</v>
      </c>
      <c r="AN33" s="128">
        <f t="shared" ref="AN33:AN36" si="14">AM33</f>
        <v>173.38</v>
      </c>
      <c r="AO33" s="86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</row>
    <row r="34" spans="1:68" s="105" customFormat="1" ht="15" hidden="1" customHeight="1">
      <c r="A34" s="127"/>
      <c r="B34" s="226"/>
      <c r="C34" s="228" t="s">
        <v>36</v>
      </c>
      <c r="D34" s="228"/>
      <c r="E34" s="228"/>
      <c r="F34" s="228"/>
      <c r="G34" s="127" t="s">
        <v>35</v>
      </c>
      <c r="H34" s="128">
        <f>'[2]мес ТЗ 2018'!AM152</f>
        <v>25.02</v>
      </c>
      <c r="I34" s="128">
        <f>'[2]мес ТЗ 2018'!AM242</f>
        <v>21.12</v>
      </c>
      <c r="J34" s="128">
        <f>'[2]мес ТЗ 2018'!AM332</f>
        <v>19.559999999999999</v>
      </c>
      <c r="K34" s="128">
        <f>'[2]мес ТЗ 2018'!AM422</f>
        <v>24.16</v>
      </c>
      <c r="L34" s="128">
        <f>'[2]мес ТЗ 2018'!AM513</f>
        <v>44.36</v>
      </c>
      <c r="M34" s="128">
        <f>'[2]мес ТЗ 2018'!AM604</f>
        <v>24.72</v>
      </c>
      <c r="N34" s="128">
        <f>'[2]мес ТЗ 2018'!AM696</f>
        <v>25.1</v>
      </c>
      <c r="O34" s="128">
        <v>23.85</v>
      </c>
      <c r="P34" s="128">
        <f>'[2]мес ТЗ 2018'!AM877</f>
        <v>20.91</v>
      </c>
      <c r="Q34" s="128">
        <f>'[2]мес ТЗ 2018'!AM967</f>
        <v>25.02</v>
      </c>
      <c r="R34" s="128">
        <f>'[2]мес ТЗ 2018'!AM1058</f>
        <v>22.84</v>
      </c>
      <c r="S34" s="128">
        <f>'[2]мес ТЗ 2018'!AM1148</f>
        <v>25.07</v>
      </c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>
        <f t="shared" si="13"/>
        <v>301.72999999999996</v>
      </c>
      <c r="AN34" s="128">
        <f t="shared" si="14"/>
        <v>301.72999999999996</v>
      </c>
      <c r="AO34" s="86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</row>
    <row r="35" spans="1:68" s="105" customFormat="1" ht="15" hidden="1" customHeight="1">
      <c r="A35" s="127"/>
      <c r="B35" s="226"/>
      <c r="C35" s="98"/>
      <c r="D35" s="229" t="s">
        <v>37</v>
      </c>
      <c r="E35" s="229"/>
      <c r="F35" s="229"/>
      <c r="G35" s="127" t="s">
        <v>35</v>
      </c>
      <c r="H35" s="128">
        <f>H32+H33+H34</f>
        <v>39.58</v>
      </c>
      <c r="I35" s="128">
        <f t="shared" ref="I35:S35" si="15">I32+I33+I34</f>
        <v>33.42</v>
      </c>
      <c r="J35" s="128">
        <f t="shared" si="15"/>
        <v>30.5</v>
      </c>
      <c r="K35" s="128">
        <f t="shared" si="15"/>
        <v>38.22</v>
      </c>
      <c r="L35" s="128">
        <f t="shared" si="15"/>
        <v>69.099999999999994</v>
      </c>
      <c r="M35" s="128">
        <f t="shared" si="15"/>
        <v>39.07</v>
      </c>
      <c r="N35" s="128">
        <f t="shared" si="15"/>
        <v>39.71</v>
      </c>
      <c r="O35" s="128">
        <f t="shared" si="15"/>
        <v>41.930000000000007</v>
      </c>
      <c r="P35" s="128">
        <f>P32+P33+P34</f>
        <v>36.79</v>
      </c>
      <c r="Q35" s="128">
        <f t="shared" si="15"/>
        <v>43.86</v>
      </c>
      <c r="R35" s="128">
        <f t="shared" si="15"/>
        <v>36.14</v>
      </c>
      <c r="S35" s="128">
        <f t="shared" si="15"/>
        <v>39.630000000000003</v>
      </c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>
        <f t="shared" si="13"/>
        <v>487.95</v>
      </c>
      <c r="AN35" s="128">
        <f t="shared" si="14"/>
        <v>487.95</v>
      </c>
      <c r="AO35" s="86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</row>
    <row r="36" spans="1:68" s="105" customFormat="1" ht="143.25" hidden="1" customHeight="1" thickBot="1">
      <c r="A36" s="127"/>
      <c r="B36" s="226"/>
      <c r="C36" s="230" t="s">
        <v>38</v>
      </c>
      <c r="D36" s="230"/>
      <c r="E36" s="230"/>
      <c r="F36" s="230"/>
      <c r="G36" s="127" t="s">
        <v>39</v>
      </c>
      <c r="H36" s="128">
        <f>'[2]мес ТЗ 2018'!AM154</f>
        <v>11.11</v>
      </c>
      <c r="I36" s="128">
        <f>'[2]мес ТЗ 2018'!AM244</f>
        <v>9.0830000000000002</v>
      </c>
      <c r="J36" s="128">
        <f>'[2]мес ТЗ 2018'!AM334</f>
        <v>7.3550000000000004</v>
      </c>
      <c r="K36" s="128">
        <f>'[2]мес ТЗ 2018'!AM424</f>
        <v>10.605</v>
      </c>
      <c r="L36" s="128">
        <f>'[2]мес ТЗ 2018'!AM515</f>
        <v>10.834</v>
      </c>
      <c r="M36" s="128">
        <f>'[2]мес ТЗ 2018'!AM606</f>
        <v>10.605</v>
      </c>
      <c r="N36" s="128">
        <f>'[2]мес ТЗ 2018'!AN698</f>
        <v>10.986000000000001</v>
      </c>
      <c r="O36" s="128">
        <f>'[2]мес ТЗ 2018'!AM789</f>
        <v>10.23</v>
      </c>
      <c r="P36" s="128">
        <f>'[2]мес ТЗ 2018'!AM879</f>
        <v>6.66</v>
      </c>
      <c r="Q36" s="128">
        <f>'[2]мес ТЗ 2018'!AM969</f>
        <v>10.96</v>
      </c>
      <c r="R36" s="128">
        <f>'[2]мес ТЗ 2018'!AM1060</f>
        <v>9.82</v>
      </c>
      <c r="S36" s="128">
        <f>'[2]мес ТЗ 2018'!AM1150</f>
        <v>10.96</v>
      </c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44">
        <f t="shared" si="13"/>
        <v>119.208</v>
      </c>
      <c r="AN36" s="128">
        <f t="shared" si="14"/>
        <v>119.208</v>
      </c>
      <c r="AO36" s="86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</row>
    <row r="37" spans="1:68" s="232" customFormat="1" ht="79.5" customHeight="1">
      <c r="A37" s="243"/>
      <c r="B37" s="188" t="s">
        <v>64</v>
      </c>
      <c r="C37" s="189" t="s">
        <v>45</v>
      </c>
      <c r="D37" s="190">
        <f>'[2]Норма ТК'!D5</f>
        <v>4.28</v>
      </c>
      <c r="E37" s="189" t="s">
        <v>26</v>
      </c>
      <c r="F37" s="111" t="s">
        <v>61</v>
      </c>
      <c r="G37" s="191">
        <v>1</v>
      </c>
      <c r="H37" s="192"/>
      <c r="I37" s="192"/>
      <c r="J37" s="82">
        <v>4.28</v>
      </c>
      <c r="K37" s="82">
        <v>4.28</v>
      </c>
      <c r="L37" s="192"/>
      <c r="M37" s="192"/>
      <c r="N37" s="82">
        <v>4.28</v>
      </c>
      <c r="O37" s="82"/>
      <c r="P37" s="192"/>
      <c r="Q37" s="82">
        <v>4.28</v>
      </c>
      <c r="R37" s="82">
        <v>4.28</v>
      </c>
      <c r="S37" s="192"/>
      <c r="T37" s="192"/>
      <c r="U37" s="82">
        <v>4.28</v>
      </c>
      <c r="V37" s="82"/>
      <c r="W37" s="82">
        <v>4.28</v>
      </c>
      <c r="X37" s="82"/>
      <c r="Y37" s="82">
        <v>4.28</v>
      </c>
      <c r="Z37" s="192"/>
      <c r="AA37" s="192"/>
      <c r="AB37" s="82">
        <v>4.28</v>
      </c>
      <c r="AC37" s="82"/>
      <c r="AD37" s="82">
        <v>4.28</v>
      </c>
      <c r="AE37" s="82"/>
      <c r="AF37" s="82">
        <v>4.28</v>
      </c>
      <c r="AG37" s="192"/>
      <c r="AH37" s="192"/>
      <c r="AI37" s="82">
        <v>4.28</v>
      </c>
      <c r="AJ37" s="82"/>
      <c r="AK37" s="82">
        <v>4.28</v>
      </c>
      <c r="AL37" s="82"/>
      <c r="AM37" s="194">
        <f>SUM(H37:AL37)</f>
        <v>55.640000000000008</v>
      </c>
      <c r="AN37" s="194">
        <f t="shared" si="10"/>
        <v>55.640000000000008</v>
      </c>
      <c r="AO37" s="199"/>
      <c r="AP37" s="200"/>
      <c r="AQ37" s="200"/>
      <c r="AR37" s="200"/>
      <c r="AS37" s="200"/>
      <c r="AT37" s="200"/>
      <c r="AU37" s="200"/>
      <c r="AV37" s="200"/>
      <c r="AW37" s="200"/>
      <c r="AX37" s="200"/>
      <c r="AY37" s="200"/>
      <c r="AZ37" s="200"/>
      <c r="BA37" s="200"/>
      <c r="BB37" s="200"/>
      <c r="BC37" s="200"/>
      <c r="BD37" s="200"/>
      <c r="BE37" s="200"/>
      <c r="BF37" s="200"/>
    </row>
    <row r="38" spans="1:68" s="234" customFormat="1" ht="75" customHeight="1">
      <c r="A38" s="243"/>
      <c r="B38" s="188"/>
      <c r="C38" s="189" t="s">
        <v>46</v>
      </c>
      <c r="D38" s="196">
        <f>'[2]Норма ТК'!D10</f>
        <v>8.6180000000000003</v>
      </c>
      <c r="E38" s="189" t="s">
        <v>28</v>
      </c>
      <c r="F38" s="111" t="s">
        <v>62</v>
      </c>
      <c r="G38" s="191">
        <v>1</v>
      </c>
      <c r="H38" s="120"/>
      <c r="I38" s="120"/>
      <c r="J38" s="32"/>
      <c r="K38" s="32"/>
      <c r="L38" s="120"/>
      <c r="M38" s="120"/>
      <c r="N38" s="32"/>
      <c r="O38" s="246"/>
      <c r="P38" s="247"/>
      <c r="Q38" s="70"/>
      <c r="R38" s="70"/>
      <c r="S38" s="68"/>
      <c r="T38" s="68"/>
      <c r="U38" s="70"/>
      <c r="V38" s="70"/>
      <c r="W38" s="70"/>
      <c r="X38" s="70"/>
      <c r="Y38" s="70"/>
      <c r="Z38" s="68"/>
      <c r="AA38" s="68"/>
      <c r="AB38" s="70"/>
      <c r="AC38" s="70">
        <v>8.6180000000000003</v>
      </c>
      <c r="AD38" s="70"/>
      <c r="AE38" s="70"/>
      <c r="AF38" s="70"/>
      <c r="AG38" s="68"/>
      <c r="AH38" s="68"/>
      <c r="AI38" s="70"/>
      <c r="AJ38" s="70"/>
      <c r="AK38" s="70"/>
      <c r="AL38" s="223"/>
      <c r="AM38" s="194">
        <f>SUM(H38:AL38)</f>
        <v>8.6180000000000003</v>
      </c>
      <c r="AN38" s="194">
        <f t="shared" si="10"/>
        <v>8.6180000000000003</v>
      </c>
      <c r="AO38" s="199"/>
      <c r="AP38" s="200"/>
      <c r="AQ38" s="200"/>
      <c r="AR38" s="200"/>
      <c r="AS38" s="200"/>
      <c r="AT38" s="200"/>
      <c r="AU38" s="200"/>
      <c r="AV38" s="200"/>
      <c r="AW38" s="200"/>
      <c r="AX38" s="200"/>
      <c r="AY38" s="200"/>
      <c r="AZ38" s="200"/>
      <c r="BA38" s="200"/>
      <c r="BB38" s="200"/>
      <c r="BC38" s="200"/>
      <c r="BD38" s="200"/>
      <c r="BE38" s="200"/>
      <c r="BF38" s="200"/>
    </row>
    <row r="39" spans="1:68" s="203" customFormat="1" ht="71.25" customHeight="1">
      <c r="A39" s="69"/>
      <c r="B39" s="188"/>
      <c r="C39" s="189" t="s">
        <v>47</v>
      </c>
      <c r="D39" s="196">
        <v>105.294</v>
      </c>
      <c r="E39" s="191" t="s">
        <v>31</v>
      </c>
      <c r="F39" s="111" t="s">
        <v>32</v>
      </c>
      <c r="G39" s="191">
        <v>1</v>
      </c>
      <c r="H39" s="120"/>
      <c r="I39" s="120"/>
      <c r="J39" s="32"/>
      <c r="K39" s="32"/>
      <c r="L39" s="120"/>
      <c r="M39" s="120"/>
      <c r="N39" s="32"/>
      <c r="O39" s="246"/>
      <c r="P39" s="247"/>
      <c r="Q39" s="32"/>
      <c r="R39" s="32"/>
      <c r="S39" s="120"/>
      <c r="T39" s="120"/>
      <c r="U39" s="32"/>
      <c r="V39" s="32"/>
      <c r="W39" s="32"/>
      <c r="X39" s="32"/>
      <c r="Y39" s="32"/>
      <c r="Z39" s="120"/>
      <c r="AA39" s="120"/>
      <c r="AB39" s="32"/>
      <c r="AC39" s="32"/>
      <c r="AD39" s="32"/>
      <c r="AE39" s="32">
        <v>105.294</v>
      </c>
      <c r="AF39" s="32"/>
      <c r="AG39" s="120"/>
      <c r="AH39" s="120"/>
      <c r="AI39" s="32"/>
      <c r="AJ39" s="32"/>
      <c r="AK39" s="32"/>
      <c r="AL39" s="128"/>
      <c r="AM39" s="128">
        <f t="shared" ref="AM39" si="16">SUM(H39:AL39)</f>
        <v>105.294</v>
      </c>
      <c r="AN39" s="128">
        <f>AM39</f>
        <v>105.294</v>
      </c>
      <c r="AO39" s="199"/>
      <c r="AP39" s="200"/>
      <c r="AQ39" s="200"/>
      <c r="AR39" s="200"/>
      <c r="AS39" s="200"/>
      <c r="AT39" s="200"/>
      <c r="AU39" s="200"/>
      <c r="AV39" s="200"/>
      <c r="AW39" s="200"/>
      <c r="AX39" s="200"/>
      <c r="AY39" s="200"/>
      <c r="AZ39" s="200"/>
      <c r="BA39" s="200"/>
      <c r="BB39" s="200"/>
      <c r="BC39" s="200"/>
      <c r="BD39" s="200"/>
      <c r="BE39" s="200"/>
      <c r="BF39" s="200"/>
    </row>
    <row r="40" spans="1:68" s="109" customFormat="1" ht="27.75" customHeight="1">
      <c r="A40" s="204" t="s">
        <v>33</v>
      </c>
      <c r="B40" s="204"/>
      <c r="C40" s="204"/>
      <c r="D40" s="204"/>
      <c r="E40" s="204"/>
      <c r="F40" s="204"/>
      <c r="G40" s="127"/>
      <c r="H40" s="205">
        <f>H37+H38</f>
        <v>0</v>
      </c>
      <c r="I40" s="205">
        <f>I37+I38</f>
        <v>0</v>
      </c>
      <c r="J40" s="83">
        <f>J37+J38</f>
        <v>4.28</v>
      </c>
      <c r="K40" s="83">
        <f t="shared" ref="K40:AL40" si="17">K37+K38</f>
        <v>4.28</v>
      </c>
      <c r="L40" s="205">
        <f t="shared" si="17"/>
        <v>0</v>
      </c>
      <c r="M40" s="205">
        <f t="shared" si="17"/>
        <v>0</v>
      </c>
      <c r="N40" s="83">
        <f t="shared" si="17"/>
        <v>4.28</v>
      </c>
      <c r="O40" s="83"/>
      <c r="P40" s="205">
        <f t="shared" ref="P40:S40" si="18">P37+P38</f>
        <v>0</v>
      </c>
      <c r="Q40" s="83">
        <f t="shared" si="18"/>
        <v>4.28</v>
      </c>
      <c r="R40" s="83">
        <f t="shared" si="18"/>
        <v>4.28</v>
      </c>
      <c r="S40" s="205">
        <f t="shared" si="18"/>
        <v>0</v>
      </c>
      <c r="T40" s="205">
        <f t="shared" si="17"/>
        <v>0</v>
      </c>
      <c r="U40" s="83">
        <f t="shared" si="17"/>
        <v>4.28</v>
      </c>
      <c r="V40" s="83">
        <f t="shared" si="17"/>
        <v>0</v>
      </c>
      <c r="W40" s="83">
        <f t="shared" si="17"/>
        <v>4.28</v>
      </c>
      <c r="X40" s="83">
        <f t="shared" si="17"/>
        <v>0</v>
      </c>
      <c r="Y40" s="83">
        <f t="shared" si="17"/>
        <v>4.28</v>
      </c>
      <c r="Z40" s="205">
        <f t="shared" si="17"/>
        <v>0</v>
      </c>
      <c r="AA40" s="205">
        <f t="shared" si="17"/>
        <v>0</v>
      </c>
      <c r="AB40" s="83">
        <f t="shared" si="17"/>
        <v>4.28</v>
      </c>
      <c r="AC40" s="83">
        <f t="shared" si="17"/>
        <v>8.6180000000000003</v>
      </c>
      <c r="AD40" s="83">
        <f t="shared" si="17"/>
        <v>4.28</v>
      </c>
      <c r="AE40" s="83">
        <f>AE37+AE38+AE39</f>
        <v>105.294</v>
      </c>
      <c r="AF40" s="83">
        <f t="shared" si="17"/>
        <v>4.28</v>
      </c>
      <c r="AG40" s="205">
        <f t="shared" si="17"/>
        <v>0</v>
      </c>
      <c r="AH40" s="205">
        <f t="shared" si="17"/>
        <v>0</v>
      </c>
      <c r="AI40" s="83">
        <f t="shared" si="17"/>
        <v>4.28</v>
      </c>
      <c r="AJ40" s="83">
        <f t="shared" si="17"/>
        <v>0</v>
      </c>
      <c r="AK40" s="83">
        <f t="shared" si="17"/>
        <v>4.28</v>
      </c>
      <c r="AL40" s="194">
        <f t="shared" si="17"/>
        <v>0</v>
      </c>
      <c r="AM40" s="194">
        <f t="shared" ref="AM40" si="19">SUM(H40:AL40)</f>
        <v>169.55199999999999</v>
      </c>
      <c r="AN40" s="194">
        <f>AM40</f>
        <v>169.55199999999999</v>
      </c>
      <c r="AO40" s="86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</row>
    <row r="41" spans="1:68" ht="15" customHeight="1">
      <c r="A41" s="164"/>
      <c r="B41" s="165"/>
      <c r="C41" s="165"/>
      <c r="D41" s="165"/>
      <c r="E41" s="165"/>
      <c r="F41" s="165"/>
      <c r="G41" s="166"/>
      <c r="H41" s="167"/>
      <c r="I41" s="167"/>
      <c r="J41" s="167"/>
      <c r="K41" s="167"/>
      <c r="L41" s="167"/>
      <c r="M41" s="167"/>
      <c r="N41" s="167"/>
      <c r="O41" s="167"/>
      <c r="P41" s="167"/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206"/>
    </row>
    <row r="42" spans="1:68" ht="15" customHeight="1">
      <c r="A42" s="164"/>
      <c r="B42" s="165"/>
      <c r="C42" s="165"/>
      <c r="D42" s="165"/>
      <c r="E42" s="165"/>
      <c r="F42" s="165"/>
      <c r="G42" s="166"/>
      <c r="H42" s="167"/>
      <c r="I42" s="167"/>
      <c r="J42" s="167"/>
      <c r="K42" s="167"/>
      <c r="L42" s="167"/>
      <c r="M42" s="167"/>
      <c r="N42" s="167"/>
      <c r="O42" s="167"/>
      <c r="P42" s="167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206"/>
    </row>
    <row r="43" spans="1:68" s="172" customFormat="1" ht="15" customHeight="1">
      <c r="A43" s="169"/>
      <c r="B43" s="52"/>
      <c r="C43" s="52"/>
      <c r="D43" s="52"/>
      <c r="E43" s="52"/>
      <c r="F43" s="52"/>
      <c r="G43" s="170"/>
      <c r="H43" s="170"/>
      <c r="I43" s="170"/>
      <c r="J43" s="170"/>
      <c r="K43" s="170"/>
      <c r="L43" s="170"/>
      <c r="M43" s="17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71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  <c r="BJ43" s="173"/>
      <c r="BK43" s="173"/>
      <c r="BL43" s="173"/>
      <c r="BM43" s="173"/>
      <c r="BN43" s="173"/>
      <c r="BO43" s="173"/>
      <c r="BP43" s="173"/>
    </row>
    <row r="44" spans="1:68" s="2" customFormat="1" ht="66" customHeight="1">
      <c r="B44" s="6" t="s">
        <v>56</v>
      </c>
      <c r="C44" s="6"/>
      <c r="D44" s="6"/>
      <c r="E44" s="6"/>
      <c r="F44" s="6"/>
      <c r="G44" s="6"/>
      <c r="H44" s="34" t="s">
        <v>85</v>
      </c>
      <c r="I44" s="34"/>
      <c r="J44" s="34"/>
      <c r="K44" s="34"/>
      <c r="L44" s="34"/>
      <c r="M44" s="34"/>
      <c r="P44" s="7"/>
      <c r="Q44" s="7"/>
      <c r="R44" s="7"/>
      <c r="S44" s="7"/>
      <c r="U44" s="4" t="s">
        <v>77</v>
      </c>
      <c r="V44" s="4"/>
      <c r="W44" s="4"/>
    </row>
    <row r="45" spans="1:68" s="2" customFormat="1" ht="21.95" customHeight="1">
      <c r="I45" s="5" t="s">
        <v>8</v>
      </c>
      <c r="J45" s="5"/>
      <c r="K45" s="5"/>
      <c r="L45" s="5"/>
      <c r="P45" s="5" t="s">
        <v>10</v>
      </c>
      <c r="Q45" s="5"/>
      <c r="R45" s="5"/>
      <c r="S45" s="5"/>
      <c r="U45" s="5" t="s">
        <v>57</v>
      </c>
      <c r="V45" s="5"/>
      <c r="W45" s="5"/>
    </row>
    <row r="46" spans="1:68" s="2" customFormat="1" ht="70.5" customHeight="1">
      <c r="B46" s="6" t="s">
        <v>76</v>
      </c>
      <c r="C46" s="6"/>
      <c r="D46" s="6"/>
      <c r="E46" s="6"/>
      <c r="F46" s="6"/>
      <c r="G46" s="6"/>
      <c r="H46" s="34" t="s">
        <v>86</v>
      </c>
      <c r="I46" s="34"/>
      <c r="J46" s="34"/>
      <c r="K46" s="34"/>
      <c r="L46" s="34"/>
      <c r="M46" s="34"/>
      <c r="P46" s="7"/>
      <c r="Q46" s="7"/>
      <c r="R46" s="7"/>
      <c r="S46" s="7"/>
      <c r="U46" s="4" t="s">
        <v>75</v>
      </c>
      <c r="V46" s="4"/>
      <c r="W46" s="4"/>
    </row>
    <row r="47" spans="1:68" s="2" customFormat="1" ht="26.1" customHeight="1">
      <c r="I47" s="5" t="s">
        <v>8</v>
      </c>
      <c r="J47" s="5"/>
      <c r="K47" s="5"/>
      <c r="L47" s="5"/>
      <c r="P47" s="5" t="s">
        <v>10</v>
      </c>
      <c r="Q47" s="5"/>
      <c r="R47" s="5"/>
      <c r="S47" s="5"/>
      <c r="U47" s="5" t="s">
        <v>57</v>
      </c>
      <c r="V47" s="5"/>
      <c r="W47" s="5"/>
    </row>
    <row r="48" spans="1:68" s="172" customFormat="1" ht="15" customHeight="1">
      <c r="B48" s="174"/>
      <c r="C48" s="174"/>
      <c r="E48" s="175"/>
      <c r="F48" s="176"/>
      <c r="G48" s="176"/>
      <c r="H48" s="176"/>
      <c r="K48" s="176"/>
      <c r="L48" s="176"/>
      <c r="M48" s="176"/>
      <c r="N48" s="176"/>
      <c r="O48" s="1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1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  <c r="BJ48" s="173"/>
      <c r="BK48" s="173"/>
      <c r="BL48" s="173"/>
      <c r="BM48" s="173"/>
      <c r="BN48" s="173"/>
      <c r="BO48" s="173"/>
      <c r="BP48" s="173"/>
    </row>
    <row r="49" spans="2:68" s="172" customFormat="1" ht="13.5" customHeight="1">
      <c r="B49" s="177"/>
      <c r="E49" s="175"/>
      <c r="F49" s="175"/>
      <c r="Q49" s="52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1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  <c r="BJ49" s="173"/>
      <c r="BK49" s="173"/>
      <c r="BL49" s="173"/>
      <c r="BM49" s="173"/>
      <c r="BN49" s="173"/>
      <c r="BO49" s="173"/>
      <c r="BP49" s="173"/>
    </row>
    <row r="50" spans="2:68" s="172" customFormat="1" ht="13.5" customHeight="1">
      <c r="B50" s="177"/>
      <c r="E50" s="175"/>
      <c r="F50" s="175"/>
      <c r="Q50" s="52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1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  <c r="BJ50" s="173"/>
      <c r="BK50" s="173"/>
      <c r="BL50" s="173"/>
      <c r="BM50" s="173"/>
      <c r="BN50" s="173"/>
      <c r="BO50" s="173"/>
      <c r="BP50" s="173"/>
    </row>
    <row r="51" spans="2:68" s="172" customFormat="1" ht="13.5" customHeight="1">
      <c r="B51" s="177"/>
      <c r="E51" s="175"/>
      <c r="F51" s="175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1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  <c r="BJ51" s="173"/>
      <c r="BK51" s="173"/>
      <c r="BL51" s="173"/>
      <c r="BM51" s="173"/>
      <c r="BN51" s="173"/>
      <c r="BO51" s="173"/>
      <c r="BP51" s="173"/>
    </row>
  </sheetData>
  <mergeCells count="61">
    <mergeCell ref="A14:AN14"/>
    <mergeCell ref="B46:G46"/>
    <mergeCell ref="A37:A38"/>
    <mergeCell ref="B44:G44"/>
    <mergeCell ref="A40:F40"/>
    <mergeCell ref="C33:F33"/>
    <mergeCell ref="A20:A22"/>
    <mergeCell ref="B20:B21"/>
    <mergeCell ref="A23:F23"/>
    <mergeCell ref="C24:F24"/>
    <mergeCell ref="C25:F25"/>
    <mergeCell ref="D26:F26"/>
    <mergeCell ref="C27:F27"/>
    <mergeCell ref="A28:AN28"/>
    <mergeCell ref="A29:A31"/>
    <mergeCell ref="B29:B30"/>
    <mergeCell ref="A32:F32"/>
    <mergeCell ref="C34:F34"/>
    <mergeCell ref="D35:F35"/>
    <mergeCell ref="C36:F36"/>
    <mergeCell ref="A19:AN19"/>
    <mergeCell ref="B10:F10"/>
    <mergeCell ref="A15:AN15"/>
    <mergeCell ref="A16:A18"/>
    <mergeCell ref="B16:B18"/>
    <mergeCell ref="C16:C18"/>
    <mergeCell ref="D16:D18"/>
    <mergeCell ref="E16:E18"/>
    <mergeCell ref="F16:F18"/>
    <mergeCell ref="G16:G18"/>
    <mergeCell ref="H16:AL16"/>
    <mergeCell ref="AM16:AM18"/>
    <mergeCell ref="AN16:AN17"/>
    <mergeCell ref="H18:AL18"/>
    <mergeCell ref="AH10:AM10"/>
    <mergeCell ref="A13:AN13"/>
    <mergeCell ref="B5:C5"/>
    <mergeCell ref="B6:C6"/>
    <mergeCell ref="B7:C7"/>
    <mergeCell ref="B8:C8"/>
    <mergeCell ref="AH6:AM6"/>
    <mergeCell ref="AH8:AM8"/>
    <mergeCell ref="A1:D1"/>
    <mergeCell ref="P1:AO1"/>
    <mergeCell ref="B3:F3"/>
    <mergeCell ref="AH3:AL3"/>
    <mergeCell ref="B4:F4"/>
    <mergeCell ref="AH4:AL4"/>
    <mergeCell ref="B37:B39"/>
    <mergeCell ref="H46:M46"/>
    <mergeCell ref="P46:S46"/>
    <mergeCell ref="U46:W46"/>
    <mergeCell ref="P47:S47"/>
    <mergeCell ref="U47:W47"/>
    <mergeCell ref="I47:L47"/>
    <mergeCell ref="H44:M44"/>
    <mergeCell ref="P44:S44"/>
    <mergeCell ref="U44:W44"/>
    <mergeCell ref="P45:S45"/>
    <mergeCell ref="U45:W45"/>
    <mergeCell ref="I45:L45"/>
  </mergeCells>
  <pageMargins left="0.25" right="0.25" top="0.75" bottom="0.75" header="0.3" footer="0.3"/>
  <pageSetup paperSize="9" scale="28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BP61"/>
  <sheetViews>
    <sheetView showZeros="0" topLeftCell="A11" zoomScale="55" zoomScaleNormal="55" zoomScaleSheetLayoutView="50" workbookViewId="0">
      <selection activeCell="S87" sqref="S87"/>
    </sheetView>
  </sheetViews>
  <sheetFormatPr defaultRowHeight="20.25"/>
  <cols>
    <col min="1" max="1" width="6" style="36" customWidth="1"/>
    <col min="2" max="2" width="30.28515625" style="36" customWidth="1"/>
    <col min="3" max="3" width="34" style="36" customWidth="1"/>
    <col min="4" max="4" width="11" style="36" customWidth="1"/>
    <col min="5" max="5" width="37.85546875" style="37" customWidth="1"/>
    <col min="6" max="6" width="13.28515625" style="37" customWidth="1"/>
    <col min="7" max="15" width="10.140625" style="36" customWidth="1"/>
    <col min="16" max="16" width="10" style="36" customWidth="1"/>
    <col min="17" max="36" width="10.140625" style="36" customWidth="1"/>
    <col min="37" max="37" width="8.7109375" style="36" customWidth="1"/>
    <col min="38" max="38" width="14.28515625" style="178" customWidth="1"/>
    <col min="39" max="16384" width="9.140625" style="36"/>
  </cols>
  <sheetData>
    <row r="1" spans="1:43" ht="90" hidden="1" customHeight="1">
      <c r="A1" s="35" t="s">
        <v>0</v>
      </c>
      <c r="B1" s="35"/>
      <c r="C1" s="35"/>
      <c r="O1" s="35" t="s">
        <v>1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</row>
    <row r="2" spans="1:43" ht="32.25" hidden="1" customHeight="1">
      <c r="A2" s="38"/>
      <c r="B2" s="38"/>
      <c r="C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spans="1:43" ht="31.5" hidden="1" customHeight="1">
      <c r="A3" s="38"/>
      <c r="B3" s="39" t="s">
        <v>3</v>
      </c>
      <c r="C3" s="39"/>
      <c r="D3" s="39"/>
      <c r="E3" s="39"/>
      <c r="F3" s="40"/>
      <c r="G3" s="41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39" t="s">
        <v>4</v>
      </c>
      <c r="AH3" s="39"/>
      <c r="AI3" s="39"/>
      <c r="AJ3" s="39"/>
      <c r="AK3" s="39"/>
      <c r="AL3" s="42"/>
      <c r="AM3" s="42"/>
      <c r="AN3" s="42"/>
      <c r="AO3" s="42"/>
      <c r="AP3" s="42"/>
      <c r="AQ3" s="42"/>
    </row>
    <row r="4" spans="1:43" ht="32.25" hidden="1" customHeight="1">
      <c r="A4" s="38"/>
      <c r="B4" s="39" t="s">
        <v>5</v>
      </c>
      <c r="C4" s="39"/>
      <c r="D4" s="39"/>
      <c r="E4" s="39"/>
      <c r="F4" s="40"/>
      <c r="G4" s="41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39" t="s">
        <v>6</v>
      </c>
      <c r="AH4" s="39"/>
      <c r="AI4" s="39"/>
      <c r="AJ4" s="39"/>
      <c r="AK4" s="39"/>
      <c r="AL4" s="42"/>
      <c r="AM4" s="42"/>
      <c r="AN4" s="42"/>
      <c r="AO4" s="42"/>
      <c r="AP4" s="42"/>
      <c r="AQ4" s="42"/>
    </row>
    <row r="5" spans="1:43" ht="31.5" hidden="1" customHeight="1">
      <c r="A5" s="38"/>
      <c r="B5" s="43" t="s">
        <v>7</v>
      </c>
      <c r="C5" s="43"/>
      <c r="D5" s="44"/>
      <c r="E5" s="44"/>
      <c r="F5" s="40"/>
      <c r="G5" s="41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4"/>
      <c r="AH5" s="44"/>
      <c r="AI5" s="44"/>
      <c r="AJ5" s="44"/>
      <c r="AK5" s="44"/>
      <c r="AL5" s="42"/>
      <c r="AM5" s="42"/>
      <c r="AN5" s="42"/>
      <c r="AO5" s="42"/>
      <c r="AP5" s="42"/>
      <c r="AQ5" s="42"/>
    </row>
    <row r="6" spans="1:43" ht="15" hidden="1" customHeight="1">
      <c r="A6" s="38"/>
      <c r="B6" s="46" t="s">
        <v>8</v>
      </c>
      <c r="C6" s="46"/>
      <c r="D6" s="47"/>
      <c r="E6" s="47"/>
      <c r="F6" s="40"/>
      <c r="G6" s="41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8" t="s">
        <v>8</v>
      </c>
      <c r="AH6" s="48"/>
      <c r="AI6" s="48"/>
      <c r="AJ6" s="48"/>
      <c r="AK6" s="44"/>
      <c r="AL6" s="42"/>
      <c r="AM6" s="42"/>
      <c r="AN6" s="42"/>
      <c r="AO6" s="42"/>
      <c r="AP6" s="42"/>
      <c r="AQ6" s="42"/>
    </row>
    <row r="7" spans="1:43" ht="33" hidden="1" customHeight="1">
      <c r="A7" s="38"/>
      <c r="B7" s="49" t="s">
        <v>9</v>
      </c>
      <c r="C7" s="49"/>
      <c r="D7" s="44"/>
      <c r="E7" s="44"/>
      <c r="F7" s="40"/>
      <c r="G7" s="41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4"/>
      <c r="AH7" s="44"/>
      <c r="AI7" s="44"/>
      <c r="AJ7" s="44"/>
      <c r="AK7" s="44"/>
      <c r="AL7" s="42"/>
      <c r="AM7" s="42"/>
      <c r="AN7" s="42"/>
      <c r="AO7" s="42"/>
      <c r="AP7" s="42"/>
      <c r="AQ7" s="42"/>
    </row>
    <row r="8" spans="1:43" ht="15" hidden="1" customHeight="1">
      <c r="A8" s="38"/>
      <c r="B8" s="50" t="s">
        <v>10</v>
      </c>
      <c r="C8" s="50"/>
      <c r="D8" s="51"/>
      <c r="E8" s="51"/>
      <c r="F8" s="40"/>
      <c r="G8" s="41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8" t="s">
        <v>10</v>
      </c>
      <c r="AH8" s="48"/>
      <c r="AI8" s="48"/>
      <c r="AJ8" s="48"/>
      <c r="AK8" s="44"/>
      <c r="AL8" s="42"/>
      <c r="AM8" s="42"/>
      <c r="AN8" s="42"/>
      <c r="AO8" s="42"/>
      <c r="AP8" s="42"/>
      <c r="AQ8" s="42"/>
    </row>
    <row r="9" spans="1:43" ht="15" hidden="1" customHeight="1">
      <c r="A9" s="38"/>
      <c r="B9" s="44"/>
      <c r="C9" s="44"/>
      <c r="D9" s="44"/>
      <c r="E9" s="44"/>
      <c r="F9" s="40"/>
      <c r="G9" s="41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4"/>
      <c r="AH9" s="44"/>
      <c r="AI9" s="44"/>
      <c r="AJ9" s="44"/>
      <c r="AK9" s="44"/>
      <c r="AL9" s="42"/>
      <c r="AM9" s="42"/>
      <c r="AN9" s="42"/>
      <c r="AO9" s="42"/>
      <c r="AP9" s="42"/>
      <c r="AQ9" s="42"/>
    </row>
    <row r="10" spans="1:43" ht="27.75" hidden="1" customHeight="1">
      <c r="A10" s="52"/>
      <c r="B10" s="39" t="s">
        <v>11</v>
      </c>
      <c r="C10" s="39"/>
      <c r="D10" s="39"/>
      <c r="E10" s="39"/>
      <c r="F10" s="53"/>
      <c r="G10" s="52"/>
      <c r="H10" s="52"/>
      <c r="I10" s="52"/>
      <c r="J10" s="52"/>
      <c r="K10" s="52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9" t="s">
        <v>67</v>
      </c>
      <c r="AH10" s="39"/>
      <c r="AI10" s="39"/>
      <c r="AJ10" s="39"/>
      <c r="AK10" s="39"/>
      <c r="AL10" s="38"/>
    </row>
    <row r="11" spans="1:43" ht="27" customHeight="1" thickBot="1">
      <c r="A11" s="38"/>
      <c r="B11" s="38"/>
      <c r="C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181" t="s">
        <v>58</v>
      </c>
      <c r="AM11" s="38"/>
    </row>
    <row r="12" spans="1:43" ht="15.75" customHeight="1">
      <c r="A12" s="38"/>
      <c r="B12" s="38"/>
      <c r="C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</row>
    <row r="13" spans="1:43" ht="17.25" customHeight="1">
      <c r="A13" s="56" t="s">
        <v>68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8"/>
    </row>
    <row r="14" spans="1:43" ht="17.25" customHeight="1">
      <c r="A14" s="208" t="s">
        <v>78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  <c r="AI14" s="208"/>
      <c r="AJ14" s="208"/>
      <c r="AK14" s="208"/>
      <c r="AL14" s="208"/>
    </row>
    <row r="15" spans="1:43" ht="21.75" customHeight="1">
      <c r="A15" s="61" t="s">
        <v>83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3"/>
    </row>
    <row r="16" spans="1:43" ht="22.5" customHeight="1">
      <c r="A16" s="11" t="s">
        <v>13</v>
      </c>
      <c r="B16" s="11" t="s">
        <v>14</v>
      </c>
      <c r="C16" s="11" t="s">
        <v>15</v>
      </c>
      <c r="D16" s="11" t="s">
        <v>17</v>
      </c>
      <c r="E16" s="11" t="s">
        <v>18</v>
      </c>
      <c r="F16" s="27" t="s">
        <v>19</v>
      </c>
      <c r="G16" s="182" t="s">
        <v>90</v>
      </c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3"/>
      <c r="AL16" s="237" t="s">
        <v>70</v>
      </c>
    </row>
    <row r="17" spans="1:56">
      <c r="A17" s="11"/>
      <c r="B17" s="11"/>
      <c r="C17" s="11"/>
      <c r="D17" s="11"/>
      <c r="E17" s="11"/>
      <c r="F17" s="27"/>
      <c r="G17" s="67">
        <v>1</v>
      </c>
      <c r="H17" s="68">
        <v>2</v>
      </c>
      <c r="I17" s="69">
        <v>3</v>
      </c>
      <c r="J17" s="70">
        <v>4</v>
      </c>
      <c r="K17" s="67">
        <v>5</v>
      </c>
      <c r="L17" s="68">
        <v>6</v>
      </c>
      <c r="M17" s="69">
        <v>7</v>
      </c>
      <c r="N17" s="70" t="s">
        <v>91</v>
      </c>
      <c r="O17" s="67">
        <v>9</v>
      </c>
      <c r="P17" s="70">
        <v>10</v>
      </c>
      <c r="Q17" s="69">
        <v>11</v>
      </c>
      <c r="R17" s="68">
        <v>12</v>
      </c>
      <c r="S17" s="67">
        <v>13</v>
      </c>
      <c r="T17" s="70">
        <v>14</v>
      </c>
      <c r="U17" s="69">
        <v>15</v>
      </c>
      <c r="V17" s="70">
        <v>16</v>
      </c>
      <c r="W17" s="69">
        <v>17</v>
      </c>
      <c r="X17" s="70">
        <v>18</v>
      </c>
      <c r="Y17" s="67">
        <v>19</v>
      </c>
      <c r="Z17" s="68">
        <v>20</v>
      </c>
      <c r="AA17" s="69">
        <v>21</v>
      </c>
      <c r="AB17" s="70">
        <v>22</v>
      </c>
      <c r="AC17" s="69">
        <v>23</v>
      </c>
      <c r="AD17" s="70">
        <v>24</v>
      </c>
      <c r="AE17" s="69">
        <v>25</v>
      </c>
      <c r="AF17" s="68">
        <v>26</v>
      </c>
      <c r="AG17" s="67">
        <v>27</v>
      </c>
      <c r="AH17" s="70">
        <v>28</v>
      </c>
      <c r="AI17" s="69">
        <v>29</v>
      </c>
      <c r="AJ17" s="70">
        <v>30</v>
      </c>
      <c r="AK17" s="71">
        <v>31</v>
      </c>
      <c r="AL17" s="237"/>
    </row>
    <row r="18" spans="1:56" ht="21" thickBot="1">
      <c r="A18" s="11"/>
      <c r="B18" s="11"/>
      <c r="C18" s="11"/>
      <c r="D18" s="11"/>
      <c r="E18" s="11"/>
      <c r="F18" s="27"/>
      <c r="G18" s="64" t="s">
        <v>71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237"/>
    </row>
    <row r="19" spans="1:56" hidden="1">
      <c r="A19" s="237" t="s">
        <v>23</v>
      </c>
      <c r="B19" s="237"/>
      <c r="C19" s="237"/>
      <c r="D19" s="237"/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37"/>
    </row>
    <row r="20" spans="1:56" ht="39" hidden="1" customHeight="1">
      <c r="A20" s="238"/>
      <c r="B20" s="239" t="s">
        <v>24</v>
      </c>
      <c r="C20" s="78" t="s">
        <v>25</v>
      </c>
      <c r="D20" s="79" t="s">
        <v>26</v>
      </c>
      <c r="E20" s="80" t="s">
        <v>27</v>
      </c>
      <c r="F20" s="81">
        <v>1</v>
      </c>
      <c r="G20" s="82"/>
      <c r="H20" s="82"/>
      <c r="I20" s="82"/>
      <c r="J20" s="82"/>
      <c r="K20" s="82"/>
      <c r="L20" s="82"/>
      <c r="M20" s="82"/>
      <c r="N20" s="82" t="e">
        <f>#REF!</f>
        <v>#REF!</v>
      </c>
      <c r="O20" s="82" t="e">
        <f>#REF!</f>
        <v>#REF!</v>
      </c>
      <c r="P20" s="82" t="e">
        <f>#REF!</f>
        <v>#REF!</v>
      </c>
      <c r="Q20" s="82"/>
      <c r="R20" s="82"/>
      <c r="S20" s="82"/>
      <c r="T20" s="82"/>
      <c r="U20" s="82" t="e">
        <f>#REF!</f>
        <v>#REF!</v>
      </c>
      <c r="V20" s="82" t="e">
        <f>#REF!</f>
        <v>#REF!</v>
      </c>
      <c r="W20" s="82" t="e">
        <f>#REF!</f>
        <v>#REF!</v>
      </c>
      <c r="X20" s="82"/>
      <c r="Y20" s="82" t="e">
        <f>#REF!</f>
        <v>#REF!</v>
      </c>
      <c r="Z20" s="82"/>
      <c r="AA20" s="82"/>
      <c r="AB20" s="82" t="e">
        <f>#REF!</f>
        <v>#REF!</v>
      </c>
      <c r="AC20" s="82" t="e">
        <f>#REF!</f>
        <v>#REF!</v>
      </c>
      <c r="AD20" s="82" t="e">
        <f>#REF!</f>
        <v>#REF!</v>
      </c>
      <c r="AE20" s="82"/>
      <c r="AF20" s="82" t="e">
        <f>#REF!</f>
        <v>#REF!</v>
      </c>
      <c r="AG20" s="82"/>
      <c r="AH20" s="82"/>
      <c r="AI20" s="82" t="e">
        <f>#REF!</f>
        <v>#REF!</v>
      </c>
      <c r="AJ20" s="82" t="e">
        <f>#REF!</f>
        <v>#REF!</v>
      </c>
      <c r="AK20" s="82" t="e">
        <f>#REF!</f>
        <v>#REF!</v>
      </c>
      <c r="AL20" s="83" t="e">
        <f>SUM(G20:AK20)</f>
        <v>#REF!</v>
      </c>
    </row>
    <row r="21" spans="1:56" ht="39" hidden="1" customHeight="1">
      <c r="A21" s="238"/>
      <c r="B21" s="239"/>
      <c r="C21" s="85" t="s">
        <v>102</v>
      </c>
      <c r="D21" s="79" t="s">
        <v>28</v>
      </c>
      <c r="E21" s="80" t="s">
        <v>29</v>
      </c>
      <c r="F21" s="81">
        <v>1</v>
      </c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 t="e">
        <f>#REF!</f>
        <v>#REF!</v>
      </c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83" t="e">
        <f t="shared" ref="AL21:AL23" si="0">SUM(G21:AK21)</f>
        <v>#REF!</v>
      </c>
      <c r="AM21" s="86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</row>
    <row r="22" spans="1:56" ht="39" hidden="1" customHeight="1">
      <c r="A22" s="238"/>
      <c r="B22" s="240"/>
      <c r="C22" s="85" t="s">
        <v>30</v>
      </c>
      <c r="D22" s="79" t="s">
        <v>31</v>
      </c>
      <c r="E22" s="80" t="s">
        <v>32</v>
      </c>
      <c r="F22" s="81">
        <v>1</v>
      </c>
      <c r="G22" s="32"/>
      <c r="H22" s="32"/>
      <c r="I22" s="32"/>
      <c r="J22" s="32"/>
      <c r="K22" s="32" t="e">
        <f>#REF!</f>
        <v>#REF!</v>
      </c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83" t="e">
        <f t="shared" si="0"/>
        <v>#REF!</v>
      </c>
      <c r="AM22" s="86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</row>
    <row r="23" spans="1:56" ht="15" hidden="1" customHeight="1">
      <c r="A23" s="204" t="s">
        <v>33</v>
      </c>
      <c r="B23" s="204"/>
      <c r="C23" s="204"/>
      <c r="D23" s="204"/>
      <c r="E23" s="204"/>
      <c r="F23" s="69"/>
      <c r="G23" s="83">
        <f>G20+G21</f>
        <v>0</v>
      </c>
      <c r="H23" s="83">
        <f t="shared" ref="H23:AK23" si="1">H20+H21</f>
        <v>0</v>
      </c>
      <c r="I23" s="83">
        <f t="shared" si="1"/>
        <v>0</v>
      </c>
      <c r="J23" s="83">
        <f t="shared" si="1"/>
        <v>0</v>
      </c>
      <c r="K23" s="83">
        <f t="shared" si="1"/>
        <v>0</v>
      </c>
      <c r="L23" s="83">
        <f t="shared" si="1"/>
        <v>0</v>
      </c>
      <c r="M23" s="83">
        <f t="shared" si="1"/>
        <v>0</v>
      </c>
      <c r="N23" s="83" t="e">
        <f t="shared" si="1"/>
        <v>#REF!</v>
      </c>
      <c r="O23" s="83" t="e">
        <f t="shared" si="1"/>
        <v>#REF!</v>
      </c>
      <c r="P23" s="83" t="e">
        <f t="shared" si="1"/>
        <v>#REF!</v>
      </c>
      <c r="Q23" s="83">
        <f t="shared" si="1"/>
        <v>0</v>
      </c>
      <c r="R23" s="83">
        <f t="shared" si="1"/>
        <v>0</v>
      </c>
      <c r="S23" s="83">
        <f t="shared" si="1"/>
        <v>0</v>
      </c>
      <c r="T23" s="83">
        <f t="shared" si="1"/>
        <v>0</v>
      </c>
      <c r="U23" s="83" t="e">
        <f t="shared" si="1"/>
        <v>#REF!</v>
      </c>
      <c r="V23" s="83" t="e">
        <f t="shared" si="1"/>
        <v>#REF!</v>
      </c>
      <c r="W23" s="83" t="e">
        <f t="shared" si="1"/>
        <v>#REF!</v>
      </c>
      <c r="X23" s="83" t="e">
        <f t="shared" si="1"/>
        <v>#REF!</v>
      </c>
      <c r="Y23" s="83" t="e">
        <f t="shared" si="1"/>
        <v>#REF!</v>
      </c>
      <c r="Z23" s="83">
        <f t="shared" si="1"/>
        <v>0</v>
      </c>
      <c r="AA23" s="83">
        <f t="shared" si="1"/>
        <v>0</v>
      </c>
      <c r="AB23" s="83" t="e">
        <f t="shared" si="1"/>
        <v>#REF!</v>
      </c>
      <c r="AC23" s="83" t="e">
        <f t="shared" si="1"/>
        <v>#REF!</v>
      </c>
      <c r="AD23" s="83" t="e">
        <f t="shared" si="1"/>
        <v>#REF!</v>
      </c>
      <c r="AE23" s="83">
        <f t="shared" si="1"/>
        <v>0</v>
      </c>
      <c r="AF23" s="83" t="e">
        <f t="shared" si="1"/>
        <v>#REF!</v>
      </c>
      <c r="AG23" s="83">
        <f t="shared" si="1"/>
        <v>0</v>
      </c>
      <c r="AH23" s="83">
        <f t="shared" si="1"/>
        <v>0</v>
      </c>
      <c r="AI23" s="83" t="e">
        <f t="shared" si="1"/>
        <v>#REF!</v>
      </c>
      <c r="AJ23" s="83" t="e">
        <f t="shared" si="1"/>
        <v>#REF!</v>
      </c>
      <c r="AK23" s="83" t="e">
        <f t="shared" si="1"/>
        <v>#REF!</v>
      </c>
      <c r="AL23" s="83" t="e">
        <f t="shared" si="0"/>
        <v>#REF!</v>
      </c>
      <c r="AM23" s="86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</row>
    <row r="24" spans="1:56" ht="15" hidden="1" customHeight="1">
      <c r="A24" s="241"/>
      <c r="B24" s="91"/>
      <c r="C24" s="227" t="s">
        <v>34</v>
      </c>
      <c r="D24" s="227"/>
      <c r="E24" s="227"/>
      <c r="F24" s="69" t="s">
        <v>35</v>
      </c>
      <c r="G24" s="32">
        <f>'[2]мес ТЗ 2018'!AM141</f>
        <v>14.56</v>
      </c>
      <c r="H24" s="32">
        <f>'[2]мес ТЗ 2018'!AM231</f>
        <v>12.3</v>
      </c>
      <c r="I24" s="32">
        <f>'[2]мес ТЗ 2018'!AM321</f>
        <v>10.94</v>
      </c>
      <c r="J24" s="32">
        <f>'[2]мес ТЗ 2018'!AM411</f>
        <v>14.06</v>
      </c>
      <c r="K24" s="32">
        <f>'[2]мес ТЗ 2018'!AM502</f>
        <v>24.21</v>
      </c>
      <c r="L24" s="32">
        <f>'[2]мес ТЗ 2018'!AM593</f>
        <v>14.42</v>
      </c>
      <c r="M24" s="32">
        <f>'[2]мес ТЗ 2018'!AM685</f>
        <v>14.61</v>
      </c>
      <c r="N24" s="32">
        <f>'[2]мес ТЗ 2018'!AM776</f>
        <v>13.8</v>
      </c>
      <c r="O24" s="32">
        <f>'[2]мес ТЗ 2018'!AM866</f>
        <v>11.6</v>
      </c>
      <c r="P24" s="32">
        <f>'[2]мес ТЗ 2018'!AM956</f>
        <v>14.56</v>
      </c>
      <c r="Q24" s="32">
        <f>'[2]мес ТЗ 2018'!AM1047</f>
        <v>13.3</v>
      </c>
      <c r="R24" s="32">
        <f>'[2]мес ТЗ 2018'!AM1137</f>
        <v>14.56</v>
      </c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>
        <f t="shared" ref="AL24:AL27" si="2">SUM(G24:R24)</f>
        <v>172.92000000000002</v>
      </c>
      <c r="AM24" s="86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</row>
    <row r="25" spans="1:56" ht="15" hidden="1" customHeight="1">
      <c r="A25" s="241"/>
      <c r="B25" s="91"/>
      <c r="C25" s="228" t="s">
        <v>36</v>
      </c>
      <c r="D25" s="228"/>
      <c r="E25" s="228"/>
      <c r="F25" s="69" t="s">
        <v>35</v>
      </c>
      <c r="G25" s="32">
        <f>'[2]мес ТЗ 2018'!AM142</f>
        <v>25.02</v>
      </c>
      <c r="H25" s="32">
        <f>'[2]мес ТЗ 2018'!AM232</f>
        <v>21.12</v>
      </c>
      <c r="I25" s="32">
        <f>'[2]мес ТЗ 2018'!AM322</f>
        <v>19.559999999999999</v>
      </c>
      <c r="J25" s="32">
        <f>'[2]мес ТЗ 2018'!AM412</f>
        <v>24.16</v>
      </c>
      <c r="K25" s="32">
        <f>'[2]мес ТЗ 2018'!AM503</f>
        <v>43.37</v>
      </c>
      <c r="L25" s="32">
        <f>'[2]мес ТЗ 2018'!AM594</f>
        <v>24.82</v>
      </c>
      <c r="M25" s="32">
        <f>'[2]мес ТЗ 2018'!AM686</f>
        <v>25.1</v>
      </c>
      <c r="N25" s="32">
        <f>'[2]мес ТЗ 2018'!AM777</f>
        <v>23.79</v>
      </c>
      <c r="O25" s="32">
        <f>'[2]мес ТЗ 2018'!AM867</f>
        <v>20.91</v>
      </c>
      <c r="P25" s="32">
        <f>'[2]мес ТЗ 2018'!AM957</f>
        <v>25.02</v>
      </c>
      <c r="Q25" s="32">
        <f>'[2]мес ТЗ 2018'!AM1048</f>
        <v>22.84</v>
      </c>
      <c r="R25" s="32">
        <f>'[2]мес ТЗ 2018'!AM1138</f>
        <v>25.07</v>
      </c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>
        <f t="shared" si="2"/>
        <v>300.77999999999997</v>
      </c>
      <c r="AM25" s="86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</row>
    <row r="26" spans="1:56" ht="15" hidden="1" customHeight="1">
      <c r="A26" s="241"/>
      <c r="B26" s="91"/>
      <c r="C26" s="98"/>
      <c r="D26" s="229"/>
      <c r="E26" s="229"/>
      <c r="F26" s="69" t="s">
        <v>35</v>
      </c>
      <c r="G26" s="32">
        <f>G23+G24+G25</f>
        <v>39.58</v>
      </c>
      <c r="H26" s="32">
        <f t="shared" ref="H26:R26" si="3">H23+H24+H25</f>
        <v>33.42</v>
      </c>
      <c r="I26" s="32">
        <f t="shared" si="3"/>
        <v>30.5</v>
      </c>
      <c r="J26" s="32">
        <f t="shared" si="3"/>
        <v>38.22</v>
      </c>
      <c r="K26" s="32">
        <f t="shared" si="3"/>
        <v>67.58</v>
      </c>
      <c r="L26" s="32">
        <f t="shared" si="3"/>
        <v>39.24</v>
      </c>
      <c r="M26" s="32">
        <f t="shared" si="3"/>
        <v>39.71</v>
      </c>
      <c r="N26" s="32" t="e">
        <f t="shared" si="3"/>
        <v>#REF!</v>
      </c>
      <c r="O26" s="32" t="e">
        <f t="shared" si="3"/>
        <v>#REF!</v>
      </c>
      <c r="P26" s="32" t="e">
        <f t="shared" si="3"/>
        <v>#REF!</v>
      </c>
      <c r="Q26" s="32">
        <f t="shared" si="3"/>
        <v>36.14</v>
      </c>
      <c r="R26" s="32">
        <f t="shared" si="3"/>
        <v>39.630000000000003</v>
      </c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 t="e">
        <f t="shared" si="2"/>
        <v>#REF!</v>
      </c>
      <c r="AM26" s="86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</row>
    <row r="27" spans="1:56" ht="15" hidden="1" customHeight="1">
      <c r="A27" s="241"/>
      <c r="B27" s="91"/>
      <c r="C27" s="242" t="s">
        <v>38</v>
      </c>
      <c r="D27" s="242"/>
      <c r="E27" s="242"/>
      <c r="F27" s="69" t="s">
        <v>39</v>
      </c>
      <c r="G27" s="32">
        <f>'[2]мес ТЗ 2018'!AM144</f>
        <v>11.12</v>
      </c>
      <c r="H27" s="32">
        <f>'[2]мес ТЗ 2018'!AM234</f>
        <v>9.1010000000000009</v>
      </c>
      <c r="I27" s="32">
        <f>'[2]мес ТЗ 2018'!AM324</f>
        <v>7.42</v>
      </c>
      <c r="J27" s="32">
        <f>'[2]мес ТЗ 2018'!AM414</f>
        <v>10.622999999999999</v>
      </c>
      <c r="K27" s="32">
        <f>'[2]мес ТЗ 2018'!AM505</f>
        <v>10.852</v>
      </c>
      <c r="L27" s="32">
        <f>'[2]мес ТЗ 2018'!AM596</f>
        <v>10.622999999999999</v>
      </c>
      <c r="M27" s="32">
        <f>'[2]мес ТЗ 2018'!AM688</f>
        <v>11.004</v>
      </c>
      <c r="N27" s="32">
        <f>'[2]мес ТЗ 2018'!AM779</f>
        <v>10.24</v>
      </c>
      <c r="O27" s="32">
        <f>'[2]мес ТЗ 2018'!AM869</f>
        <v>6.66</v>
      </c>
      <c r="P27" s="32">
        <f>'[2]мес ТЗ 2018'!AM959</f>
        <v>10.97</v>
      </c>
      <c r="Q27" s="32">
        <f>'[2]мес ТЗ 2018'!AM1050</f>
        <v>9.83</v>
      </c>
      <c r="R27" s="32">
        <f>'[2]мес ТЗ 2018'!AM1140</f>
        <v>10.97</v>
      </c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101">
        <f t="shared" si="2"/>
        <v>119.41299999999998</v>
      </c>
      <c r="AM27" s="86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</row>
    <row r="28" spans="1:56" s="103" customFormat="1" ht="75" customHeight="1">
      <c r="A28" s="243"/>
      <c r="B28" s="77" t="s">
        <v>64</v>
      </c>
      <c r="C28" s="85" t="s">
        <v>89</v>
      </c>
      <c r="D28" s="81" t="s">
        <v>55</v>
      </c>
      <c r="E28" s="111" t="s">
        <v>61</v>
      </c>
      <c r="F28" s="81">
        <v>1</v>
      </c>
      <c r="G28" s="114"/>
      <c r="H28" s="114"/>
      <c r="I28" s="33">
        <v>1</v>
      </c>
      <c r="J28" s="33">
        <v>1</v>
      </c>
      <c r="K28" s="114"/>
      <c r="L28" s="114"/>
      <c r="M28" s="33">
        <v>1</v>
      </c>
      <c r="N28" s="31"/>
      <c r="O28" s="112"/>
      <c r="P28" s="31">
        <v>1</v>
      </c>
      <c r="Q28" s="31">
        <v>1</v>
      </c>
      <c r="R28" s="112"/>
      <c r="S28" s="112"/>
      <c r="T28" s="33">
        <v>1</v>
      </c>
      <c r="U28" s="33"/>
      <c r="V28" s="33">
        <v>1</v>
      </c>
      <c r="W28" s="31"/>
      <c r="X28" s="31">
        <v>1</v>
      </c>
      <c r="Y28" s="112"/>
      <c r="Z28" s="112"/>
      <c r="AA28" s="33">
        <v>1</v>
      </c>
      <c r="AB28" s="33"/>
      <c r="AC28" s="33">
        <v>1</v>
      </c>
      <c r="AD28" s="31"/>
      <c r="AE28" s="31">
        <v>1</v>
      </c>
      <c r="AF28" s="112"/>
      <c r="AG28" s="112"/>
      <c r="AH28" s="33">
        <v>1</v>
      </c>
      <c r="AI28" s="33"/>
      <c r="AJ28" s="33">
        <v>1</v>
      </c>
      <c r="AK28" s="118"/>
      <c r="AL28" s="125">
        <f>SUM(G28:AK28)</f>
        <v>13</v>
      </c>
      <c r="AM28" s="86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</row>
    <row r="29" spans="1:56" s="105" customFormat="1" ht="63.75" customHeight="1">
      <c r="A29" s="243"/>
      <c r="B29" s="84"/>
      <c r="C29" s="85" t="s">
        <v>42</v>
      </c>
      <c r="D29" s="81" t="s">
        <v>28</v>
      </c>
      <c r="E29" s="111" t="s">
        <v>62</v>
      </c>
      <c r="F29" s="81">
        <v>1</v>
      </c>
      <c r="G29" s="114"/>
      <c r="H29" s="114"/>
      <c r="I29" s="33"/>
      <c r="J29" s="33"/>
      <c r="K29" s="114"/>
      <c r="L29" s="114"/>
      <c r="M29" s="33"/>
      <c r="N29" s="31"/>
      <c r="O29" s="112"/>
      <c r="P29" s="31"/>
      <c r="Q29" s="31"/>
      <c r="R29" s="112"/>
      <c r="S29" s="112"/>
      <c r="T29" s="31"/>
      <c r="U29" s="31"/>
      <c r="V29" s="31"/>
      <c r="W29" s="31"/>
      <c r="X29" s="31"/>
      <c r="Y29" s="112"/>
      <c r="Z29" s="114"/>
      <c r="AA29" s="31"/>
      <c r="AB29" s="31"/>
      <c r="AC29" s="31"/>
      <c r="AD29" s="31"/>
      <c r="AE29" s="31"/>
      <c r="AF29" s="112"/>
      <c r="AG29" s="112"/>
      <c r="AH29" s="31"/>
      <c r="AI29" s="31"/>
      <c r="AJ29" s="244">
        <v>1</v>
      </c>
      <c r="AK29" s="118"/>
      <c r="AL29" s="125">
        <f t="shared" ref="AL29:AL30" si="4">SUM(G29:AK29)</f>
        <v>1</v>
      </c>
      <c r="AM29" s="86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</row>
    <row r="30" spans="1:56" s="109" customFormat="1" ht="80.25" customHeight="1">
      <c r="A30" s="214"/>
      <c r="B30" s="123"/>
      <c r="C30" s="124" t="s">
        <v>93</v>
      </c>
      <c r="D30" s="81" t="s">
        <v>31</v>
      </c>
      <c r="E30" s="80" t="s">
        <v>32</v>
      </c>
      <c r="F30" s="81">
        <v>1</v>
      </c>
      <c r="G30" s="120"/>
      <c r="H30" s="120"/>
      <c r="I30" s="32"/>
      <c r="J30" s="32"/>
      <c r="K30" s="120"/>
      <c r="L30" s="120"/>
      <c r="M30" s="32"/>
      <c r="N30" s="113"/>
      <c r="O30" s="117"/>
      <c r="P30" s="32"/>
      <c r="Q30" s="32"/>
      <c r="R30" s="120"/>
      <c r="S30" s="120"/>
      <c r="T30" s="32"/>
      <c r="U30" s="32"/>
      <c r="V30" s="32"/>
      <c r="W30" s="32"/>
      <c r="X30" s="32"/>
      <c r="Y30" s="120"/>
      <c r="Z30" s="120"/>
      <c r="AA30" s="32"/>
      <c r="AB30" s="32"/>
      <c r="AC30" s="32"/>
      <c r="AD30" s="121">
        <v>1</v>
      </c>
      <c r="AE30" s="32"/>
      <c r="AF30" s="120"/>
      <c r="AG30" s="120"/>
      <c r="AH30" s="32"/>
      <c r="AI30" s="32"/>
      <c r="AJ30" s="32"/>
      <c r="AK30" s="32"/>
      <c r="AL30" s="119">
        <f t="shared" si="4"/>
        <v>1</v>
      </c>
      <c r="AM30" s="86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</row>
    <row r="31" spans="1:56" s="105" customFormat="1" ht="33.75" customHeight="1">
      <c r="A31" s="204" t="s">
        <v>33</v>
      </c>
      <c r="B31" s="204"/>
      <c r="C31" s="204"/>
      <c r="D31" s="204"/>
      <c r="E31" s="204"/>
      <c r="F31" s="127"/>
      <c r="G31" s="114">
        <f>G28+G29</f>
        <v>0</v>
      </c>
      <c r="H31" s="114"/>
      <c r="I31" s="33">
        <f>SUM(I28:I30)</f>
        <v>1</v>
      </c>
      <c r="J31" s="33">
        <f>SUM(J28:J30)</f>
        <v>1</v>
      </c>
      <c r="K31" s="114"/>
      <c r="L31" s="114"/>
      <c r="M31" s="33">
        <f t="shared" ref="M31:N31" si="5">SUM(M28:M30)</f>
        <v>1</v>
      </c>
      <c r="N31" s="33">
        <f t="shared" si="5"/>
        <v>0</v>
      </c>
      <c r="O31" s="114"/>
      <c r="P31" s="33">
        <f t="shared" ref="P31:Q31" si="6">SUM(P28:P30)</f>
        <v>1</v>
      </c>
      <c r="Q31" s="33">
        <f t="shared" si="6"/>
        <v>1</v>
      </c>
      <c r="R31" s="114"/>
      <c r="S31" s="114"/>
      <c r="T31" s="33">
        <f t="shared" ref="T31:X31" si="7">SUM(T28:T30)</f>
        <v>1</v>
      </c>
      <c r="U31" s="33">
        <f t="shared" si="7"/>
        <v>0</v>
      </c>
      <c r="V31" s="33">
        <f t="shared" si="7"/>
        <v>1</v>
      </c>
      <c r="W31" s="33">
        <f t="shared" si="7"/>
        <v>0</v>
      </c>
      <c r="X31" s="33">
        <f t="shared" si="7"/>
        <v>1</v>
      </c>
      <c r="Y31" s="114"/>
      <c r="Z31" s="114"/>
      <c r="AA31" s="33">
        <f t="shared" ref="AA31:AE31" si="8">SUM(AA28:AA30)</f>
        <v>1</v>
      </c>
      <c r="AB31" s="33">
        <f t="shared" si="8"/>
        <v>0</v>
      </c>
      <c r="AC31" s="33">
        <f t="shared" si="8"/>
        <v>1</v>
      </c>
      <c r="AD31" s="33">
        <f t="shared" si="8"/>
        <v>1</v>
      </c>
      <c r="AE31" s="33">
        <f t="shared" si="8"/>
        <v>1</v>
      </c>
      <c r="AF31" s="114"/>
      <c r="AG31" s="114"/>
      <c r="AH31" s="33">
        <f t="shared" ref="AH31:AK31" si="9">SUM(AH28:AH30)</f>
        <v>1</v>
      </c>
      <c r="AI31" s="33">
        <f t="shared" si="9"/>
        <v>0</v>
      </c>
      <c r="AJ31" s="33">
        <f t="shared" si="9"/>
        <v>2</v>
      </c>
      <c r="AK31" s="33">
        <f t="shared" si="9"/>
        <v>0</v>
      </c>
      <c r="AL31" s="211">
        <f>SUM(G31:AK31)</f>
        <v>15</v>
      </c>
      <c r="AM31" s="86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</row>
    <row r="32" spans="1:56" ht="15" customHeight="1">
      <c r="A32" s="164"/>
      <c r="B32" s="165"/>
      <c r="C32" s="165"/>
      <c r="D32" s="165"/>
      <c r="E32" s="165"/>
      <c r="F32" s="166"/>
      <c r="G32" s="167"/>
      <c r="H32" s="167"/>
      <c r="I32" s="167"/>
      <c r="J32" s="167"/>
      <c r="K32" s="167"/>
      <c r="L32" s="167"/>
      <c r="M32" s="167"/>
      <c r="N32" s="167"/>
      <c r="O32" s="167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206"/>
    </row>
    <row r="33" spans="1:68" s="172" customFormat="1" ht="15" customHeight="1">
      <c r="A33" s="169"/>
      <c r="B33" s="52"/>
      <c r="C33" s="52"/>
      <c r="D33" s="52"/>
      <c r="E33" s="52"/>
      <c r="F33" s="52"/>
      <c r="G33" s="170"/>
      <c r="H33" s="170"/>
      <c r="I33" s="170"/>
      <c r="J33" s="170"/>
      <c r="K33" s="170"/>
      <c r="L33" s="170"/>
      <c r="M33" s="17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71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173"/>
      <c r="BN33" s="173"/>
      <c r="BO33" s="173"/>
      <c r="BP33" s="173"/>
    </row>
    <row r="34" spans="1:68" s="2" customFormat="1" ht="66" customHeight="1">
      <c r="B34" s="6" t="s">
        <v>56</v>
      </c>
      <c r="C34" s="6"/>
      <c r="D34" s="6"/>
      <c r="E34" s="6"/>
      <c r="F34" s="6"/>
      <c r="G34" s="6"/>
      <c r="H34" s="34" t="s">
        <v>85</v>
      </c>
      <c r="I34" s="34"/>
      <c r="J34" s="34"/>
      <c r="K34" s="34"/>
      <c r="L34" s="34"/>
      <c r="M34" s="34"/>
      <c r="P34" s="7"/>
      <c r="Q34" s="7"/>
      <c r="R34" s="7"/>
      <c r="S34" s="7"/>
      <c r="U34" s="4" t="s">
        <v>77</v>
      </c>
      <c r="V34" s="4"/>
      <c r="W34" s="4"/>
    </row>
    <row r="35" spans="1:68" s="2" customFormat="1" ht="21.95" customHeight="1">
      <c r="I35" s="5" t="s">
        <v>8</v>
      </c>
      <c r="J35" s="5"/>
      <c r="K35" s="5"/>
      <c r="L35" s="5"/>
      <c r="P35" s="5" t="s">
        <v>10</v>
      </c>
      <c r="Q35" s="5"/>
      <c r="R35" s="5"/>
      <c r="S35" s="5"/>
      <c r="U35" s="5" t="s">
        <v>57</v>
      </c>
      <c r="V35" s="5"/>
      <c r="W35" s="5"/>
    </row>
    <row r="36" spans="1:68" s="2" customFormat="1" ht="70.5" customHeight="1">
      <c r="B36" s="6" t="s">
        <v>76</v>
      </c>
      <c r="C36" s="6"/>
      <c r="D36" s="6"/>
      <c r="E36" s="6"/>
      <c r="F36" s="6"/>
      <c r="G36" s="6"/>
      <c r="H36" s="34" t="s">
        <v>86</v>
      </c>
      <c r="I36" s="34"/>
      <c r="J36" s="34"/>
      <c r="K36" s="34"/>
      <c r="L36" s="34"/>
      <c r="M36" s="34"/>
      <c r="P36" s="7"/>
      <c r="Q36" s="7"/>
      <c r="R36" s="7"/>
      <c r="S36" s="7"/>
      <c r="U36" s="4" t="s">
        <v>75</v>
      </c>
      <c r="V36" s="4"/>
      <c r="W36" s="4"/>
    </row>
    <row r="37" spans="1:68" s="2" customFormat="1" ht="26.1" customHeight="1">
      <c r="I37" s="5" t="s">
        <v>8</v>
      </c>
      <c r="J37" s="5"/>
      <c r="K37" s="5"/>
      <c r="L37" s="5"/>
      <c r="P37" s="5" t="s">
        <v>10</v>
      </c>
      <c r="Q37" s="5"/>
      <c r="R37" s="5"/>
      <c r="S37" s="5"/>
      <c r="U37" s="5" t="s">
        <v>57</v>
      </c>
      <c r="V37" s="5"/>
      <c r="W37" s="5"/>
    </row>
    <row r="38" spans="1:68" s="172" customFormat="1" ht="15" customHeight="1">
      <c r="B38" s="174"/>
      <c r="C38" s="174"/>
      <c r="E38" s="175"/>
      <c r="F38" s="176"/>
      <c r="G38" s="176"/>
      <c r="H38" s="176"/>
      <c r="K38" s="176"/>
      <c r="L38" s="176"/>
      <c r="M38" s="176"/>
      <c r="N38" s="176"/>
      <c r="O38" s="1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1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  <c r="BJ38" s="173"/>
      <c r="BK38" s="173"/>
      <c r="BL38" s="173"/>
      <c r="BM38" s="173"/>
      <c r="BN38" s="173"/>
      <c r="BO38" s="173"/>
      <c r="BP38" s="173"/>
    </row>
    <row r="39" spans="1:68" s="172" customFormat="1" ht="13.5" customHeight="1">
      <c r="B39" s="177"/>
      <c r="E39" s="175"/>
      <c r="F39" s="175"/>
      <c r="Q39" s="52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1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3"/>
      <c r="BL39" s="173"/>
      <c r="BM39" s="173"/>
      <c r="BN39" s="173"/>
      <c r="BO39" s="173"/>
      <c r="BP39" s="173"/>
    </row>
    <row r="40" spans="1:68" s="172" customFormat="1" ht="13.5" customHeight="1">
      <c r="B40" s="177"/>
      <c r="E40" s="175"/>
      <c r="F40" s="175"/>
      <c r="Q40" s="52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1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  <c r="BJ40" s="173"/>
      <c r="BK40" s="173"/>
      <c r="BL40" s="173"/>
      <c r="BM40" s="173"/>
      <c r="BN40" s="173"/>
      <c r="BO40" s="173"/>
      <c r="BP40" s="173"/>
    </row>
    <row r="41" spans="1:68" s="172" customFormat="1" ht="13.5" customHeight="1">
      <c r="B41" s="177"/>
      <c r="E41" s="175"/>
      <c r="F41" s="175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1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  <c r="BJ41" s="173"/>
      <c r="BK41" s="173"/>
      <c r="BL41" s="173"/>
      <c r="BM41" s="173"/>
      <c r="BN41" s="173"/>
      <c r="BO41" s="173"/>
      <c r="BP41" s="173"/>
    </row>
    <row r="42" spans="1:68" ht="40.5">
      <c r="G42" s="81"/>
      <c r="H42" s="81"/>
      <c r="I42" s="81" t="s">
        <v>99</v>
      </c>
      <c r="J42" s="81" t="s">
        <v>99</v>
      </c>
      <c r="K42" s="81"/>
      <c r="L42" s="81"/>
      <c r="M42" s="81" t="s">
        <v>99</v>
      </c>
      <c r="N42" s="81"/>
      <c r="O42" s="81"/>
      <c r="P42" s="81" t="s">
        <v>99</v>
      </c>
      <c r="Q42" s="81" t="s">
        <v>99</v>
      </c>
      <c r="R42" s="81"/>
      <c r="S42" s="81"/>
      <c r="T42" s="81" t="s">
        <v>99</v>
      </c>
      <c r="U42" s="81"/>
      <c r="V42" s="81" t="s">
        <v>99</v>
      </c>
      <c r="W42" s="81"/>
      <c r="X42" s="81" t="s">
        <v>99</v>
      </c>
      <c r="Y42" s="81"/>
      <c r="Z42" s="81"/>
      <c r="AA42" s="81" t="s">
        <v>99</v>
      </c>
      <c r="AB42" s="81"/>
      <c r="AC42" s="81" t="s">
        <v>99</v>
      </c>
      <c r="AD42" s="81" t="s">
        <v>99</v>
      </c>
      <c r="AE42" s="81" t="s">
        <v>99</v>
      </c>
      <c r="AF42" s="81"/>
      <c r="AG42" s="81"/>
      <c r="AH42" s="81" t="s">
        <v>99</v>
      </c>
      <c r="AI42" s="81"/>
      <c r="AJ42" s="81" t="s">
        <v>99</v>
      </c>
      <c r="AK42" s="81"/>
      <c r="AL42" s="69" t="s">
        <v>97</v>
      </c>
    </row>
    <row r="43" spans="1:68">
      <c r="G43" s="101"/>
      <c r="H43" s="101"/>
      <c r="I43" s="101">
        <f t="shared" ref="I43:AK43" si="10">0.2+0.18</f>
        <v>0.38</v>
      </c>
      <c r="J43" s="101">
        <f t="shared" si="10"/>
        <v>0.38</v>
      </c>
      <c r="K43" s="101"/>
      <c r="L43" s="101"/>
      <c r="M43" s="101">
        <f t="shared" si="10"/>
        <v>0.38</v>
      </c>
      <c r="N43" s="101"/>
      <c r="O43" s="101"/>
      <c r="P43" s="101">
        <f t="shared" si="10"/>
        <v>0.38</v>
      </c>
      <c r="Q43" s="101">
        <f t="shared" si="10"/>
        <v>0.38</v>
      </c>
      <c r="R43" s="101"/>
      <c r="S43" s="101"/>
      <c r="T43" s="101">
        <f t="shared" si="10"/>
        <v>0.38</v>
      </c>
      <c r="U43" s="101"/>
      <c r="V43" s="101">
        <f t="shared" si="10"/>
        <v>0.38</v>
      </c>
      <c r="W43" s="101"/>
      <c r="X43" s="101">
        <f t="shared" si="10"/>
        <v>0.38</v>
      </c>
      <c r="Y43" s="101"/>
      <c r="Z43" s="101"/>
      <c r="AA43" s="101">
        <f t="shared" si="10"/>
        <v>0.38</v>
      </c>
      <c r="AB43" s="101"/>
      <c r="AC43" s="101">
        <f t="shared" si="10"/>
        <v>0.38</v>
      </c>
      <c r="AD43" s="101">
        <f t="shared" si="10"/>
        <v>0.38</v>
      </c>
      <c r="AE43" s="101">
        <f t="shared" si="10"/>
        <v>0.38</v>
      </c>
      <c r="AF43" s="101"/>
      <c r="AG43" s="101"/>
      <c r="AH43" s="101">
        <f t="shared" si="10"/>
        <v>0.38</v>
      </c>
      <c r="AI43" s="101"/>
      <c r="AJ43" s="101">
        <f t="shared" si="10"/>
        <v>0.38</v>
      </c>
      <c r="AK43" s="101"/>
      <c r="AL43" s="144">
        <f>SUM(G43:AK43)</f>
        <v>5.3199999999999994</v>
      </c>
    </row>
    <row r="45" spans="1:68">
      <c r="H45" s="37"/>
      <c r="I45" s="37"/>
      <c r="J45" s="37"/>
      <c r="K45" s="37"/>
      <c r="L45" s="37"/>
      <c r="M45" s="37"/>
    </row>
    <row r="47" spans="1:68">
      <c r="H47" s="37"/>
      <c r="I47" s="37"/>
      <c r="J47" s="37"/>
      <c r="K47" s="37"/>
      <c r="L47" s="37"/>
      <c r="M47" s="37"/>
    </row>
    <row r="61" spans="35:35">
      <c r="AI61" s="37"/>
    </row>
  </sheetData>
  <mergeCells count="51">
    <mergeCell ref="I37:L37"/>
    <mergeCell ref="A13:AL13"/>
    <mergeCell ref="B34:G34"/>
    <mergeCell ref="I35:L35"/>
    <mergeCell ref="D26:E26"/>
    <mergeCell ref="A19:AL19"/>
    <mergeCell ref="A20:A22"/>
    <mergeCell ref="B20:B21"/>
    <mergeCell ref="A23:E23"/>
    <mergeCell ref="C24:E24"/>
    <mergeCell ref="C25:E25"/>
    <mergeCell ref="C27:E27"/>
    <mergeCell ref="A28:A29"/>
    <mergeCell ref="H36:M36"/>
    <mergeCell ref="P36:S36"/>
    <mergeCell ref="A31:E31"/>
    <mergeCell ref="A1:C1"/>
    <mergeCell ref="O1:AM1"/>
    <mergeCell ref="B3:E3"/>
    <mergeCell ref="AG3:AK3"/>
    <mergeCell ref="B4:E4"/>
    <mergeCell ref="AG4:AK4"/>
    <mergeCell ref="B5:C5"/>
    <mergeCell ref="B6:C6"/>
    <mergeCell ref="AG6:AJ6"/>
    <mergeCell ref="B7:C7"/>
    <mergeCell ref="B8:C8"/>
    <mergeCell ref="AG8:AJ8"/>
    <mergeCell ref="AG10:AK10"/>
    <mergeCell ref="A14:AL14"/>
    <mergeCell ref="A15:AL15"/>
    <mergeCell ref="A16:A18"/>
    <mergeCell ref="B16:B18"/>
    <mergeCell ref="C16:C18"/>
    <mergeCell ref="D16:D18"/>
    <mergeCell ref="E16:E18"/>
    <mergeCell ref="F16:F18"/>
    <mergeCell ref="G16:AK16"/>
    <mergeCell ref="AL16:AL18"/>
    <mergeCell ref="G18:AK18"/>
    <mergeCell ref="B36:G36"/>
    <mergeCell ref="H34:M34"/>
    <mergeCell ref="P34:S34"/>
    <mergeCell ref="B10:E10"/>
    <mergeCell ref="B28:B30"/>
    <mergeCell ref="P37:S37"/>
    <mergeCell ref="U37:W37"/>
    <mergeCell ref="U34:W34"/>
    <mergeCell ref="P35:S35"/>
    <mergeCell ref="U35:W35"/>
    <mergeCell ref="U36:W36"/>
  </mergeCells>
  <pageMargins left="0.25" right="0.25" top="0.75" bottom="0.75" header="0.3" footer="0.3"/>
  <pageSetup paperSize="9" scale="30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BP41"/>
  <sheetViews>
    <sheetView showZeros="0" topLeftCell="A11" zoomScale="60" zoomScaleNormal="60" zoomScaleSheetLayoutView="50" workbookViewId="0">
      <selection activeCell="S87" sqref="S87"/>
    </sheetView>
  </sheetViews>
  <sheetFormatPr defaultRowHeight="20.25"/>
  <cols>
    <col min="1" max="1" width="6" style="36" customWidth="1"/>
    <col min="2" max="2" width="31.5703125" style="36" customWidth="1"/>
    <col min="3" max="3" width="33.7109375" style="36" customWidth="1"/>
    <col min="4" max="4" width="15.140625" style="36" customWidth="1"/>
    <col min="5" max="5" width="10.28515625" style="36" customWidth="1"/>
    <col min="6" max="6" width="38.28515625" style="37" customWidth="1"/>
    <col min="7" max="7" width="13.28515625" style="37" customWidth="1"/>
    <col min="8" max="31" width="10.140625" style="36" customWidth="1"/>
    <col min="32" max="32" width="12.140625" style="36" customWidth="1"/>
    <col min="33" max="35" width="10.140625" style="36" customWidth="1"/>
    <col min="36" max="36" width="13.5703125" style="36" customWidth="1"/>
    <col min="37" max="37" width="10.140625" style="36" customWidth="1"/>
    <col min="38" max="38" width="13.5703125" style="36" customWidth="1"/>
    <col min="39" max="39" width="14.28515625" style="178" customWidth="1"/>
    <col min="40" max="40" width="19.5703125" style="36" customWidth="1"/>
    <col min="41" max="16384" width="9.140625" style="36"/>
  </cols>
  <sheetData>
    <row r="1" spans="1:45" ht="50.25" hidden="1" customHeight="1">
      <c r="A1" s="35" t="s">
        <v>0</v>
      </c>
      <c r="B1" s="35"/>
      <c r="C1" s="35"/>
      <c r="D1" s="35"/>
      <c r="P1" s="35" t="s">
        <v>1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</row>
    <row r="2" spans="1:45" ht="50.25" hidden="1" customHeight="1">
      <c r="A2" s="38"/>
      <c r="B2" s="38"/>
      <c r="C2" s="38"/>
      <c r="D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O2" s="38"/>
    </row>
    <row r="3" spans="1:45" ht="50.25" hidden="1" customHeight="1">
      <c r="A3" s="38"/>
      <c r="B3" s="39" t="s">
        <v>3</v>
      </c>
      <c r="C3" s="39"/>
      <c r="D3" s="39"/>
      <c r="E3" s="39"/>
      <c r="F3" s="39"/>
      <c r="G3" s="40"/>
      <c r="H3" s="41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39" t="s">
        <v>4</v>
      </c>
      <c r="AI3" s="39"/>
      <c r="AJ3" s="39"/>
      <c r="AK3" s="39"/>
      <c r="AL3" s="39"/>
      <c r="AM3" s="42"/>
      <c r="AN3" s="165"/>
      <c r="AO3" s="42"/>
      <c r="AP3" s="42"/>
      <c r="AQ3" s="42"/>
      <c r="AR3" s="42"/>
      <c r="AS3" s="42"/>
    </row>
    <row r="4" spans="1:45" ht="50.25" hidden="1" customHeight="1">
      <c r="A4" s="38"/>
      <c r="B4" s="39" t="s">
        <v>5</v>
      </c>
      <c r="C4" s="39"/>
      <c r="D4" s="39"/>
      <c r="E4" s="39"/>
      <c r="F4" s="39"/>
      <c r="G4" s="40"/>
      <c r="H4" s="41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39" t="s">
        <v>6</v>
      </c>
      <c r="AI4" s="39"/>
      <c r="AJ4" s="39"/>
      <c r="AK4" s="39"/>
      <c r="AL4" s="39"/>
      <c r="AM4" s="42"/>
      <c r="AN4" s="165"/>
      <c r="AO4" s="42"/>
      <c r="AP4" s="42"/>
      <c r="AQ4" s="42"/>
      <c r="AR4" s="42"/>
      <c r="AS4" s="42"/>
    </row>
    <row r="5" spans="1:45" ht="50.25" hidden="1" customHeight="1">
      <c r="A5" s="38"/>
      <c r="B5" s="43" t="s">
        <v>7</v>
      </c>
      <c r="C5" s="43"/>
      <c r="D5" s="44"/>
      <c r="E5" s="44"/>
      <c r="F5" s="44"/>
      <c r="G5" s="40"/>
      <c r="H5" s="41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4"/>
      <c r="AI5" s="44"/>
      <c r="AJ5" s="44"/>
      <c r="AK5" s="44"/>
      <c r="AL5" s="44"/>
      <c r="AM5" s="42"/>
      <c r="AN5" s="165"/>
      <c r="AO5" s="42"/>
      <c r="AP5" s="42"/>
      <c r="AQ5" s="42"/>
      <c r="AR5" s="42"/>
      <c r="AS5" s="42"/>
    </row>
    <row r="6" spans="1:45" ht="50.25" hidden="1" customHeight="1">
      <c r="A6" s="38"/>
      <c r="B6" s="46" t="s">
        <v>8</v>
      </c>
      <c r="C6" s="46"/>
      <c r="D6" s="47"/>
      <c r="E6" s="47"/>
      <c r="F6" s="47"/>
      <c r="G6" s="40"/>
      <c r="H6" s="41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8" t="s">
        <v>8</v>
      </c>
      <c r="AI6" s="48"/>
      <c r="AJ6" s="48"/>
      <c r="AK6" s="48"/>
      <c r="AL6" s="44"/>
      <c r="AM6" s="42"/>
      <c r="AN6" s="165"/>
      <c r="AO6" s="42"/>
      <c r="AP6" s="42"/>
      <c r="AQ6" s="42"/>
      <c r="AR6" s="42"/>
      <c r="AS6" s="42"/>
    </row>
    <row r="7" spans="1:45" ht="50.25" hidden="1" customHeight="1">
      <c r="A7" s="38"/>
      <c r="B7" s="49" t="s">
        <v>9</v>
      </c>
      <c r="C7" s="49"/>
      <c r="D7" s="44"/>
      <c r="E7" s="44"/>
      <c r="F7" s="44"/>
      <c r="G7" s="40"/>
      <c r="H7" s="41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4"/>
      <c r="AI7" s="44"/>
      <c r="AJ7" s="44"/>
      <c r="AK7" s="44"/>
      <c r="AL7" s="44"/>
      <c r="AM7" s="42"/>
      <c r="AN7" s="165"/>
      <c r="AO7" s="42"/>
      <c r="AP7" s="42"/>
      <c r="AQ7" s="42"/>
      <c r="AR7" s="42"/>
      <c r="AS7" s="42"/>
    </row>
    <row r="8" spans="1:45" ht="50.25" hidden="1" customHeight="1">
      <c r="A8" s="38"/>
      <c r="B8" s="50" t="s">
        <v>10</v>
      </c>
      <c r="C8" s="50"/>
      <c r="D8" s="51"/>
      <c r="E8" s="51"/>
      <c r="F8" s="51"/>
      <c r="G8" s="40"/>
      <c r="H8" s="41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8" t="s">
        <v>10</v>
      </c>
      <c r="AI8" s="48"/>
      <c r="AJ8" s="48"/>
      <c r="AK8" s="48"/>
      <c r="AL8" s="44"/>
      <c r="AM8" s="42"/>
      <c r="AN8" s="165"/>
      <c r="AO8" s="42"/>
      <c r="AP8" s="42"/>
      <c r="AQ8" s="42"/>
      <c r="AR8" s="42"/>
      <c r="AS8" s="42"/>
    </row>
    <row r="9" spans="1:45" ht="50.25" hidden="1" customHeight="1">
      <c r="A9" s="38"/>
      <c r="B9" s="44"/>
      <c r="C9" s="44"/>
      <c r="D9" s="44"/>
      <c r="E9" s="44"/>
      <c r="F9" s="44"/>
      <c r="G9" s="40"/>
      <c r="H9" s="41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4"/>
      <c r="AI9" s="44"/>
      <c r="AJ9" s="44"/>
      <c r="AK9" s="44"/>
      <c r="AL9" s="44"/>
      <c r="AM9" s="42"/>
      <c r="AN9" s="165"/>
      <c r="AO9" s="42"/>
      <c r="AP9" s="42"/>
      <c r="AQ9" s="42"/>
      <c r="AR9" s="42"/>
      <c r="AS9" s="42"/>
    </row>
    <row r="10" spans="1:45" ht="50.25" hidden="1" customHeight="1" thickBot="1">
      <c r="A10" s="52"/>
      <c r="B10" s="39" t="s">
        <v>11</v>
      </c>
      <c r="C10" s="39"/>
      <c r="D10" s="39"/>
      <c r="E10" s="39"/>
      <c r="F10" s="39"/>
      <c r="G10" s="53"/>
      <c r="H10" s="52"/>
      <c r="I10" s="52"/>
      <c r="J10" s="52"/>
      <c r="K10" s="52"/>
      <c r="L10" s="52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9" t="s">
        <v>67</v>
      </c>
      <c r="AI10" s="39"/>
      <c r="AJ10" s="39"/>
      <c r="AK10" s="39"/>
      <c r="AL10" s="39"/>
      <c r="AM10" s="38"/>
      <c r="AN10" s="180"/>
    </row>
    <row r="11" spans="1:45" ht="25.5" customHeight="1" thickBot="1">
      <c r="A11" s="38"/>
      <c r="B11" s="38"/>
      <c r="C11" s="38"/>
      <c r="D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181" t="s">
        <v>58</v>
      </c>
      <c r="AO11" s="38"/>
    </row>
    <row r="12" spans="1:45" ht="15.75" customHeight="1">
      <c r="A12" s="38"/>
      <c r="B12" s="38"/>
      <c r="C12" s="38"/>
      <c r="D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</row>
    <row r="13" spans="1:45" ht="17.25" customHeight="1">
      <c r="A13" s="56" t="s">
        <v>81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60"/>
    </row>
    <row r="14" spans="1:45" ht="17.25" customHeight="1">
      <c r="A14" s="61" t="s">
        <v>78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3"/>
    </row>
    <row r="15" spans="1:45" ht="17.25" customHeight="1">
      <c r="A15" s="61" t="s">
        <v>83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3"/>
    </row>
    <row r="16" spans="1:45">
      <c r="A16" s="25" t="s">
        <v>13</v>
      </c>
      <c r="B16" s="25" t="s">
        <v>14</v>
      </c>
      <c r="C16" s="25" t="s">
        <v>15</v>
      </c>
      <c r="D16" s="15" t="s">
        <v>16</v>
      </c>
      <c r="E16" s="15" t="s">
        <v>17</v>
      </c>
      <c r="F16" s="15" t="s">
        <v>18</v>
      </c>
      <c r="G16" s="26" t="s">
        <v>19</v>
      </c>
      <c r="H16" s="182" t="s">
        <v>90</v>
      </c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3"/>
      <c r="AM16" s="184" t="s">
        <v>20</v>
      </c>
      <c r="AN16" s="216" t="s">
        <v>21</v>
      </c>
    </row>
    <row r="17" spans="1:58" ht="27" customHeight="1">
      <c r="A17" s="25"/>
      <c r="B17" s="25"/>
      <c r="C17" s="25"/>
      <c r="D17" s="15"/>
      <c r="E17" s="15"/>
      <c r="F17" s="15"/>
      <c r="G17" s="26"/>
      <c r="H17" s="67">
        <v>1</v>
      </c>
      <c r="I17" s="68">
        <v>2</v>
      </c>
      <c r="J17" s="69">
        <v>3</v>
      </c>
      <c r="K17" s="70">
        <v>4</v>
      </c>
      <c r="L17" s="67">
        <v>5</v>
      </c>
      <c r="M17" s="68">
        <v>6</v>
      </c>
      <c r="N17" s="69">
        <v>7</v>
      </c>
      <c r="O17" s="70" t="s">
        <v>91</v>
      </c>
      <c r="P17" s="67">
        <v>9</v>
      </c>
      <c r="Q17" s="70">
        <v>10</v>
      </c>
      <c r="R17" s="69">
        <v>11</v>
      </c>
      <c r="S17" s="68">
        <v>12</v>
      </c>
      <c r="T17" s="67">
        <v>13</v>
      </c>
      <c r="U17" s="70">
        <v>14</v>
      </c>
      <c r="V17" s="69">
        <v>15</v>
      </c>
      <c r="W17" s="70">
        <v>16</v>
      </c>
      <c r="X17" s="69">
        <v>17</v>
      </c>
      <c r="Y17" s="70">
        <v>18</v>
      </c>
      <c r="Z17" s="67">
        <v>19</v>
      </c>
      <c r="AA17" s="68">
        <v>20</v>
      </c>
      <c r="AB17" s="69">
        <v>21</v>
      </c>
      <c r="AC17" s="70">
        <v>22</v>
      </c>
      <c r="AD17" s="69">
        <v>23</v>
      </c>
      <c r="AE17" s="70">
        <v>24</v>
      </c>
      <c r="AF17" s="69">
        <v>25</v>
      </c>
      <c r="AG17" s="68">
        <v>26</v>
      </c>
      <c r="AH17" s="67">
        <v>27</v>
      </c>
      <c r="AI17" s="70">
        <v>28</v>
      </c>
      <c r="AJ17" s="69">
        <v>29</v>
      </c>
      <c r="AK17" s="70">
        <v>30</v>
      </c>
      <c r="AL17" s="71">
        <v>31</v>
      </c>
      <c r="AM17" s="184"/>
      <c r="AN17" s="217"/>
    </row>
    <row r="18" spans="1:58" ht="48" customHeight="1" thickBot="1">
      <c r="A18" s="25"/>
      <c r="B18" s="25"/>
      <c r="C18" s="25"/>
      <c r="D18" s="15"/>
      <c r="E18" s="15"/>
      <c r="F18" s="15"/>
      <c r="G18" s="26"/>
      <c r="H18" s="182" t="s">
        <v>21</v>
      </c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4"/>
      <c r="AN18" s="186" t="s">
        <v>22</v>
      </c>
    </row>
    <row r="19" spans="1:58" hidden="1">
      <c r="A19" s="184" t="s">
        <v>23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</row>
    <row r="20" spans="1:58" ht="50.25" hidden="1" customHeight="1">
      <c r="A20" s="209"/>
      <c r="B20" s="188" t="s">
        <v>24</v>
      </c>
      <c r="C20" s="218" t="s">
        <v>25</v>
      </c>
      <c r="D20" s="219">
        <f>'[2]Норма ТК'!D3</f>
        <v>4.28</v>
      </c>
      <c r="E20" s="220" t="s">
        <v>26</v>
      </c>
      <c r="F20" s="80" t="s">
        <v>27</v>
      </c>
      <c r="G20" s="191">
        <v>1</v>
      </c>
      <c r="H20" s="221"/>
      <c r="I20" s="221"/>
      <c r="J20" s="221"/>
      <c r="K20" s="221"/>
      <c r="L20" s="221"/>
      <c r="M20" s="221"/>
      <c r="N20" s="221"/>
      <c r="O20" s="221">
        <f>$D$20</f>
        <v>4.28</v>
      </c>
      <c r="P20" s="221">
        <f t="shared" ref="P20:AL20" si="0">$D$20</f>
        <v>4.28</v>
      </c>
      <c r="Q20" s="221">
        <f t="shared" si="0"/>
        <v>4.28</v>
      </c>
      <c r="R20" s="221"/>
      <c r="S20" s="221"/>
      <c r="T20" s="221"/>
      <c r="U20" s="221"/>
      <c r="V20" s="221">
        <f t="shared" si="0"/>
        <v>4.28</v>
      </c>
      <c r="W20" s="221">
        <f t="shared" si="0"/>
        <v>4.28</v>
      </c>
      <c r="X20" s="221">
        <f t="shared" si="0"/>
        <v>4.28</v>
      </c>
      <c r="Y20" s="221"/>
      <c r="Z20" s="221">
        <f t="shared" si="0"/>
        <v>4.28</v>
      </c>
      <c r="AA20" s="221"/>
      <c r="AB20" s="221"/>
      <c r="AC20" s="221">
        <f t="shared" si="0"/>
        <v>4.28</v>
      </c>
      <c r="AD20" s="221">
        <f t="shared" si="0"/>
        <v>4.28</v>
      </c>
      <c r="AE20" s="221">
        <f t="shared" si="0"/>
        <v>4.28</v>
      </c>
      <c r="AF20" s="221"/>
      <c r="AG20" s="221">
        <f t="shared" si="0"/>
        <v>4.28</v>
      </c>
      <c r="AH20" s="221"/>
      <c r="AI20" s="221"/>
      <c r="AJ20" s="221">
        <f t="shared" si="0"/>
        <v>4.28</v>
      </c>
      <c r="AK20" s="221">
        <f t="shared" si="0"/>
        <v>4.28</v>
      </c>
      <c r="AL20" s="221">
        <f t="shared" si="0"/>
        <v>4.28</v>
      </c>
      <c r="AM20" s="194">
        <f>SUM(H20:AL20)</f>
        <v>59.920000000000009</v>
      </c>
      <c r="AN20" s="194">
        <f>AM20</f>
        <v>59.920000000000009</v>
      </c>
    </row>
    <row r="21" spans="1:58" ht="50.25" hidden="1" customHeight="1">
      <c r="A21" s="209"/>
      <c r="B21" s="188"/>
      <c r="C21" s="189" t="s">
        <v>102</v>
      </c>
      <c r="D21" s="222">
        <f>'[2]Норма ТК'!D8</f>
        <v>8.6359999999999992</v>
      </c>
      <c r="E21" s="220" t="s">
        <v>28</v>
      </c>
      <c r="F21" s="80" t="s">
        <v>29</v>
      </c>
      <c r="G21" s="191">
        <v>1</v>
      </c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>
        <f>D21</f>
        <v>8.6359999999999992</v>
      </c>
      <c r="Z21" s="223"/>
      <c r="AA21" s="223"/>
      <c r="AB21" s="223"/>
      <c r="AC21" s="223"/>
      <c r="AD21" s="223"/>
      <c r="AE21" s="223"/>
      <c r="AF21" s="223"/>
      <c r="AG21" s="223"/>
      <c r="AH21" s="223"/>
      <c r="AI21" s="223"/>
      <c r="AJ21" s="223"/>
      <c r="AK21" s="223"/>
      <c r="AL21" s="223"/>
      <c r="AM21" s="194">
        <f t="shared" ref="AM21:AM23" si="1">SUM(H21:AL21)</f>
        <v>8.6359999999999992</v>
      </c>
      <c r="AN21" s="194">
        <f>AM21</f>
        <v>8.6359999999999992</v>
      </c>
      <c r="AO21" s="86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</row>
    <row r="22" spans="1:58" ht="50.25" hidden="1" customHeight="1">
      <c r="A22" s="209"/>
      <c r="B22" s="224"/>
      <c r="C22" s="189" t="s">
        <v>30</v>
      </c>
      <c r="D22" s="222">
        <f>'[2]Норма ТК'!D13</f>
        <v>105.27800000000001</v>
      </c>
      <c r="E22" s="220" t="s">
        <v>31</v>
      </c>
      <c r="F22" s="80" t="s">
        <v>32</v>
      </c>
      <c r="G22" s="191">
        <v>1</v>
      </c>
      <c r="H22" s="128"/>
      <c r="I22" s="128"/>
      <c r="J22" s="128"/>
      <c r="K22" s="128"/>
      <c r="L22" s="128">
        <f>D22</f>
        <v>105.27800000000001</v>
      </c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94">
        <f t="shared" si="1"/>
        <v>105.27800000000001</v>
      </c>
      <c r="AN22" s="194">
        <f>AM22</f>
        <v>105.27800000000001</v>
      </c>
      <c r="AO22" s="86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</row>
    <row r="23" spans="1:58" ht="50.25" hidden="1" customHeight="1">
      <c r="A23" s="204" t="s">
        <v>33</v>
      </c>
      <c r="B23" s="204"/>
      <c r="C23" s="204"/>
      <c r="D23" s="204"/>
      <c r="E23" s="204"/>
      <c r="F23" s="204"/>
      <c r="G23" s="127"/>
      <c r="H23" s="194">
        <f>H20+H21</f>
        <v>0</v>
      </c>
      <c r="I23" s="194">
        <f t="shared" ref="I23:AL23" si="2">I20+I21</f>
        <v>0</v>
      </c>
      <c r="J23" s="194">
        <f t="shared" si="2"/>
        <v>0</v>
      </c>
      <c r="K23" s="194">
        <f t="shared" si="2"/>
        <v>0</v>
      </c>
      <c r="L23" s="194">
        <f t="shared" si="2"/>
        <v>0</v>
      </c>
      <c r="M23" s="194">
        <f t="shared" si="2"/>
        <v>0</v>
      </c>
      <c r="N23" s="194">
        <f t="shared" si="2"/>
        <v>0</v>
      </c>
      <c r="O23" s="194">
        <f t="shared" si="2"/>
        <v>4.28</v>
      </c>
      <c r="P23" s="194">
        <f t="shared" si="2"/>
        <v>4.28</v>
      </c>
      <c r="Q23" s="194">
        <f t="shared" si="2"/>
        <v>4.28</v>
      </c>
      <c r="R23" s="194">
        <f t="shared" si="2"/>
        <v>0</v>
      </c>
      <c r="S23" s="194">
        <f t="shared" si="2"/>
        <v>0</v>
      </c>
      <c r="T23" s="194">
        <f t="shared" si="2"/>
        <v>0</v>
      </c>
      <c r="U23" s="194">
        <f t="shared" si="2"/>
        <v>0</v>
      </c>
      <c r="V23" s="194">
        <f t="shared" si="2"/>
        <v>4.28</v>
      </c>
      <c r="W23" s="194">
        <f t="shared" si="2"/>
        <v>4.28</v>
      </c>
      <c r="X23" s="194">
        <f t="shared" si="2"/>
        <v>4.28</v>
      </c>
      <c r="Y23" s="194">
        <f t="shared" si="2"/>
        <v>8.6359999999999992</v>
      </c>
      <c r="Z23" s="194">
        <f t="shared" si="2"/>
        <v>4.28</v>
      </c>
      <c r="AA23" s="194">
        <f t="shared" si="2"/>
        <v>0</v>
      </c>
      <c r="AB23" s="194">
        <f t="shared" si="2"/>
        <v>0</v>
      </c>
      <c r="AC23" s="194">
        <f t="shared" si="2"/>
        <v>4.28</v>
      </c>
      <c r="AD23" s="194">
        <f t="shared" si="2"/>
        <v>4.28</v>
      </c>
      <c r="AE23" s="194">
        <f t="shared" si="2"/>
        <v>4.28</v>
      </c>
      <c r="AF23" s="194">
        <f t="shared" si="2"/>
        <v>0</v>
      </c>
      <c r="AG23" s="194">
        <f t="shared" si="2"/>
        <v>4.28</v>
      </c>
      <c r="AH23" s="194">
        <f t="shared" si="2"/>
        <v>0</v>
      </c>
      <c r="AI23" s="194">
        <f t="shared" si="2"/>
        <v>0</v>
      </c>
      <c r="AJ23" s="194">
        <f t="shared" si="2"/>
        <v>4.28</v>
      </c>
      <c r="AK23" s="194">
        <f t="shared" si="2"/>
        <v>4.28</v>
      </c>
      <c r="AL23" s="194">
        <f t="shared" si="2"/>
        <v>4.28</v>
      </c>
      <c r="AM23" s="194">
        <f t="shared" si="1"/>
        <v>68.556000000000012</v>
      </c>
      <c r="AN23" s="194">
        <f>AM23</f>
        <v>68.556000000000012</v>
      </c>
      <c r="AO23" s="86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</row>
    <row r="24" spans="1:58" ht="50.25" hidden="1" customHeight="1">
      <c r="A24" s="225"/>
      <c r="B24" s="226"/>
      <c r="C24" s="227" t="s">
        <v>34</v>
      </c>
      <c r="D24" s="227"/>
      <c r="E24" s="227"/>
      <c r="F24" s="227"/>
      <c r="G24" s="127" t="s">
        <v>35</v>
      </c>
      <c r="H24" s="128">
        <f>'[2]мес ТЗ 2018'!AM141</f>
        <v>14.56</v>
      </c>
      <c r="I24" s="128">
        <f>'[2]мес ТЗ 2018'!AM231</f>
        <v>12.3</v>
      </c>
      <c r="J24" s="128">
        <f>'[2]мес ТЗ 2018'!AM321</f>
        <v>10.94</v>
      </c>
      <c r="K24" s="128">
        <f>'[2]мес ТЗ 2018'!AM411</f>
        <v>14.06</v>
      </c>
      <c r="L24" s="128">
        <f>'[2]мес ТЗ 2018'!AM502</f>
        <v>24.21</v>
      </c>
      <c r="M24" s="128">
        <f>'[2]мес ТЗ 2018'!AM593</f>
        <v>14.42</v>
      </c>
      <c r="N24" s="128">
        <f>'[2]мес ТЗ 2018'!AM685</f>
        <v>14.61</v>
      </c>
      <c r="O24" s="128">
        <f>'[2]мес ТЗ 2018'!AM776</f>
        <v>13.8</v>
      </c>
      <c r="P24" s="128">
        <f>'[2]мес ТЗ 2018'!AM866</f>
        <v>11.6</v>
      </c>
      <c r="Q24" s="128">
        <f>'[2]мес ТЗ 2018'!AM956</f>
        <v>14.56</v>
      </c>
      <c r="R24" s="128">
        <f>'[2]мес ТЗ 2018'!AM1047</f>
        <v>13.3</v>
      </c>
      <c r="S24" s="128">
        <f>'[2]мес ТЗ 2018'!AM1137</f>
        <v>14.56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>
        <f t="shared" ref="AM24:AM27" si="3">SUM(H24:S24)</f>
        <v>172.92000000000002</v>
      </c>
      <c r="AN24" s="128">
        <f t="shared" ref="AN24:AN27" si="4">AM24</f>
        <v>172.92000000000002</v>
      </c>
      <c r="AO24" s="86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</row>
    <row r="25" spans="1:58" ht="50.25" hidden="1" customHeight="1">
      <c r="A25" s="225"/>
      <c r="B25" s="226"/>
      <c r="C25" s="228" t="s">
        <v>36</v>
      </c>
      <c r="D25" s="228"/>
      <c r="E25" s="228"/>
      <c r="F25" s="228"/>
      <c r="G25" s="127" t="s">
        <v>35</v>
      </c>
      <c r="H25" s="128">
        <f>'[2]мес ТЗ 2018'!AM142</f>
        <v>25.02</v>
      </c>
      <c r="I25" s="128">
        <f>'[2]мес ТЗ 2018'!AM232</f>
        <v>21.12</v>
      </c>
      <c r="J25" s="128">
        <f>'[2]мес ТЗ 2018'!AM322</f>
        <v>19.559999999999999</v>
      </c>
      <c r="K25" s="128">
        <f>'[2]мес ТЗ 2018'!AM412</f>
        <v>24.16</v>
      </c>
      <c r="L25" s="128">
        <f>'[2]мес ТЗ 2018'!AM503</f>
        <v>43.37</v>
      </c>
      <c r="M25" s="128">
        <f>'[2]мес ТЗ 2018'!AM594</f>
        <v>24.82</v>
      </c>
      <c r="N25" s="128">
        <f>'[2]мес ТЗ 2018'!AM686</f>
        <v>25.1</v>
      </c>
      <c r="O25" s="128">
        <f>'[2]мес ТЗ 2018'!AM777</f>
        <v>23.79</v>
      </c>
      <c r="P25" s="128">
        <f>'[2]мес ТЗ 2018'!AM867</f>
        <v>20.91</v>
      </c>
      <c r="Q25" s="128">
        <f>'[2]мес ТЗ 2018'!AM957</f>
        <v>25.02</v>
      </c>
      <c r="R25" s="128">
        <f>'[2]мес ТЗ 2018'!AM1048</f>
        <v>22.84</v>
      </c>
      <c r="S25" s="128">
        <f>'[2]мес ТЗ 2018'!AM1138</f>
        <v>25.07</v>
      </c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>
        <f t="shared" si="3"/>
        <v>300.77999999999997</v>
      </c>
      <c r="AN25" s="128">
        <f t="shared" si="4"/>
        <v>300.77999999999997</v>
      </c>
      <c r="AO25" s="86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</row>
    <row r="26" spans="1:58" ht="50.25" hidden="1" customHeight="1">
      <c r="A26" s="225"/>
      <c r="B26" s="226"/>
      <c r="C26" s="98"/>
      <c r="D26" s="229" t="s">
        <v>37</v>
      </c>
      <c r="E26" s="229"/>
      <c r="F26" s="229"/>
      <c r="G26" s="127" t="s">
        <v>35</v>
      </c>
      <c r="H26" s="128">
        <f>H23+H24+H25</f>
        <v>39.58</v>
      </c>
      <c r="I26" s="128">
        <f t="shared" ref="I26:S26" si="5">I23+I24+I25</f>
        <v>33.42</v>
      </c>
      <c r="J26" s="128">
        <f t="shared" si="5"/>
        <v>30.5</v>
      </c>
      <c r="K26" s="128">
        <f t="shared" si="5"/>
        <v>38.22</v>
      </c>
      <c r="L26" s="128">
        <f t="shared" si="5"/>
        <v>67.58</v>
      </c>
      <c r="M26" s="128">
        <f t="shared" si="5"/>
        <v>39.24</v>
      </c>
      <c r="N26" s="128">
        <f t="shared" si="5"/>
        <v>39.71</v>
      </c>
      <c r="O26" s="128">
        <f t="shared" si="5"/>
        <v>41.870000000000005</v>
      </c>
      <c r="P26" s="128">
        <f t="shared" si="5"/>
        <v>36.79</v>
      </c>
      <c r="Q26" s="128">
        <f t="shared" si="5"/>
        <v>43.86</v>
      </c>
      <c r="R26" s="128">
        <f t="shared" si="5"/>
        <v>36.14</v>
      </c>
      <c r="S26" s="128">
        <f t="shared" si="5"/>
        <v>39.630000000000003</v>
      </c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>
        <f t="shared" si="3"/>
        <v>486.54</v>
      </c>
      <c r="AN26" s="128">
        <f>AM26</f>
        <v>486.54</v>
      </c>
      <c r="AO26" s="86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</row>
    <row r="27" spans="1:58" ht="50.25" hidden="1" customHeight="1" thickBot="1">
      <c r="A27" s="225"/>
      <c r="B27" s="226"/>
      <c r="C27" s="230" t="s">
        <v>38</v>
      </c>
      <c r="D27" s="230"/>
      <c r="E27" s="230"/>
      <c r="F27" s="230"/>
      <c r="G27" s="127" t="s">
        <v>39</v>
      </c>
      <c r="H27" s="128">
        <f>'[2]мес ТЗ 2018'!AM144</f>
        <v>11.12</v>
      </c>
      <c r="I27" s="128">
        <f>'[2]мес ТЗ 2018'!AM234</f>
        <v>9.1010000000000009</v>
      </c>
      <c r="J27" s="128">
        <f>'[2]мес ТЗ 2018'!AM324</f>
        <v>7.42</v>
      </c>
      <c r="K27" s="128">
        <f>'[2]мес ТЗ 2018'!AM414</f>
        <v>10.622999999999999</v>
      </c>
      <c r="L27" s="128">
        <f>'[2]мес ТЗ 2018'!AM505</f>
        <v>10.852</v>
      </c>
      <c r="M27" s="128">
        <f>'[2]мес ТЗ 2018'!AM596</f>
        <v>10.622999999999999</v>
      </c>
      <c r="N27" s="128">
        <f>'[2]мес ТЗ 2018'!AM688</f>
        <v>11.004</v>
      </c>
      <c r="O27" s="128">
        <f>'[2]мес ТЗ 2018'!AM779</f>
        <v>10.24</v>
      </c>
      <c r="P27" s="128">
        <f>'[2]мес ТЗ 2018'!AM869</f>
        <v>6.66</v>
      </c>
      <c r="Q27" s="128">
        <f>'[2]мес ТЗ 2018'!AM959</f>
        <v>10.97</v>
      </c>
      <c r="R27" s="128">
        <f>'[2]мес ТЗ 2018'!AM1050</f>
        <v>9.83</v>
      </c>
      <c r="S27" s="128">
        <f>'[2]мес ТЗ 2018'!AM1140</f>
        <v>10.97</v>
      </c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44">
        <f t="shared" si="3"/>
        <v>119.41299999999998</v>
      </c>
      <c r="AN27" s="128">
        <f t="shared" si="4"/>
        <v>119.41299999999998</v>
      </c>
      <c r="AO27" s="86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</row>
    <row r="28" spans="1:58" s="232" customFormat="1" ht="74.25" customHeight="1">
      <c r="A28" s="231"/>
      <c r="B28" s="188" t="s">
        <v>64</v>
      </c>
      <c r="C28" s="189" t="s">
        <v>41</v>
      </c>
      <c r="D28" s="190">
        <f>'[2]Норма ТК'!D4</f>
        <v>4.28</v>
      </c>
      <c r="E28" s="191" t="s">
        <v>26</v>
      </c>
      <c r="F28" s="111" t="s">
        <v>61</v>
      </c>
      <c r="G28" s="191">
        <v>1</v>
      </c>
      <c r="H28" s="192"/>
      <c r="I28" s="192"/>
      <c r="J28" s="82">
        <v>4.28</v>
      </c>
      <c r="K28" s="82">
        <v>4.28</v>
      </c>
      <c r="L28" s="192"/>
      <c r="M28" s="192"/>
      <c r="N28" s="82">
        <v>4.28</v>
      </c>
      <c r="O28" s="82"/>
      <c r="P28" s="192"/>
      <c r="Q28" s="82">
        <v>4.28</v>
      </c>
      <c r="R28" s="82">
        <v>4.28</v>
      </c>
      <c r="S28" s="192"/>
      <c r="T28" s="192"/>
      <c r="U28" s="82">
        <v>4.28</v>
      </c>
      <c r="V28" s="82"/>
      <c r="W28" s="82">
        <v>4.28</v>
      </c>
      <c r="X28" s="82"/>
      <c r="Y28" s="82">
        <v>4.28</v>
      </c>
      <c r="Z28" s="192"/>
      <c r="AA28" s="192"/>
      <c r="AB28" s="82">
        <v>4.28</v>
      </c>
      <c r="AC28" s="82"/>
      <c r="AD28" s="82">
        <v>4.28</v>
      </c>
      <c r="AE28" s="82"/>
      <c r="AF28" s="82">
        <v>4.28</v>
      </c>
      <c r="AG28" s="192"/>
      <c r="AH28" s="192"/>
      <c r="AI28" s="82">
        <v>4.28</v>
      </c>
      <c r="AJ28" s="82"/>
      <c r="AK28" s="82">
        <v>4.28</v>
      </c>
      <c r="AL28" s="82"/>
      <c r="AM28" s="194">
        <f>SUM(H28:AL28)</f>
        <v>55.640000000000008</v>
      </c>
      <c r="AN28" s="194">
        <f t="shared" ref="AN28:AN29" si="6">AM28</f>
        <v>55.640000000000008</v>
      </c>
      <c r="AO28" s="199"/>
      <c r="AP28" s="200"/>
      <c r="AQ28" s="200"/>
      <c r="AR28" s="200"/>
      <c r="AS28" s="200"/>
      <c r="AT28" s="200"/>
      <c r="AU28" s="200"/>
      <c r="AV28" s="200"/>
      <c r="AW28" s="200"/>
      <c r="AX28" s="200"/>
      <c r="AY28" s="200"/>
      <c r="AZ28" s="200"/>
      <c r="BA28" s="200"/>
      <c r="BB28" s="200"/>
      <c r="BC28" s="200"/>
      <c r="BD28" s="200"/>
      <c r="BE28" s="200"/>
      <c r="BF28" s="200"/>
    </row>
    <row r="29" spans="1:58" s="234" customFormat="1" ht="88.5" customHeight="1">
      <c r="A29" s="231"/>
      <c r="B29" s="188"/>
      <c r="C29" s="189" t="s">
        <v>42</v>
      </c>
      <c r="D29" s="196">
        <f>'[2]Норма ТК'!D9</f>
        <v>8.6319999999999997</v>
      </c>
      <c r="E29" s="191" t="s">
        <v>28</v>
      </c>
      <c r="F29" s="111" t="s">
        <v>62</v>
      </c>
      <c r="G29" s="191">
        <v>1</v>
      </c>
      <c r="H29" s="120"/>
      <c r="I29" s="120"/>
      <c r="J29" s="32"/>
      <c r="K29" s="32"/>
      <c r="L29" s="120"/>
      <c r="M29" s="120"/>
      <c r="N29" s="32"/>
      <c r="O29" s="197"/>
      <c r="P29" s="198"/>
      <c r="Q29" s="70"/>
      <c r="R29" s="70"/>
      <c r="S29" s="68"/>
      <c r="T29" s="68"/>
      <c r="U29" s="70"/>
      <c r="V29" s="70"/>
      <c r="W29" s="70"/>
      <c r="X29" s="70"/>
      <c r="Y29" s="70"/>
      <c r="Z29" s="68"/>
      <c r="AA29" s="68"/>
      <c r="AB29" s="70"/>
      <c r="AC29" s="70"/>
      <c r="AD29" s="70"/>
      <c r="AE29" s="70"/>
      <c r="AF29" s="70"/>
      <c r="AG29" s="68"/>
      <c r="AH29" s="68"/>
      <c r="AI29" s="70"/>
      <c r="AJ29" s="70">
        <v>8.6319999999999997</v>
      </c>
      <c r="AK29" s="70"/>
      <c r="AL29" s="233"/>
      <c r="AM29" s="194">
        <f t="shared" ref="AM29:AM30" si="7">SUM(H29:AL29)</f>
        <v>8.6319999999999997</v>
      </c>
      <c r="AN29" s="194">
        <f t="shared" si="6"/>
        <v>8.6319999999999997</v>
      </c>
      <c r="AO29" s="199"/>
      <c r="AP29" s="200"/>
      <c r="AQ29" s="200"/>
      <c r="AR29" s="200"/>
      <c r="AS29" s="200"/>
      <c r="AT29" s="200"/>
      <c r="AU29" s="200"/>
      <c r="AV29" s="200"/>
      <c r="AW29" s="200"/>
      <c r="AX29" s="200"/>
      <c r="AY29" s="200"/>
      <c r="AZ29" s="200"/>
      <c r="BA29" s="200"/>
      <c r="BB29" s="200"/>
      <c r="BC29" s="200"/>
      <c r="BD29" s="200"/>
      <c r="BE29" s="200"/>
      <c r="BF29" s="200"/>
    </row>
    <row r="30" spans="1:58" s="203" customFormat="1" ht="71.25" customHeight="1">
      <c r="A30" s="214"/>
      <c r="B30" s="235"/>
      <c r="C30" s="236" t="s">
        <v>93</v>
      </c>
      <c r="D30" s="196">
        <v>105.306</v>
      </c>
      <c r="E30" s="191" t="s">
        <v>31</v>
      </c>
      <c r="F30" s="111" t="s">
        <v>32</v>
      </c>
      <c r="G30" s="191">
        <v>1</v>
      </c>
      <c r="H30" s="120"/>
      <c r="I30" s="120"/>
      <c r="J30" s="32"/>
      <c r="K30" s="32"/>
      <c r="L30" s="120"/>
      <c r="M30" s="120"/>
      <c r="N30" s="32"/>
      <c r="O30" s="197"/>
      <c r="P30" s="198"/>
      <c r="Q30" s="32"/>
      <c r="R30" s="32"/>
      <c r="S30" s="120"/>
      <c r="T30" s="120"/>
      <c r="U30" s="32"/>
      <c r="V30" s="32"/>
      <c r="W30" s="32"/>
      <c r="X30" s="32"/>
      <c r="Y30" s="32"/>
      <c r="Z30" s="120"/>
      <c r="AA30" s="120"/>
      <c r="AB30" s="32"/>
      <c r="AC30" s="32"/>
      <c r="AD30" s="32"/>
      <c r="AE30" s="32"/>
      <c r="AF30" s="32"/>
      <c r="AG30" s="120"/>
      <c r="AH30" s="120"/>
      <c r="AI30" s="32"/>
      <c r="AJ30" s="32"/>
      <c r="AK30" s="32"/>
      <c r="AL30" s="201">
        <v>105.306</v>
      </c>
      <c r="AM30" s="128">
        <f t="shared" si="7"/>
        <v>105.306</v>
      </c>
      <c r="AN30" s="202">
        <f>AM30</f>
        <v>105.306</v>
      </c>
      <c r="AO30" s="199"/>
      <c r="AP30" s="200"/>
      <c r="AQ30" s="200"/>
      <c r="AR30" s="200"/>
      <c r="AS30" s="200"/>
      <c r="AT30" s="200"/>
      <c r="AU30" s="200"/>
      <c r="AV30" s="200"/>
      <c r="AW30" s="200"/>
      <c r="AX30" s="200"/>
      <c r="AY30" s="200"/>
      <c r="AZ30" s="200"/>
      <c r="BA30" s="200"/>
      <c r="BB30" s="200"/>
      <c r="BC30" s="200"/>
      <c r="BD30" s="200"/>
      <c r="BE30" s="200"/>
      <c r="BF30" s="200"/>
    </row>
    <row r="31" spans="1:58" s="105" customFormat="1" ht="27.75" customHeight="1">
      <c r="A31" s="204" t="s">
        <v>33</v>
      </c>
      <c r="B31" s="204"/>
      <c r="C31" s="204"/>
      <c r="D31" s="204"/>
      <c r="E31" s="204"/>
      <c r="F31" s="204"/>
      <c r="G31" s="127"/>
      <c r="H31" s="205">
        <f>H28+H29</f>
        <v>0</v>
      </c>
      <c r="I31" s="205">
        <f t="shared" ref="I31:AH31" si="8">I28+I29</f>
        <v>0</v>
      </c>
      <c r="J31" s="83">
        <f>J28+J29+J30</f>
        <v>4.28</v>
      </c>
      <c r="K31" s="83">
        <f>K28+K29+K30</f>
        <v>4.28</v>
      </c>
      <c r="L31" s="205">
        <f t="shared" si="8"/>
        <v>0</v>
      </c>
      <c r="M31" s="205">
        <f t="shared" si="8"/>
        <v>0</v>
      </c>
      <c r="N31" s="83">
        <f t="shared" ref="N31:O31" si="9">N28+N29+N30</f>
        <v>4.28</v>
      </c>
      <c r="O31" s="83">
        <f t="shared" si="9"/>
        <v>0</v>
      </c>
      <c r="P31" s="205">
        <f t="shared" si="8"/>
        <v>0</v>
      </c>
      <c r="Q31" s="83">
        <f t="shared" ref="Q31:R31" si="10">Q28+Q29+Q30</f>
        <v>4.28</v>
      </c>
      <c r="R31" s="83">
        <f t="shared" si="10"/>
        <v>4.28</v>
      </c>
      <c r="S31" s="205">
        <f>S28+S29</f>
        <v>0</v>
      </c>
      <c r="T31" s="205">
        <f t="shared" si="8"/>
        <v>0</v>
      </c>
      <c r="U31" s="83">
        <f t="shared" ref="U31:Y31" si="11">U28+U29+U30</f>
        <v>4.28</v>
      </c>
      <c r="V31" s="83">
        <f t="shared" si="11"/>
        <v>0</v>
      </c>
      <c r="W31" s="83">
        <f t="shared" si="11"/>
        <v>4.28</v>
      </c>
      <c r="X31" s="83">
        <f t="shared" si="11"/>
        <v>0</v>
      </c>
      <c r="Y31" s="83">
        <f t="shared" si="11"/>
        <v>4.28</v>
      </c>
      <c r="Z31" s="205">
        <f t="shared" si="8"/>
        <v>0</v>
      </c>
      <c r="AA31" s="205">
        <f t="shared" si="8"/>
        <v>0</v>
      </c>
      <c r="AB31" s="83">
        <f t="shared" ref="AB31:AF31" si="12">AB28+AB29+AB30</f>
        <v>4.28</v>
      </c>
      <c r="AC31" s="83">
        <f t="shared" si="12"/>
        <v>0</v>
      </c>
      <c r="AD31" s="83">
        <f t="shared" si="12"/>
        <v>4.28</v>
      </c>
      <c r="AE31" s="83">
        <f t="shared" si="12"/>
        <v>0</v>
      </c>
      <c r="AF31" s="83">
        <f t="shared" si="12"/>
        <v>4.28</v>
      </c>
      <c r="AG31" s="205">
        <f t="shared" si="8"/>
        <v>0</v>
      </c>
      <c r="AH31" s="205">
        <f t="shared" si="8"/>
        <v>0</v>
      </c>
      <c r="AI31" s="83">
        <f t="shared" ref="AI31:AL31" si="13">AI28+AI29+AI30</f>
        <v>4.28</v>
      </c>
      <c r="AJ31" s="83">
        <f t="shared" si="13"/>
        <v>8.6319999999999997</v>
      </c>
      <c r="AK31" s="83">
        <f t="shared" si="13"/>
        <v>4.28</v>
      </c>
      <c r="AL31" s="83">
        <f t="shared" si="13"/>
        <v>105.306</v>
      </c>
      <c r="AM31" s="194">
        <f>SUM(H31:AL31)</f>
        <v>169.578</v>
      </c>
      <c r="AN31" s="194">
        <f>AM31</f>
        <v>169.578</v>
      </c>
      <c r="AO31" s="86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</row>
    <row r="32" spans="1:58" ht="15" customHeight="1">
      <c r="A32" s="164"/>
      <c r="B32" s="165"/>
      <c r="C32" s="165"/>
      <c r="D32" s="165"/>
      <c r="E32" s="165"/>
      <c r="F32" s="165"/>
      <c r="G32" s="166"/>
      <c r="H32" s="167"/>
      <c r="I32" s="167"/>
      <c r="J32" s="167"/>
      <c r="K32" s="167"/>
      <c r="L32" s="167"/>
      <c r="M32" s="167"/>
      <c r="N32" s="167"/>
      <c r="O32" s="167"/>
      <c r="P32" s="167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206"/>
    </row>
    <row r="33" spans="1:68" s="172" customFormat="1" ht="15" customHeight="1">
      <c r="A33" s="169"/>
      <c r="B33" s="52"/>
      <c r="C33" s="52"/>
      <c r="D33" s="52"/>
      <c r="E33" s="52"/>
      <c r="F33" s="52"/>
      <c r="G33" s="170"/>
      <c r="H33" s="170"/>
      <c r="I33" s="170"/>
      <c r="J33" s="170"/>
      <c r="K33" s="170"/>
      <c r="L33" s="170"/>
      <c r="M33" s="17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71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173"/>
      <c r="BN33" s="173"/>
      <c r="BO33" s="173"/>
      <c r="BP33" s="173"/>
    </row>
    <row r="34" spans="1:68" s="2" customFormat="1" ht="66" customHeight="1">
      <c r="B34" s="6" t="s">
        <v>56</v>
      </c>
      <c r="C34" s="6"/>
      <c r="D34" s="6"/>
      <c r="E34" s="6"/>
      <c r="F34" s="6"/>
      <c r="G34" s="6"/>
      <c r="H34" s="34" t="s">
        <v>85</v>
      </c>
      <c r="I34" s="34"/>
      <c r="J34" s="34"/>
      <c r="K34" s="34"/>
      <c r="L34" s="34"/>
      <c r="M34" s="34"/>
      <c r="P34" s="7"/>
      <c r="Q34" s="7"/>
      <c r="R34" s="7"/>
      <c r="S34" s="7"/>
      <c r="U34" s="4" t="s">
        <v>77</v>
      </c>
      <c r="V34" s="4"/>
      <c r="W34" s="4"/>
    </row>
    <row r="35" spans="1:68" s="2" customFormat="1" ht="21.95" customHeight="1">
      <c r="I35" s="5" t="s">
        <v>8</v>
      </c>
      <c r="J35" s="5"/>
      <c r="K35" s="5"/>
      <c r="L35" s="5"/>
      <c r="P35" s="5" t="s">
        <v>10</v>
      </c>
      <c r="Q35" s="5"/>
      <c r="R35" s="5"/>
      <c r="S35" s="5"/>
      <c r="U35" s="5" t="s">
        <v>57</v>
      </c>
      <c r="V35" s="5"/>
      <c r="W35" s="5"/>
    </row>
    <row r="36" spans="1:68" s="2" customFormat="1" ht="70.5" customHeight="1">
      <c r="B36" s="6" t="s">
        <v>76</v>
      </c>
      <c r="C36" s="6"/>
      <c r="D36" s="6"/>
      <c r="E36" s="6"/>
      <c r="F36" s="6"/>
      <c r="G36" s="6"/>
      <c r="H36" s="34" t="s">
        <v>86</v>
      </c>
      <c r="I36" s="34"/>
      <c r="J36" s="34"/>
      <c r="K36" s="34"/>
      <c r="L36" s="34"/>
      <c r="M36" s="34"/>
      <c r="P36" s="7"/>
      <c r="Q36" s="7"/>
      <c r="R36" s="7"/>
      <c r="S36" s="7"/>
      <c r="U36" s="4" t="s">
        <v>75</v>
      </c>
      <c r="V36" s="4"/>
      <c r="W36" s="4"/>
    </row>
    <row r="37" spans="1:68" s="2" customFormat="1" ht="26.1" customHeight="1">
      <c r="I37" s="5" t="s">
        <v>8</v>
      </c>
      <c r="J37" s="5"/>
      <c r="K37" s="5"/>
      <c r="L37" s="5"/>
      <c r="P37" s="5" t="s">
        <v>10</v>
      </c>
      <c r="Q37" s="5"/>
      <c r="R37" s="5"/>
      <c r="S37" s="5"/>
      <c r="U37" s="5" t="s">
        <v>57</v>
      </c>
      <c r="V37" s="5"/>
      <c r="W37" s="5"/>
    </row>
    <row r="38" spans="1:68" s="172" customFormat="1" ht="15" customHeight="1">
      <c r="B38" s="174"/>
      <c r="C38" s="174"/>
      <c r="E38" s="175"/>
      <c r="F38" s="176"/>
      <c r="G38" s="176"/>
      <c r="H38" s="176"/>
      <c r="K38" s="176"/>
      <c r="L38" s="176"/>
      <c r="M38" s="176"/>
      <c r="N38" s="176"/>
      <c r="O38" s="1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1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  <c r="BJ38" s="173"/>
      <c r="BK38" s="173"/>
      <c r="BL38" s="173"/>
      <c r="BM38" s="173"/>
      <c r="BN38" s="173"/>
      <c r="BO38" s="173"/>
      <c r="BP38" s="173"/>
    </row>
    <row r="39" spans="1:68" s="172" customFormat="1" ht="13.5" customHeight="1">
      <c r="B39" s="177"/>
      <c r="E39" s="175"/>
      <c r="F39" s="175"/>
      <c r="Q39" s="52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1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3"/>
      <c r="BL39" s="173"/>
      <c r="BM39" s="173"/>
      <c r="BN39" s="173"/>
      <c r="BO39" s="173"/>
      <c r="BP39" s="173"/>
    </row>
    <row r="40" spans="1:68" s="172" customFormat="1" ht="13.5" customHeight="1">
      <c r="B40" s="177"/>
      <c r="E40" s="175"/>
      <c r="F40" s="175"/>
      <c r="Q40" s="52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1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  <c r="BJ40" s="173"/>
      <c r="BK40" s="173"/>
      <c r="BL40" s="173"/>
      <c r="BM40" s="173"/>
      <c r="BN40" s="173"/>
      <c r="BO40" s="173"/>
      <c r="BP40" s="173"/>
    </row>
    <row r="41" spans="1:68" s="172" customFormat="1" ht="13.5" customHeight="1">
      <c r="B41" s="177"/>
      <c r="E41" s="175"/>
      <c r="F41" s="175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1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  <c r="BJ41" s="173"/>
      <c r="BK41" s="173"/>
      <c r="BL41" s="173"/>
      <c r="BM41" s="173"/>
      <c r="BN41" s="173"/>
      <c r="BO41" s="173"/>
      <c r="BP41" s="173"/>
    </row>
  </sheetData>
  <mergeCells count="53">
    <mergeCell ref="A19:AN19"/>
    <mergeCell ref="D26:F26"/>
    <mergeCell ref="C27:F27"/>
    <mergeCell ref="A28:A29"/>
    <mergeCell ref="B28:B29"/>
    <mergeCell ref="A20:A22"/>
    <mergeCell ref="B20:B21"/>
    <mergeCell ref="A23:F23"/>
    <mergeCell ref="C24:F24"/>
    <mergeCell ref="C25:F25"/>
    <mergeCell ref="I37:L37"/>
    <mergeCell ref="A31:F31"/>
    <mergeCell ref="B34:G34"/>
    <mergeCell ref="I35:L35"/>
    <mergeCell ref="B36:G36"/>
    <mergeCell ref="H34:M34"/>
    <mergeCell ref="H36:M36"/>
    <mergeCell ref="B10:F10"/>
    <mergeCell ref="AH10:AL10"/>
    <mergeCell ref="A15:AN15"/>
    <mergeCell ref="A16:A18"/>
    <mergeCell ref="B16:B18"/>
    <mergeCell ref="C16:C18"/>
    <mergeCell ref="D16:D18"/>
    <mergeCell ref="E16:E18"/>
    <mergeCell ref="F16:F18"/>
    <mergeCell ref="G16:G18"/>
    <mergeCell ref="H16:AL16"/>
    <mergeCell ref="AM16:AM18"/>
    <mergeCell ref="AN16:AN17"/>
    <mergeCell ref="H18:AL18"/>
    <mergeCell ref="A13:AN13"/>
    <mergeCell ref="A14:AN14"/>
    <mergeCell ref="B5:C5"/>
    <mergeCell ref="B6:C6"/>
    <mergeCell ref="AH6:AK6"/>
    <mergeCell ref="B7:C7"/>
    <mergeCell ref="B8:C8"/>
    <mergeCell ref="AH8:AK8"/>
    <mergeCell ref="A1:D1"/>
    <mergeCell ref="P1:AO1"/>
    <mergeCell ref="B3:F3"/>
    <mergeCell ref="AH3:AL3"/>
    <mergeCell ref="B4:F4"/>
    <mergeCell ref="AH4:AL4"/>
    <mergeCell ref="P37:S37"/>
    <mergeCell ref="U37:W37"/>
    <mergeCell ref="P34:S34"/>
    <mergeCell ref="U34:W34"/>
    <mergeCell ref="P35:S35"/>
    <mergeCell ref="U35:W35"/>
    <mergeCell ref="P36:S36"/>
    <mergeCell ref="U36:W36"/>
  </mergeCells>
  <pageMargins left="0.25" right="0.25" top="0.75" bottom="0.75" header="0.3" footer="0.3"/>
  <pageSetup paperSize="9" scale="28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BP61"/>
  <sheetViews>
    <sheetView showZeros="0" topLeftCell="A12" zoomScale="55" zoomScaleNormal="55" zoomScaleSheetLayoutView="55" workbookViewId="0">
      <selection activeCell="AB28" sqref="AB28"/>
    </sheetView>
  </sheetViews>
  <sheetFormatPr defaultRowHeight="20.25"/>
  <cols>
    <col min="1" max="1" width="8.28515625" style="36" customWidth="1"/>
    <col min="2" max="2" width="33.140625" style="36" customWidth="1"/>
    <col min="3" max="3" width="32.85546875" style="36" customWidth="1"/>
    <col min="4" max="4" width="9.7109375" style="36" customWidth="1"/>
    <col min="5" max="5" width="36.28515625" style="37" customWidth="1"/>
    <col min="6" max="6" width="13.28515625" style="37" customWidth="1"/>
    <col min="7" max="36" width="10.140625" style="36" customWidth="1"/>
    <col min="37" max="37" width="9.140625" style="36" customWidth="1"/>
    <col min="38" max="38" width="14.28515625" style="178" customWidth="1"/>
    <col min="39" max="16384" width="9.140625" style="36"/>
  </cols>
  <sheetData>
    <row r="1" spans="1:43" ht="90" hidden="1" customHeight="1">
      <c r="A1" s="35" t="s">
        <v>0</v>
      </c>
      <c r="B1" s="35"/>
      <c r="C1" s="35"/>
      <c r="O1" s="35" t="s">
        <v>1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</row>
    <row r="2" spans="1:43" ht="29.25" hidden="1" customHeight="1">
      <c r="A2" s="38"/>
      <c r="B2" s="38"/>
      <c r="C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M2" s="38"/>
    </row>
    <row r="3" spans="1:43" ht="31.5" hidden="1" customHeight="1">
      <c r="A3" s="38"/>
      <c r="B3" s="39" t="s">
        <v>3</v>
      </c>
      <c r="C3" s="39"/>
      <c r="D3" s="39"/>
      <c r="E3" s="39"/>
      <c r="F3" s="40"/>
      <c r="G3" s="41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39" t="s">
        <v>4</v>
      </c>
      <c r="AH3" s="39"/>
      <c r="AI3" s="39"/>
      <c r="AJ3" s="39"/>
      <c r="AK3" s="39"/>
      <c r="AL3" s="42"/>
      <c r="AM3" s="42"/>
      <c r="AN3" s="42"/>
      <c r="AO3" s="42"/>
      <c r="AP3" s="42"/>
      <c r="AQ3" s="42"/>
    </row>
    <row r="4" spans="1:43" ht="32.25" hidden="1" customHeight="1">
      <c r="A4" s="38"/>
      <c r="B4" s="39" t="s">
        <v>5</v>
      </c>
      <c r="C4" s="39"/>
      <c r="D4" s="39"/>
      <c r="E4" s="39"/>
      <c r="F4" s="40"/>
      <c r="G4" s="41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39" t="s">
        <v>6</v>
      </c>
      <c r="AH4" s="39"/>
      <c r="AI4" s="39"/>
      <c r="AJ4" s="39"/>
      <c r="AK4" s="39"/>
      <c r="AL4" s="42"/>
      <c r="AM4" s="42"/>
      <c r="AN4" s="42"/>
      <c r="AO4" s="42"/>
      <c r="AP4" s="42"/>
      <c r="AQ4" s="42"/>
    </row>
    <row r="5" spans="1:43" ht="31.5" hidden="1" customHeight="1">
      <c r="A5" s="38"/>
      <c r="B5" s="43" t="s">
        <v>7</v>
      </c>
      <c r="C5" s="43"/>
      <c r="D5" s="44"/>
      <c r="E5" s="44"/>
      <c r="F5" s="40"/>
      <c r="G5" s="41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4"/>
      <c r="AH5" s="44"/>
      <c r="AI5" s="44"/>
      <c r="AJ5" s="44"/>
      <c r="AK5" s="44"/>
      <c r="AL5" s="42"/>
      <c r="AM5" s="42"/>
      <c r="AN5" s="42"/>
      <c r="AO5" s="42"/>
      <c r="AP5" s="42"/>
      <c r="AQ5" s="42"/>
    </row>
    <row r="6" spans="1:43" ht="15" hidden="1" customHeight="1">
      <c r="A6" s="38"/>
      <c r="B6" s="46" t="s">
        <v>8</v>
      </c>
      <c r="C6" s="46"/>
      <c r="D6" s="47"/>
      <c r="E6" s="47"/>
      <c r="F6" s="40"/>
      <c r="G6" s="41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8" t="s">
        <v>8</v>
      </c>
      <c r="AH6" s="48"/>
      <c r="AI6" s="48"/>
      <c r="AJ6" s="48"/>
      <c r="AK6" s="48"/>
      <c r="AL6" s="42"/>
      <c r="AM6" s="42"/>
      <c r="AN6" s="42"/>
      <c r="AO6" s="42"/>
      <c r="AP6" s="42"/>
      <c r="AQ6" s="42"/>
    </row>
    <row r="7" spans="1:43" ht="33" hidden="1" customHeight="1">
      <c r="A7" s="38"/>
      <c r="B7" s="49" t="s">
        <v>9</v>
      </c>
      <c r="C7" s="49"/>
      <c r="D7" s="44"/>
      <c r="E7" s="44"/>
      <c r="F7" s="40"/>
      <c r="G7" s="41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4"/>
      <c r="AH7" s="44"/>
      <c r="AI7" s="44"/>
      <c r="AJ7" s="44"/>
      <c r="AK7" s="44"/>
      <c r="AL7" s="42"/>
      <c r="AM7" s="42"/>
      <c r="AN7" s="42"/>
      <c r="AO7" s="42"/>
      <c r="AP7" s="42"/>
      <c r="AQ7" s="42"/>
    </row>
    <row r="8" spans="1:43" ht="15" hidden="1" customHeight="1">
      <c r="A8" s="38"/>
      <c r="B8" s="50" t="s">
        <v>10</v>
      </c>
      <c r="C8" s="50"/>
      <c r="D8" s="51"/>
      <c r="E8" s="51"/>
      <c r="F8" s="40"/>
      <c r="G8" s="41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8" t="s">
        <v>10</v>
      </c>
      <c r="AH8" s="48"/>
      <c r="AI8" s="48"/>
      <c r="AJ8" s="48"/>
      <c r="AK8" s="48"/>
      <c r="AL8" s="42"/>
      <c r="AM8" s="42"/>
      <c r="AN8" s="42"/>
      <c r="AO8" s="42"/>
      <c r="AP8" s="42"/>
      <c r="AQ8" s="42"/>
    </row>
    <row r="9" spans="1:43" ht="15" hidden="1" customHeight="1">
      <c r="A9" s="38"/>
      <c r="B9" s="44"/>
      <c r="C9" s="44"/>
      <c r="D9" s="44"/>
      <c r="E9" s="44"/>
      <c r="F9" s="40"/>
      <c r="G9" s="41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4"/>
      <c r="AH9" s="44"/>
      <c r="AI9" s="44"/>
      <c r="AJ9" s="44"/>
      <c r="AK9" s="44"/>
      <c r="AL9" s="42"/>
      <c r="AM9" s="42"/>
      <c r="AN9" s="42"/>
      <c r="AO9" s="42"/>
      <c r="AP9" s="42"/>
      <c r="AQ9" s="42"/>
    </row>
    <row r="10" spans="1:43" ht="27.75" hidden="1" customHeight="1">
      <c r="A10" s="52"/>
      <c r="B10" s="39" t="s">
        <v>11</v>
      </c>
      <c r="C10" s="39"/>
      <c r="D10" s="39"/>
      <c r="E10" s="39"/>
      <c r="F10" s="53"/>
      <c r="G10" s="52"/>
      <c r="H10" s="52"/>
      <c r="I10" s="52"/>
      <c r="J10" s="52"/>
      <c r="K10" s="52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9" t="s">
        <v>67</v>
      </c>
      <c r="AH10" s="39"/>
      <c r="AI10" s="39"/>
      <c r="AJ10" s="39"/>
      <c r="AK10" s="39"/>
      <c r="AL10" s="38"/>
    </row>
    <row r="11" spans="1:43" ht="15.75" hidden="1" customHeight="1" thickBot="1">
      <c r="A11" s="38"/>
      <c r="B11" s="38"/>
      <c r="C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</row>
    <row r="12" spans="1:43" ht="24" customHeight="1" thickBot="1">
      <c r="A12" s="38"/>
      <c r="B12" s="38"/>
      <c r="C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181" t="s">
        <v>2</v>
      </c>
      <c r="AM12" s="38"/>
    </row>
    <row r="13" spans="1:43" ht="15.75" customHeight="1">
      <c r="A13" s="38"/>
      <c r="B13" s="38"/>
      <c r="C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</row>
    <row r="14" spans="1:43" ht="17.25" customHeight="1">
      <c r="A14" s="56" t="s">
        <v>68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43" ht="17.25" customHeight="1">
      <c r="A15" s="208" t="s">
        <v>78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  <c r="AH15" s="208"/>
      <c r="AI15" s="208"/>
      <c r="AJ15" s="208"/>
      <c r="AK15" s="208"/>
      <c r="AL15" s="208"/>
    </row>
    <row r="16" spans="1:43" ht="17.25" customHeight="1">
      <c r="A16" s="61" t="s">
        <v>84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68" ht="30" customHeight="1">
      <c r="A17" s="25" t="s">
        <v>13</v>
      </c>
      <c r="B17" s="25" t="s">
        <v>14</v>
      </c>
      <c r="C17" s="25" t="s">
        <v>15</v>
      </c>
      <c r="D17" s="15" t="s">
        <v>17</v>
      </c>
      <c r="E17" s="15" t="s">
        <v>18</v>
      </c>
      <c r="F17" s="26" t="s">
        <v>19</v>
      </c>
      <c r="G17" s="182" t="s">
        <v>90</v>
      </c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3"/>
      <c r="AL17" s="184" t="s">
        <v>70</v>
      </c>
    </row>
    <row r="18" spans="1:68">
      <c r="A18" s="25"/>
      <c r="B18" s="25"/>
      <c r="C18" s="25"/>
      <c r="D18" s="15"/>
      <c r="E18" s="15"/>
      <c r="F18" s="26"/>
      <c r="G18" s="67">
        <v>1</v>
      </c>
      <c r="H18" s="68">
        <v>2</v>
      </c>
      <c r="I18" s="69">
        <v>3</v>
      </c>
      <c r="J18" s="70">
        <v>4</v>
      </c>
      <c r="K18" s="67">
        <v>5</v>
      </c>
      <c r="L18" s="68">
        <v>6</v>
      </c>
      <c r="M18" s="69">
        <v>7</v>
      </c>
      <c r="N18" s="70" t="s">
        <v>91</v>
      </c>
      <c r="O18" s="67">
        <v>9</v>
      </c>
      <c r="P18" s="70">
        <v>10</v>
      </c>
      <c r="Q18" s="69">
        <v>11</v>
      </c>
      <c r="R18" s="68">
        <v>12</v>
      </c>
      <c r="S18" s="67">
        <v>13</v>
      </c>
      <c r="T18" s="70">
        <v>14</v>
      </c>
      <c r="U18" s="69">
        <v>15</v>
      </c>
      <c r="V18" s="70">
        <v>16</v>
      </c>
      <c r="W18" s="69">
        <v>17</v>
      </c>
      <c r="X18" s="70">
        <v>18</v>
      </c>
      <c r="Y18" s="67">
        <v>19</v>
      </c>
      <c r="Z18" s="68">
        <v>20</v>
      </c>
      <c r="AA18" s="69">
        <v>21</v>
      </c>
      <c r="AB18" s="70">
        <v>22</v>
      </c>
      <c r="AC18" s="69">
        <v>23</v>
      </c>
      <c r="AD18" s="70">
        <v>24</v>
      </c>
      <c r="AE18" s="69">
        <v>25</v>
      </c>
      <c r="AF18" s="68">
        <v>26</v>
      </c>
      <c r="AG18" s="67">
        <v>27</v>
      </c>
      <c r="AH18" s="70">
        <v>28</v>
      </c>
      <c r="AI18" s="69">
        <v>29</v>
      </c>
      <c r="AJ18" s="70">
        <v>30</v>
      </c>
      <c r="AK18" s="71">
        <v>31</v>
      </c>
      <c r="AL18" s="184"/>
    </row>
    <row r="19" spans="1:68" ht="45" customHeight="1">
      <c r="A19" s="25"/>
      <c r="B19" s="25"/>
      <c r="C19" s="25"/>
      <c r="D19" s="15"/>
      <c r="E19" s="15"/>
      <c r="F19" s="26"/>
      <c r="G19" s="64" t="s">
        <v>69</v>
      </c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184"/>
    </row>
    <row r="20" spans="1:68" ht="77.25" customHeight="1">
      <c r="A20" s="209"/>
      <c r="B20" s="210" t="s">
        <v>64</v>
      </c>
      <c r="C20" s="189" t="s">
        <v>87</v>
      </c>
      <c r="D20" s="191" t="s">
        <v>55</v>
      </c>
      <c r="E20" s="80" t="s">
        <v>61</v>
      </c>
      <c r="F20" s="191">
        <v>1</v>
      </c>
      <c r="G20" s="114"/>
      <c r="H20" s="114"/>
      <c r="I20" s="33">
        <v>1</v>
      </c>
      <c r="J20" s="33">
        <v>1</v>
      </c>
      <c r="K20" s="114"/>
      <c r="L20" s="114"/>
      <c r="M20" s="33">
        <v>1</v>
      </c>
      <c r="N20" s="31"/>
      <c r="O20" s="112"/>
      <c r="P20" s="31">
        <v>1</v>
      </c>
      <c r="Q20" s="31">
        <v>1</v>
      </c>
      <c r="R20" s="112"/>
      <c r="S20" s="112"/>
      <c r="T20" s="33">
        <v>1</v>
      </c>
      <c r="U20" s="33"/>
      <c r="V20" s="33">
        <v>1</v>
      </c>
      <c r="W20" s="31"/>
      <c r="X20" s="31">
        <v>1</v>
      </c>
      <c r="Y20" s="112"/>
      <c r="Z20" s="112"/>
      <c r="AA20" s="33">
        <v>1</v>
      </c>
      <c r="AB20" s="33"/>
      <c r="AC20" s="33">
        <v>1</v>
      </c>
      <c r="AD20" s="31"/>
      <c r="AE20" s="31">
        <v>1</v>
      </c>
      <c r="AF20" s="112"/>
      <c r="AG20" s="112"/>
      <c r="AH20" s="33">
        <v>1</v>
      </c>
      <c r="AI20" s="33"/>
      <c r="AJ20" s="33">
        <v>1</v>
      </c>
      <c r="AK20" s="118"/>
      <c r="AL20" s="211">
        <f>SUM(G20:AK20)</f>
        <v>13</v>
      </c>
    </row>
    <row r="21" spans="1:68" ht="56.25" customHeight="1">
      <c r="A21" s="209"/>
      <c r="B21" s="212"/>
      <c r="C21" s="189" t="s">
        <v>102</v>
      </c>
      <c r="D21" s="191" t="s">
        <v>28</v>
      </c>
      <c r="E21" s="80" t="s">
        <v>62</v>
      </c>
      <c r="F21" s="191">
        <v>1</v>
      </c>
      <c r="G21" s="114"/>
      <c r="H21" s="114"/>
      <c r="I21" s="33"/>
      <c r="J21" s="213">
        <v>1</v>
      </c>
      <c r="K21" s="114"/>
      <c r="L21" s="114"/>
      <c r="M21" s="33"/>
      <c r="N21" s="31"/>
      <c r="O21" s="112"/>
      <c r="P21" s="31"/>
      <c r="Q21" s="31"/>
      <c r="R21" s="112"/>
      <c r="S21" s="112"/>
      <c r="T21" s="31"/>
      <c r="U21" s="31"/>
      <c r="V21" s="31"/>
      <c r="W21" s="31"/>
      <c r="X21" s="31"/>
      <c r="Y21" s="112"/>
      <c r="Z21" s="114"/>
      <c r="AA21" s="31"/>
      <c r="AB21" s="31"/>
      <c r="AC21" s="31"/>
      <c r="AD21" s="31"/>
      <c r="AE21" s="31"/>
      <c r="AF21" s="112"/>
      <c r="AG21" s="112"/>
      <c r="AH21" s="31"/>
      <c r="AI21" s="31"/>
      <c r="AJ21" s="31"/>
      <c r="AK21" s="118"/>
      <c r="AL21" s="211">
        <f t="shared" ref="AL21:AL22" si="0">SUM(G21:AK21)</f>
        <v>1</v>
      </c>
      <c r="AM21" s="86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</row>
    <row r="22" spans="1:68" s="109" customFormat="1" ht="80.25" customHeight="1">
      <c r="A22" s="214"/>
      <c r="B22" s="215"/>
      <c r="C22" s="124" t="s">
        <v>94</v>
      </c>
      <c r="D22" s="81" t="s">
        <v>31</v>
      </c>
      <c r="E22" s="80" t="s">
        <v>32</v>
      </c>
      <c r="F22" s="81">
        <v>1</v>
      </c>
      <c r="G22" s="120"/>
      <c r="H22" s="120"/>
      <c r="I22" s="32"/>
      <c r="J22" s="32"/>
      <c r="K22" s="120"/>
      <c r="L22" s="120"/>
      <c r="M22" s="32"/>
      <c r="N22" s="113"/>
      <c r="O22" s="117"/>
      <c r="P22" s="32"/>
      <c r="Q22" s="32"/>
      <c r="R22" s="120"/>
      <c r="S22" s="120"/>
      <c r="T22" s="32"/>
      <c r="U22" s="32"/>
      <c r="V22" s="32"/>
      <c r="W22" s="31"/>
      <c r="X22" s="32"/>
      <c r="Y22" s="120"/>
      <c r="Z22" s="120"/>
      <c r="AA22" s="32"/>
      <c r="AB22" s="32"/>
      <c r="AC22" s="121">
        <v>1</v>
      </c>
      <c r="AD22" s="32"/>
      <c r="AE22" s="32"/>
      <c r="AF22" s="120"/>
      <c r="AG22" s="120"/>
      <c r="AH22" s="32"/>
      <c r="AI22" s="32"/>
      <c r="AJ22" s="32"/>
      <c r="AK22" s="32"/>
      <c r="AL22" s="32">
        <f t="shared" si="0"/>
        <v>1</v>
      </c>
      <c r="AM22" s="86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</row>
    <row r="23" spans="1:68" ht="27" customHeight="1">
      <c r="A23" s="204" t="s">
        <v>33</v>
      </c>
      <c r="B23" s="204"/>
      <c r="C23" s="204"/>
      <c r="D23" s="204"/>
      <c r="E23" s="204"/>
      <c r="F23" s="127"/>
      <c r="G23" s="114">
        <f>G20+G21</f>
        <v>0</v>
      </c>
      <c r="H23" s="114"/>
      <c r="I23" s="33">
        <f>SUM(I20:I22)</f>
        <v>1</v>
      </c>
      <c r="J23" s="33">
        <f>SUM(J20:J22)</f>
        <v>2</v>
      </c>
      <c r="K23" s="114"/>
      <c r="L23" s="114"/>
      <c r="M23" s="33">
        <f t="shared" ref="M23:N23" si="1">SUM(M20:M22)</f>
        <v>1</v>
      </c>
      <c r="N23" s="33">
        <f t="shared" si="1"/>
        <v>0</v>
      </c>
      <c r="O23" s="114"/>
      <c r="P23" s="33">
        <f t="shared" ref="P23:Q23" si="2">SUM(P20:P22)</f>
        <v>1</v>
      </c>
      <c r="Q23" s="33">
        <f t="shared" si="2"/>
        <v>1</v>
      </c>
      <c r="R23" s="114"/>
      <c r="S23" s="114"/>
      <c r="T23" s="33">
        <f t="shared" ref="T23:X23" si="3">SUM(T20:T22)</f>
        <v>1</v>
      </c>
      <c r="U23" s="33">
        <f t="shared" si="3"/>
        <v>0</v>
      </c>
      <c r="V23" s="33">
        <f t="shared" si="3"/>
        <v>1</v>
      </c>
      <c r="W23" s="33">
        <f t="shared" si="3"/>
        <v>0</v>
      </c>
      <c r="X23" s="33">
        <f t="shared" si="3"/>
        <v>1</v>
      </c>
      <c r="Y23" s="114"/>
      <c r="Z23" s="114"/>
      <c r="AA23" s="33">
        <f t="shared" ref="AA23:AE23" si="4">SUM(AA20:AA22)</f>
        <v>1</v>
      </c>
      <c r="AB23" s="33">
        <f t="shared" si="4"/>
        <v>0</v>
      </c>
      <c r="AC23" s="33">
        <f t="shared" si="4"/>
        <v>2</v>
      </c>
      <c r="AD23" s="33">
        <f t="shared" si="4"/>
        <v>0</v>
      </c>
      <c r="AE23" s="33">
        <f t="shared" si="4"/>
        <v>1</v>
      </c>
      <c r="AF23" s="114"/>
      <c r="AG23" s="114"/>
      <c r="AH23" s="33">
        <f t="shared" ref="AH23:AK23" si="5">SUM(AH20:AH22)</f>
        <v>1</v>
      </c>
      <c r="AI23" s="33">
        <f t="shared" si="5"/>
        <v>0</v>
      </c>
      <c r="AJ23" s="33">
        <f t="shared" si="5"/>
        <v>1</v>
      </c>
      <c r="AK23" s="33">
        <f t="shared" si="5"/>
        <v>0</v>
      </c>
      <c r="AL23" s="211">
        <f>SUM(G23:AK23)</f>
        <v>15</v>
      </c>
      <c r="AM23" s="86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</row>
    <row r="24" spans="1:68" ht="15" customHeight="1">
      <c r="A24" s="164"/>
      <c r="B24" s="165"/>
      <c r="C24" s="165"/>
      <c r="D24" s="165"/>
      <c r="E24" s="165"/>
      <c r="F24" s="166"/>
      <c r="G24" s="167"/>
      <c r="H24" s="167"/>
      <c r="I24" s="167"/>
      <c r="J24" s="167"/>
      <c r="K24" s="167"/>
      <c r="L24" s="167"/>
      <c r="M24" s="167"/>
      <c r="N24" s="167"/>
      <c r="O24" s="167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206"/>
    </row>
    <row r="25" spans="1:68" ht="15" customHeight="1">
      <c r="A25" s="164"/>
      <c r="B25" s="165"/>
      <c r="C25" s="165"/>
      <c r="D25" s="165"/>
      <c r="E25" s="165"/>
      <c r="F25" s="166"/>
      <c r="G25" s="167"/>
      <c r="H25" s="167"/>
      <c r="I25" s="167"/>
      <c r="J25" s="167"/>
      <c r="K25" s="167"/>
      <c r="L25" s="167"/>
      <c r="M25" s="167"/>
      <c r="N25" s="167"/>
      <c r="O25" s="167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206"/>
    </row>
    <row r="26" spans="1:68" ht="15" customHeight="1">
      <c r="A26" s="164"/>
      <c r="B26" s="165"/>
      <c r="C26" s="165"/>
      <c r="D26" s="165"/>
      <c r="E26" s="165"/>
      <c r="F26" s="166"/>
      <c r="G26" s="167"/>
      <c r="H26" s="167"/>
      <c r="I26" s="167"/>
      <c r="J26" s="167"/>
      <c r="K26" s="167"/>
      <c r="L26" s="167"/>
      <c r="M26" s="167"/>
      <c r="N26" s="167"/>
      <c r="O26" s="167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206"/>
    </row>
    <row r="27" spans="1:68" s="172" customFormat="1" ht="15" customHeight="1">
      <c r="A27" s="169"/>
      <c r="B27" s="52"/>
      <c r="C27" s="52"/>
      <c r="D27" s="52"/>
      <c r="E27" s="52"/>
      <c r="F27" s="52"/>
      <c r="G27" s="170"/>
      <c r="H27" s="170"/>
      <c r="I27" s="170"/>
      <c r="J27" s="170"/>
      <c r="K27" s="170"/>
      <c r="L27" s="170"/>
      <c r="M27" s="17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71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  <c r="BJ27" s="173"/>
      <c r="BK27" s="173"/>
      <c r="BL27" s="173"/>
      <c r="BM27" s="173"/>
      <c r="BN27" s="173"/>
      <c r="BO27" s="173"/>
      <c r="BP27" s="173"/>
    </row>
    <row r="28" spans="1:68" s="2" customFormat="1" ht="66" customHeight="1">
      <c r="B28" s="6" t="s">
        <v>56</v>
      </c>
      <c r="C28" s="6"/>
      <c r="D28" s="6"/>
      <c r="E28" s="6"/>
      <c r="F28" s="6"/>
      <c r="G28" s="6"/>
      <c r="H28" s="34" t="s">
        <v>85</v>
      </c>
      <c r="I28" s="34"/>
      <c r="J28" s="34"/>
      <c r="K28" s="34"/>
      <c r="L28" s="34"/>
      <c r="M28" s="34"/>
      <c r="P28" s="7"/>
      <c r="Q28" s="7"/>
      <c r="R28" s="7"/>
      <c r="S28" s="7"/>
      <c r="U28" s="4" t="s">
        <v>77</v>
      </c>
      <c r="V28" s="4"/>
      <c r="W28" s="4"/>
    </row>
    <row r="29" spans="1:68" s="2" customFormat="1" ht="21.95" customHeight="1">
      <c r="I29" s="5" t="s">
        <v>8</v>
      </c>
      <c r="J29" s="5"/>
      <c r="K29" s="5"/>
      <c r="L29" s="5"/>
      <c r="P29" s="5" t="s">
        <v>10</v>
      </c>
      <c r="Q29" s="5"/>
      <c r="R29" s="5"/>
      <c r="S29" s="5"/>
      <c r="U29" s="5" t="s">
        <v>57</v>
      </c>
      <c r="V29" s="5"/>
      <c r="W29" s="5"/>
    </row>
    <row r="30" spans="1:68" s="2" customFormat="1" ht="70.5" customHeight="1">
      <c r="B30" s="6" t="s">
        <v>76</v>
      </c>
      <c r="C30" s="6"/>
      <c r="D30" s="6"/>
      <c r="E30" s="6"/>
      <c r="F30" s="6"/>
      <c r="G30" s="6"/>
      <c r="H30" s="34" t="s">
        <v>86</v>
      </c>
      <c r="I30" s="34"/>
      <c r="J30" s="34"/>
      <c r="K30" s="34"/>
      <c r="L30" s="34"/>
      <c r="M30" s="34"/>
      <c r="P30" s="7"/>
      <c r="Q30" s="7"/>
      <c r="R30" s="7"/>
      <c r="S30" s="7"/>
      <c r="U30" s="4" t="s">
        <v>75</v>
      </c>
      <c r="V30" s="4"/>
      <c r="W30" s="4"/>
    </row>
    <row r="31" spans="1:68" s="2" customFormat="1" ht="26.1" customHeight="1">
      <c r="I31" s="5" t="s">
        <v>8</v>
      </c>
      <c r="J31" s="5"/>
      <c r="K31" s="5"/>
      <c r="L31" s="5"/>
      <c r="P31" s="5" t="s">
        <v>10</v>
      </c>
      <c r="Q31" s="5"/>
      <c r="R31" s="5"/>
      <c r="S31" s="5"/>
      <c r="U31" s="5" t="s">
        <v>57</v>
      </c>
      <c r="V31" s="5"/>
      <c r="W31" s="5"/>
    </row>
    <row r="32" spans="1:68" s="172" customFormat="1" ht="15" customHeight="1">
      <c r="B32" s="174"/>
      <c r="C32" s="174"/>
      <c r="E32" s="175"/>
      <c r="F32" s="176"/>
      <c r="G32" s="176"/>
      <c r="H32" s="176"/>
      <c r="K32" s="176"/>
      <c r="L32" s="176"/>
      <c r="M32" s="176"/>
      <c r="N32" s="176"/>
      <c r="O32" s="1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1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  <c r="BJ32" s="173"/>
      <c r="BK32" s="173"/>
      <c r="BL32" s="173"/>
      <c r="BM32" s="173"/>
      <c r="BN32" s="173"/>
      <c r="BO32" s="173"/>
      <c r="BP32" s="173"/>
    </row>
    <row r="33" spans="2:68" s="172" customFormat="1" ht="13.5" customHeight="1">
      <c r="B33" s="177"/>
      <c r="E33" s="175"/>
      <c r="F33" s="175"/>
      <c r="Q33" s="52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1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173"/>
      <c r="BN33" s="173"/>
      <c r="BO33" s="173"/>
      <c r="BP33" s="173"/>
    </row>
    <row r="34" spans="2:68" s="172" customFormat="1" ht="13.5" customHeight="1">
      <c r="B34" s="177"/>
      <c r="E34" s="175"/>
      <c r="F34" s="175"/>
      <c r="Q34" s="52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1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  <c r="BJ34" s="173"/>
      <c r="BK34" s="173"/>
      <c r="BL34" s="173"/>
      <c r="BM34" s="173"/>
      <c r="BN34" s="173"/>
      <c r="BO34" s="173"/>
      <c r="BP34" s="173"/>
    </row>
    <row r="35" spans="2:68" s="172" customFormat="1" ht="40.5">
      <c r="B35" s="177"/>
      <c r="E35" s="175"/>
      <c r="F35" s="175"/>
      <c r="G35" s="81"/>
      <c r="H35" s="81"/>
      <c r="I35" s="81" t="s">
        <v>100</v>
      </c>
      <c r="J35" s="81" t="s">
        <v>100</v>
      </c>
      <c r="K35" s="81"/>
      <c r="L35" s="81"/>
      <c r="M35" s="81" t="s">
        <v>100</v>
      </c>
      <c r="N35" s="81"/>
      <c r="O35" s="81"/>
      <c r="P35" s="81" t="s">
        <v>100</v>
      </c>
      <c r="Q35" s="81" t="s">
        <v>100</v>
      </c>
      <c r="R35" s="81"/>
      <c r="S35" s="81"/>
      <c r="T35" s="81" t="s">
        <v>100</v>
      </c>
      <c r="U35" s="81"/>
      <c r="V35" s="81" t="s">
        <v>100</v>
      </c>
      <c r="W35" s="81"/>
      <c r="X35" s="81" t="s">
        <v>100</v>
      </c>
      <c r="Y35" s="81"/>
      <c r="Z35" s="81"/>
      <c r="AA35" s="81" t="s">
        <v>100</v>
      </c>
      <c r="AB35" s="81"/>
      <c r="AC35" s="81" t="s">
        <v>100</v>
      </c>
      <c r="AD35" s="81"/>
      <c r="AE35" s="81" t="s">
        <v>100</v>
      </c>
      <c r="AF35" s="81"/>
      <c r="AG35" s="81"/>
      <c r="AH35" s="81" t="s">
        <v>100</v>
      </c>
      <c r="AI35" s="81"/>
      <c r="AJ35" s="81" t="s">
        <v>100</v>
      </c>
      <c r="AK35" s="81"/>
      <c r="AL35" s="69" t="s">
        <v>97</v>
      </c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</row>
    <row r="36" spans="2:68">
      <c r="G36" s="101"/>
      <c r="H36" s="101"/>
      <c r="I36" s="101">
        <f t="shared" ref="I36:AJ36" si="6">0.08+0.11</f>
        <v>0.19</v>
      </c>
      <c r="J36" s="101">
        <f t="shared" si="6"/>
        <v>0.19</v>
      </c>
      <c r="K36" s="101"/>
      <c r="L36" s="101"/>
      <c r="M36" s="101">
        <f t="shared" si="6"/>
        <v>0.19</v>
      </c>
      <c r="N36" s="101"/>
      <c r="O36" s="101"/>
      <c r="P36" s="101">
        <f t="shared" si="6"/>
        <v>0.19</v>
      </c>
      <c r="Q36" s="101">
        <f t="shared" si="6"/>
        <v>0.19</v>
      </c>
      <c r="R36" s="101"/>
      <c r="S36" s="101"/>
      <c r="T36" s="101">
        <f t="shared" si="6"/>
        <v>0.19</v>
      </c>
      <c r="U36" s="101"/>
      <c r="V36" s="101">
        <f t="shared" si="6"/>
        <v>0.19</v>
      </c>
      <c r="W36" s="101"/>
      <c r="X36" s="101">
        <f t="shared" si="6"/>
        <v>0.19</v>
      </c>
      <c r="Y36" s="101"/>
      <c r="Z36" s="101"/>
      <c r="AA36" s="101">
        <f t="shared" si="6"/>
        <v>0.19</v>
      </c>
      <c r="AB36" s="101"/>
      <c r="AC36" s="101">
        <f t="shared" si="6"/>
        <v>0.19</v>
      </c>
      <c r="AD36" s="101"/>
      <c r="AE36" s="101">
        <f t="shared" si="6"/>
        <v>0.19</v>
      </c>
      <c r="AF36" s="101"/>
      <c r="AG36" s="101"/>
      <c r="AH36" s="101">
        <f t="shared" si="6"/>
        <v>0.19</v>
      </c>
      <c r="AI36" s="101"/>
      <c r="AJ36" s="101">
        <f t="shared" si="6"/>
        <v>0.19</v>
      </c>
      <c r="AK36" s="101"/>
      <c r="AL36" s="144">
        <f>SUM(G36:AK36)</f>
        <v>2.4699999999999998</v>
      </c>
    </row>
    <row r="45" spans="2:68">
      <c r="H45" s="37"/>
      <c r="I45" s="37"/>
      <c r="J45" s="37"/>
      <c r="K45" s="37"/>
      <c r="L45" s="37"/>
      <c r="M45" s="37"/>
    </row>
    <row r="47" spans="2:68">
      <c r="H47" s="37"/>
      <c r="I47" s="37"/>
      <c r="J47" s="37"/>
      <c r="K47" s="37"/>
      <c r="L47" s="37"/>
      <c r="M47" s="37"/>
    </row>
    <row r="61" spans="35:35">
      <c r="AI61" s="37"/>
    </row>
  </sheetData>
  <mergeCells count="43">
    <mergeCell ref="B30:G30"/>
    <mergeCell ref="B28:G28"/>
    <mergeCell ref="A20:A21"/>
    <mergeCell ref="A23:E23"/>
    <mergeCell ref="B20:B22"/>
    <mergeCell ref="F17:F19"/>
    <mergeCell ref="G17:AK17"/>
    <mergeCell ref="AL17:AL19"/>
    <mergeCell ref="G19:AK19"/>
    <mergeCell ref="B10:E10"/>
    <mergeCell ref="AG10:AK10"/>
    <mergeCell ref="A14:AL14"/>
    <mergeCell ref="A15:AL15"/>
    <mergeCell ref="A17:A19"/>
    <mergeCell ref="B17:B19"/>
    <mergeCell ref="C17:C19"/>
    <mergeCell ref="D17:D19"/>
    <mergeCell ref="E17:E19"/>
    <mergeCell ref="A16:AL16"/>
    <mergeCell ref="B5:C5"/>
    <mergeCell ref="B6:C6"/>
    <mergeCell ref="AG6:AK6"/>
    <mergeCell ref="B7:C7"/>
    <mergeCell ref="B8:C8"/>
    <mergeCell ref="AG8:AK8"/>
    <mergeCell ref="A1:C1"/>
    <mergeCell ref="O1:AM1"/>
    <mergeCell ref="B3:E3"/>
    <mergeCell ref="AG3:AK3"/>
    <mergeCell ref="B4:E4"/>
    <mergeCell ref="AG4:AK4"/>
    <mergeCell ref="H28:M28"/>
    <mergeCell ref="P28:S28"/>
    <mergeCell ref="U28:W28"/>
    <mergeCell ref="P29:S29"/>
    <mergeCell ref="U29:W29"/>
    <mergeCell ref="I29:L29"/>
    <mergeCell ref="H30:M30"/>
    <mergeCell ref="P30:S30"/>
    <mergeCell ref="U30:W30"/>
    <mergeCell ref="P31:S31"/>
    <mergeCell ref="U31:W31"/>
    <mergeCell ref="I31:L31"/>
  </mergeCells>
  <pageMargins left="0.25" right="0.25" top="0.75" bottom="0.75" header="0.3" footer="0.3"/>
  <pageSetup paperSize="9" scale="30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BP33"/>
  <sheetViews>
    <sheetView showZeros="0" topLeftCell="A11" zoomScale="60" zoomScaleNormal="60" zoomScaleSheetLayoutView="50" workbookViewId="0">
      <selection activeCell="T103" sqref="T103"/>
    </sheetView>
  </sheetViews>
  <sheetFormatPr defaultRowHeight="20.25"/>
  <cols>
    <col min="1" max="1" width="6" style="36" customWidth="1"/>
    <col min="2" max="2" width="32.42578125" style="36" customWidth="1"/>
    <col min="3" max="3" width="39.28515625" style="36" customWidth="1"/>
    <col min="4" max="4" width="17" style="36" customWidth="1"/>
    <col min="5" max="5" width="10.7109375" style="36" customWidth="1"/>
    <col min="6" max="6" width="36" style="37" customWidth="1"/>
    <col min="7" max="7" width="13.28515625" style="37" customWidth="1"/>
    <col min="8" max="23" width="10.140625" style="36" customWidth="1"/>
    <col min="24" max="24" width="14.42578125" style="36" customWidth="1"/>
    <col min="25" max="37" width="10.140625" style="36" customWidth="1"/>
    <col min="38" max="38" width="12.28515625" style="36" customWidth="1"/>
    <col min="39" max="39" width="15.42578125" style="178" customWidth="1"/>
    <col min="40" max="40" width="23.7109375" style="36" customWidth="1"/>
    <col min="41" max="16384" width="9.140625" style="36"/>
  </cols>
  <sheetData>
    <row r="1" spans="1:45" ht="90" hidden="1" customHeight="1">
      <c r="A1" s="35" t="s">
        <v>0</v>
      </c>
      <c r="B1" s="35"/>
      <c r="C1" s="35"/>
      <c r="D1" s="35"/>
      <c r="P1" s="35" t="s">
        <v>1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</row>
    <row r="2" spans="1:45" ht="29.25" hidden="1" customHeight="1">
      <c r="A2" s="38"/>
      <c r="B2" s="38"/>
      <c r="C2" s="38"/>
      <c r="D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O2" s="38"/>
    </row>
    <row r="3" spans="1:45" ht="31.5" hidden="1" customHeight="1">
      <c r="A3" s="38"/>
      <c r="B3" s="39" t="s">
        <v>3</v>
      </c>
      <c r="C3" s="39"/>
      <c r="D3" s="39"/>
      <c r="E3" s="39"/>
      <c r="F3" s="39"/>
      <c r="G3" s="40"/>
      <c r="H3" s="41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39" t="s">
        <v>4</v>
      </c>
      <c r="AI3" s="39"/>
      <c r="AJ3" s="39"/>
      <c r="AK3" s="39"/>
      <c r="AL3" s="39"/>
      <c r="AM3" s="42"/>
      <c r="AN3" s="165"/>
      <c r="AO3" s="42"/>
      <c r="AP3" s="42"/>
      <c r="AQ3" s="42"/>
      <c r="AR3" s="42"/>
      <c r="AS3" s="42"/>
    </row>
    <row r="4" spans="1:45" ht="32.25" hidden="1" customHeight="1">
      <c r="A4" s="38"/>
      <c r="B4" s="39" t="s">
        <v>5</v>
      </c>
      <c r="C4" s="39"/>
      <c r="D4" s="39"/>
      <c r="E4" s="39"/>
      <c r="F4" s="39"/>
      <c r="G4" s="40"/>
      <c r="H4" s="41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39" t="s">
        <v>6</v>
      </c>
      <c r="AI4" s="39"/>
      <c r="AJ4" s="39"/>
      <c r="AK4" s="39"/>
      <c r="AL4" s="39"/>
      <c r="AM4" s="42"/>
      <c r="AN4" s="165"/>
      <c r="AO4" s="42"/>
      <c r="AP4" s="42"/>
      <c r="AQ4" s="42"/>
      <c r="AR4" s="42"/>
      <c r="AS4" s="42"/>
    </row>
    <row r="5" spans="1:45" ht="31.5" hidden="1" customHeight="1">
      <c r="A5" s="38"/>
      <c r="B5" s="43" t="s">
        <v>7</v>
      </c>
      <c r="C5" s="43"/>
      <c r="D5" s="44"/>
      <c r="E5" s="44"/>
      <c r="F5" s="44"/>
      <c r="G5" s="40"/>
      <c r="H5" s="41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4"/>
      <c r="AI5" s="44"/>
      <c r="AJ5" s="44"/>
      <c r="AK5" s="44"/>
      <c r="AL5" s="44"/>
      <c r="AM5" s="42"/>
      <c r="AN5" s="165"/>
      <c r="AO5" s="42"/>
      <c r="AP5" s="42"/>
      <c r="AQ5" s="42"/>
      <c r="AR5" s="42"/>
      <c r="AS5" s="42"/>
    </row>
    <row r="6" spans="1:45" ht="15" hidden="1" customHeight="1">
      <c r="A6" s="38"/>
      <c r="B6" s="46" t="s">
        <v>8</v>
      </c>
      <c r="C6" s="46"/>
      <c r="D6" s="47"/>
      <c r="E6" s="47"/>
      <c r="F6" s="47"/>
      <c r="G6" s="40"/>
      <c r="H6" s="41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8" t="s">
        <v>8</v>
      </c>
      <c r="AI6" s="48"/>
      <c r="AJ6" s="48"/>
      <c r="AK6" s="48"/>
      <c r="AL6" s="48"/>
      <c r="AM6" s="42"/>
      <c r="AN6" s="165"/>
      <c r="AO6" s="42"/>
      <c r="AP6" s="42"/>
      <c r="AQ6" s="42"/>
      <c r="AR6" s="42"/>
      <c r="AS6" s="42"/>
    </row>
    <row r="7" spans="1:45" ht="33" hidden="1" customHeight="1">
      <c r="A7" s="38"/>
      <c r="B7" s="49" t="s">
        <v>9</v>
      </c>
      <c r="C7" s="49"/>
      <c r="D7" s="44"/>
      <c r="E7" s="44"/>
      <c r="F7" s="44"/>
      <c r="G7" s="40"/>
      <c r="H7" s="41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4"/>
      <c r="AI7" s="44"/>
      <c r="AJ7" s="44"/>
      <c r="AK7" s="44"/>
      <c r="AL7" s="44"/>
      <c r="AM7" s="42"/>
      <c r="AN7" s="165"/>
      <c r="AO7" s="42"/>
      <c r="AP7" s="42"/>
      <c r="AQ7" s="42"/>
      <c r="AR7" s="42"/>
      <c r="AS7" s="42"/>
    </row>
    <row r="8" spans="1:45" ht="15" hidden="1" customHeight="1">
      <c r="A8" s="38"/>
      <c r="B8" s="50" t="s">
        <v>10</v>
      </c>
      <c r="C8" s="50"/>
      <c r="D8" s="51"/>
      <c r="E8" s="51"/>
      <c r="F8" s="51"/>
      <c r="G8" s="40"/>
      <c r="H8" s="41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8" t="s">
        <v>10</v>
      </c>
      <c r="AI8" s="48"/>
      <c r="AJ8" s="48"/>
      <c r="AK8" s="48"/>
      <c r="AL8" s="48"/>
      <c r="AM8" s="42"/>
      <c r="AN8" s="165"/>
      <c r="AO8" s="42"/>
      <c r="AP8" s="42"/>
      <c r="AQ8" s="42"/>
      <c r="AR8" s="42"/>
      <c r="AS8" s="42"/>
    </row>
    <row r="9" spans="1:45" ht="15" hidden="1" customHeight="1">
      <c r="A9" s="38"/>
      <c r="B9" s="44"/>
      <c r="C9" s="44"/>
      <c r="D9" s="44"/>
      <c r="E9" s="44"/>
      <c r="F9" s="44"/>
      <c r="G9" s="40"/>
      <c r="H9" s="41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4"/>
      <c r="AI9" s="44"/>
      <c r="AJ9" s="44"/>
      <c r="AK9" s="44"/>
      <c r="AL9" s="44"/>
      <c r="AM9" s="42"/>
      <c r="AN9" s="165"/>
      <c r="AO9" s="42"/>
      <c r="AP9" s="42"/>
      <c r="AQ9" s="42"/>
      <c r="AR9" s="42"/>
      <c r="AS9" s="42"/>
    </row>
    <row r="10" spans="1:45" ht="27.75" hidden="1" customHeight="1">
      <c r="A10" s="52"/>
      <c r="B10" s="39" t="s">
        <v>11</v>
      </c>
      <c r="C10" s="39"/>
      <c r="D10" s="39"/>
      <c r="E10" s="39"/>
      <c r="F10" s="39"/>
      <c r="G10" s="53"/>
      <c r="H10" s="52"/>
      <c r="I10" s="52"/>
      <c r="J10" s="52"/>
      <c r="K10" s="52"/>
      <c r="L10" s="52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9" t="s">
        <v>67</v>
      </c>
      <c r="AI10" s="39"/>
      <c r="AJ10" s="39"/>
      <c r="AK10" s="39"/>
      <c r="AL10" s="39"/>
      <c r="AM10" s="38"/>
      <c r="AN10" s="180"/>
    </row>
    <row r="11" spans="1:45" ht="24" customHeight="1" thickBot="1">
      <c r="A11" s="38"/>
      <c r="B11" s="38"/>
      <c r="C11" s="38"/>
      <c r="D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181" t="s">
        <v>2</v>
      </c>
      <c r="AO11" s="38"/>
    </row>
    <row r="12" spans="1:45" ht="15.75" customHeight="1">
      <c r="A12" s="38"/>
      <c r="B12" s="38"/>
      <c r="C12" s="38"/>
      <c r="E12" s="37"/>
      <c r="G12" s="36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</row>
    <row r="13" spans="1:45" ht="17.25" customHeight="1">
      <c r="A13" s="56" t="s">
        <v>81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60"/>
    </row>
    <row r="14" spans="1:45" ht="17.25" customHeight="1">
      <c r="A14" s="61" t="s">
        <v>78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3"/>
    </row>
    <row r="15" spans="1:45" ht="17.25" customHeight="1">
      <c r="A15" s="61" t="s">
        <v>84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3"/>
    </row>
    <row r="16" spans="1:45" ht="23.25" customHeight="1">
      <c r="A16" s="25" t="s">
        <v>13</v>
      </c>
      <c r="B16" s="25" t="s">
        <v>14</v>
      </c>
      <c r="C16" s="25" t="s">
        <v>15</v>
      </c>
      <c r="D16" s="15" t="s">
        <v>16</v>
      </c>
      <c r="E16" s="15" t="s">
        <v>17</v>
      </c>
      <c r="F16" s="15" t="s">
        <v>18</v>
      </c>
      <c r="G16" s="26" t="s">
        <v>19</v>
      </c>
      <c r="H16" s="182" t="s">
        <v>90</v>
      </c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3"/>
      <c r="AM16" s="184" t="s">
        <v>20</v>
      </c>
      <c r="AN16" s="185" t="s">
        <v>21</v>
      </c>
    </row>
    <row r="17" spans="1:68">
      <c r="A17" s="25"/>
      <c r="B17" s="25"/>
      <c r="C17" s="25"/>
      <c r="D17" s="15"/>
      <c r="E17" s="15"/>
      <c r="F17" s="15"/>
      <c r="G17" s="26"/>
      <c r="H17" s="67">
        <v>1</v>
      </c>
      <c r="I17" s="68">
        <v>2</v>
      </c>
      <c r="J17" s="69">
        <v>3</v>
      </c>
      <c r="K17" s="70">
        <v>4</v>
      </c>
      <c r="L17" s="67">
        <v>5</v>
      </c>
      <c r="M17" s="68">
        <v>6</v>
      </c>
      <c r="N17" s="69">
        <v>7</v>
      </c>
      <c r="O17" s="70" t="s">
        <v>91</v>
      </c>
      <c r="P17" s="67">
        <v>9</v>
      </c>
      <c r="Q17" s="70">
        <v>10</v>
      </c>
      <c r="R17" s="69">
        <v>11</v>
      </c>
      <c r="S17" s="68">
        <v>12</v>
      </c>
      <c r="T17" s="67">
        <v>13</v>
      </c>
      <c r="U17" s="70">
        <v>14</v>
      </c>
      <c r="V17" s="69">
        <v>15</v>
      </c>
      <c r="W17" s="70">
        <v>16</v>
      </c>
      <c r="X17" s="69">
        <v>17</v>
      </c>
      <c r="Y17" s="70">
        <v>18</v>
      </c>
      <c r="Z17" s="67">
        <v>19</v>
      </c>
      <c r="AA17" s="68">
        <v>20</v>
      </c>
      <c r="AB17" s="69">
        <v>21</v>
      </c>
      <c r="AC17" s="70">
        <v>22</v>
      </c>
      <c r="AD17" s="69">
        <v>23</v>
      </c>
      <c r="AE17" s="70">
        <v>24</v>
      </c>
      <c r="AF17" s="69">
        <v>25</v>
      </c>
      <c r="AG17" s="68">
        <v>26</v>
      </c>
      <c r="AH17" s="67">
        <v>27</v>
      </c>
      <c r="AI17" s="70">
        <v>28</v>
      </c>
      <c r="AJ17" s="69">
        <v>29</v>
      </c>
      <c r="AK17" s="70">
        <v>30</v>
      </c>
      <c r="AL17" s="71">
        <v>31</v>
      </c>
      <c r="AM17" s="184"/>
      <c r="AN17" s="185"/>
    </row>
    <row r="18" spans="1:68" ht="25.5" customHeight="1">
      <c r="A18" s="25"/>
      <c r="B18" s="25"/>
      <c r="C18" s="25"/>
      <c r="D18" s="15"/>
      <c r="E18" s="15"/>
      <c r="F18" s="15"/>
      <c r="G18" s="26"/>
      <c r="H18" s="182" t="s">
        <v>21</v>
      </c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4"/>
      <c r="AN18" s="186" t="s">
        <v>22</v>
      </c>
    </row>
    <row r="19" spans="1:68" s="195" customFormat="1" ht="66.75" customHeight="1">
      <c r="A19" s="187"/>
      <c r="B19" s="188" t="s">
        <v>64</v>
      </c>
      <c r="C19" s="189" t="s">
        <v>87</v>
      </c>
      <c r="D19" s="190">
        <f>'[2]Норма ТК'!D3</f>
        <v>4.28</v>
      </c>
      <c r="E19" s="191" t="s">
        <v>55</v>
      </c>
      <c r="F19" s="111" t="s">
        <v>61</v>
      </c>
      <c r="G19" s="191">
        <v>1</v>
      </c>
      <c r="H19" s="192"/>
      <c r="I19" s="192"/>
      <c r="J19" s="82">
        <v>4.28</v>
      </c>
      <c r="K19" s="82">
        <v>4.28</v>
      </c>
      <c r="L19" s="192"/>
      <c r="M19" s="192"/>
      <c r="N19" s="82">
        <v>4.28</v>
      </c>
      <c r="O19" s="82"/>
      <c r="P19" s="192"/>
      <c r="Q19" s="82">
        <v>4.28</v>
      </c>
      <c r="R19" s="82">
        <v>4.28</v>
      </c>
      <c r="S19" s="192"/>
      <c r="T19" s="192"/>
      <c r="U19" s="82">
        <v>4.28</v>
      </c>
      <c r="V19" s="82"/>
      <c r="W19" s="82">
        <v>4.28</v>
      </c>
      <c r="X19" s="82"/>
      <c r="Y19" s="82">
        <v>4.28</v>
      </c>
      <c r="Z19" s="192"/>
      <c r="AA19" s="192"/>
      <c r="AB19" s="82">
        <v>4.28</v>
      </c>
      <c r="AC19" s="82"/>
      <c r="AD19" s="82">
        <v>4.28</v>
      </c>
      <c r="AE19" s="82"/>
      <c r="AF19" s="82">
        <v>4.28</v>
      </c>
      <c r="AG19" s="192"/>
      <c r="AH19" s="192"/>
      <c r="AI19" s="82">
        <v>4.28</v>
      </c>
      <c r="AJ19" s="82"/>
      <c r="AK19" s="82">
        <v>4.28</v>
      </c>
      <c r="AL19" s="193"/>
      <c r="AM19" s="194">
        <f>SUM(H19:AL19)</f>
        <v>55.640000000000008</v>
      </c>
      <c r="AN19" s="194">
        <f>AM19</f>
        <v>55.640000000000008</v>
      </c>
    </row>
    <row r="20" spans="1:68" s="195" customFormat="1" ht="78" customHeight="1">
      <c r="A20" s="187"/>
      <c r="B20" s="188"/>
      <c r="C20" s="189" t="s">
        <v>102</v>
      </c>
      <c r="D20" s="196">
        <f>'[2]Норма ТК'!D8</f>
        <v>8.6359999999999992</v>
      </c>
      <c r="E20" s="191" t="s">
        <v>28</v>
      </c>
      <c r="F20" s="111" t="s">
        <v>62</v>
      </c>
      <c r="G20" s="191">
        <v>1</v>
      </c>
      <c r="H20" s="120"/>
      <c r="I20" s="120"/>
      <c r="J20" s="32"/>
      <c r="K20" s="32"/>
      <c r="L20" s="120"/>
      <c r="M20" s="120"/>
      <c r="N20" s="32"/>
      <c r="O20" s="197"/>
      <c r="P20" s="198"/>
      <c r="Q20" s="70"/>
      <c r="R20" s="70"/>
      <c r="S20" s="68"/>
      <c r="T20" s="68"/>
      <c r="U20" s="70"/>
      <c r="V20" s="70">
        <v>8.6359999999999992</v>
      </c>
      <c r="W20" s="70"/>
      <c r="X20" s="70"/>
      <c r="Y20" s="70"/>
      <c r="Z20" s="68"/>
      <c r="AA20" s="68"/>
      <c r="AB20" s="70"/>
      <c r="AC20" s="70"/>
      <c r="AD20" s="70"/>
      <c r="AE20" s="70"/>
      <c r="AF20" s="70"/>
      <c r="AG20" s="68"/>
      <c r="AH20" s="68"/>
      <c r="AI20" s="70"/>
      <c r="AJ20" s="70"/>
      <c r="AK20" s="70"/>
      <c r="AL20" s="122"/>
      <c r="AM20" s="194">
        <f t="shared" ref="AM20:AM21" si="0">SUM(H20:AL20)</f>
        <v>8.6359999999999992</v>
      </c>
      <c r="AN20" s="194">
        <f>AM20</f>
        <v>8.6359999999999992</v>
      </c>
      <c r="AO20" s="199"/>
      <c r="AP20" s="200"/>
      <c r="AQ20" s="200"/>
      <c r="AR20" s="200"/>
      <c r="AS20" s="200"/>
      <c r="AT20" s="200"/>
      <c r="AU20" s="200"/>
      <c r="AV20" s="200"/>
      <c r="AW20" s="200"/>
      <c r="AX20" s="200"/>
      <c r="AY20" s="200"/>
      <c r="AZ20" s="200"/>
      <c r="BA20" s="200"/>
      <c r="BB20" s="200"/>
      <c r="BC20" s="200"/>
      <c r="BD20" s="200"/>
      <c r="BE20" s="200"/>
      <c r="BF20" s="200"/>
    </row>
    <row r="21" spans="1:68" s="203" customFormat="1" ht="71.25" customHeight="1">
      <c r="A21" s="187"/>
      <c r="B21" s="188"/>
      <c r="C21" s="189" t="s">
        <v>94</v>
      </c>
      <c r="D21" s="196">
        <v>105.27800000000001</v>
      </c>
      <c r="E21" s="191" t="s">
        <v>31</v>
      </c>
      <c r="F21" s="111" t="s">
        <v>32</v>
      </c>
      <c r="G21" s="191">
        <v>1</v>
      </c>
      <c r="H21" s="120"/>
      <c r="I21" s="120"/>
      <c r="J21" s="32"/>
      <c r="K21" s="32"/>
      <c r="L21" s="120"/>
      <c r="M21" s="120"/>
      <c r="N21" s="32"/>
      <c r="O21" s="197"/>
      <c r="P21" s="198"/>
      <c r="Q21" s="32"/>
      <c r="R21" s="32"/>
      <c r="S21" s="120"/>
      <c r="T21" s="120"/>
      <c r="U21" s="32"/>
      <c r="V21" s="32"/>
      <c r="W21" s="32"/>
      <c r="X21" s="32">
        <v>105.27800000000001</v>
      </c>
      <c r="Y21" s="32"/>
      <c r="Z21" s="120"/>
      <c r="AA21" s="120"/>
      <c r="AB21" s="32"/>
      <c r="AC21" s="32"/>
      <c r="AD21" s="32"/>
      <c r="AE21" s="32"/>
      <c r="AF21" s="32"/>
      <c r="AG21" s="120"/>
      <c r="AH21" s="120"/>
      <c r="AI21" s="32"/>
      <c r="AJ21" s="32"/>
      <c r="AK21" s="32"/>
      <c r="AL21" s="201"/>
      <c r="AM21" s="128">
        <f t="shared" si="0"/>
        <v>105.27800000000001</v>
      </c>
      <c r="AN21" s="202">
        <f>AM21</f>
        <v>105.27800000000001</v>
      </c>
      <c r="AO21" s="199"/>
      <c r="AP21" s="200"/>
      <c r="AQ21" s="200"/>
      <c r="AR21" s="200"/>
      <c r="AS21" s="200"/>
      <c r="AT21" s="200"/>
      <c r="AU21" s="200"/>
      <c r="AV21" s="200"/>
      <c r="AW21" s="200"/>
      <c r="AX21" s="200"/>
      <c r="AY21" s="200"/>
      <c r="AZ21" s="200"/>
      <c r="BA21" s="200"/>
      <c r="BB21" s="200"/>
      <c r="BC21" s="200"/>
      <c r="BD21" s="200"/>
      <c r="BE21" s="200"/>
      <c r="BF21" s="200"/>
    </row>
    <row r="22" spans="1:68" ht="24.75" customHeight="1">
      <c r="A22" s="204" t="s">
        <v>33</v>
      </c>
      <c r="B22" s="204"/>
      <c r="C22" s="204"/>
      <c r="D22" s="204"/>
      <c r="E22" s="204"/>
      <c r="F22" s="204"/>
      <c r="G22" s="127"/>
      <c r="H22" s="205">
        <f>H19+H20</f>
        <v>0</v>
      </c>
      <c r="I22" s="205">
        <f t="shared" ref="I22:AH22" si="1">I19+I20</f>
        <v>0</v>
      </c>
      <c r="J22" s="83">
        <f>J19+J20+J21</f>
        <v>4.28</v>
      </c>
      <c r="K22" s="83">
        <f>K19+K20+K21</f>
        <v>4.28</v>
      </c>
      <c r="L22" s="205">
        <f t="shared" si="1"/>
        <v>0</v>
      </c>
      <c r="M22" s="205">
        <f t="shared" si="1"/>
        <v>0</v>
      </c>
      <c r="N22" s="83">
        <f t="shared" ref="N22:O22" si="2">N19+N20+N21</f>
        <v>4.28</v>
      </c>
      <c r="O22" s="83">
        <f t="shared" si="2"/>
        <v>0</v>
      </c>
      <c r="P22" s="205">
        <f t="shared" si="1"/>
        <v>0</v>
      </c>
      <c r="Q22" s="83">
        <f t="shared" ref="Q22:R22" si="3">Q19+Q20+Q21</f>
        <v>4.28</v>
      </c>
      <c r="R22" s="83">
        <f t="shared" si="3"/>
        <v>4.28</v>
      </c>
      <c r="S22" s="205">
        <f>S19+S20</f>
        <v>0</v>
      </c>
      <c r="T22" s="205">
        <f t="shared" si="1"/>
        <v>0</v>
      </c>
      <c r="U22" s="83">
        <f t="shared" ref="U22:Y22" si="4">U19+U20+U21</f>
        <v>4.28</v>
      </c>
      <c r="V22" s="83">
        <f t="shared" si="4"/>
        <v>8.6359999999999992</v>
      </c>
      <c r="W22" s="83">
        <f t="shared" si="4"/>
        <v>4.28</v>
      </c>
      <c r="X22" s="83">
        <f t="shared" si="4"/>
        <v>105.27800000000001</v>
      </c>
      <c r="Y22" s="83">
        <f t="shared" si="4"/>
        <v>4.28</v>
      </c>
      <c r="Z22" s="205">
        <f t="shared" si="1"/>
        <v>0</v>
      </c>
      <c r="AA22" s="205">
        <f t="shared" si="1"/>
        <v>0</v>
      </c>
      <c r="AB22" s="83">
        <f t="shared" ref="AB22:AF22" si="5">AB19+AB20+AB21</f>
        <v>4.28</v>
      </c>
      <c r="AC22" s="83">
        <f t="shared" si="5"/>
        <v>0</v>
      </c>
      <c r="AD22" s="83">
        <f t="shared" si="5"/>
        <v>4.28</v>
      </c>
      <c r="AE22" s="83">
        <f t="shared" si="5"/>
        <v>0</v>
      </c>
      <c r="AF22" s="83">
        <f t="shared" si="5"/>
        <v>4.28</v>
      </c>
      <c r="AG22" s="205">
        <f t="shared" si="1"/>
        <v>0</v>
      </c>
      <c r="AH22" s="205">
        <f t="shared" si="1"/>
        <v>0</v>
      </c>
      <c r="AI22" s="83">
        <f t="shared" ref="AI22:AL22" si="6">AI19+AI20+AI21</f>
        <v>4.28</v>
      </c>
      <c r="AJ22" s="83">
        <f t="shared" si="6"/>
        <v>0</v>
      </c>
      <c r="AK22" s="83">
        <f t="shared" si="6"/>
        <v>4.28</v>
      </c>
      <c r="AL22" s="83">
        <f t="shared" si="6"/>
        <v>0</v>
      </c>
      <c r="AM22" s="194">
        <f>SUM(H22:AL22)</f>
        <v>169.55400000000003</v>
      </c>
      <c r="AN22" s="194">
        <f>AM22</f>
        <v>169.55400000000003</v>
      </c>
      <c r="AO22" s="86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</row>
    <row r="23" spans="1:68" ht="15" customHeight="1">
      <c r="A23" s="164"/>
      <c r="B23" s="165"/>
      <c r="C23" s="165"/>
      <c r="D23" s="165"/>
      <c r="E23" s="165"/>
      <c r="F23" s="165"/>
      <c r="G23" s="166"/>
      <c r="H23" s="167"/>
      <c r="I23" s="167"/>
      <c r="J23" s="167"/>
      <c r="K23" s="167"/>
      <c r="L23" s="167"/>
      <c r="M23" s="167"/>
      <c r="N23" s="167"/>
      <c r="O23" s="167"/>
      <c r="P23" s="167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206"/>
    </row>
    <row r="24" spans="1:68" ht="15" customHeight="1">
      <c r="A24" s="164"/>
      <c r="B24" s="165"/>
      <c r="C24" s="165"/>
      <c r="D24" s="165"/>
      <c r="E24" s="165"/>
      <c r="F24" s="165"/>
      <c r="G24" s="166"/>
      <c r="H24" s="167"/>
      <c r="I24" s="167"/>
      <c r="J24" s="167"/>
      <c r="K24" s="167"/>
      <c r="L24" s="167"/>
      <c r="M24" s="167"/>
      <c r="N24" s="167"/>
      <c r="O24" s="167"/>
      <c r="P24" s="167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206"/>
    </row>
    <row r="25" spans="1:68" s="172" customFormat="1" ht="15" customHeight="1">
      <c r="A25" s="169"/>
      <c r="B25" s="52"/>
      <c r="C25" s="52"/>
      <c r="D25" s="52"/>
      <c r="E25" s="52"/>
      <c r="F25" s="52"/>
      <c r="G25" s="170"/>
      <c r="H25" s="170"/>
      <c r="I25" s="170"/>
      <c r="J25" s="170"/>
      <c r="K25" s="170"/>
      <c r="L25" s="170"/>
      <c r="M25" s="17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71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  <c r="BJ25" s="173"/>
      <c r="BK25" s="173"/>
      <c r="BL25" s="173"/>
      <c r="BM25" s="173"/>
      <c r="BN25" s="173"/>
      <c r="BO25" s="173"/>
      <c r="BP25" s="173"/>
    </row>
    <row r="26" spans="1:68" s="2" customFormat="1" ht="66" customHeight="1">
      <c r="B26" s="6" t="s">
        <v>56</v>
      </c>
      <c r="C26" s="6"/>
      <c r="D26" s="6"/>
      <c r="E26" s="6"/>
      <c r="F26" s="6"/>
      <c r="G26" s="6"/>
      <c r="H26" s="28" t="s">
        <v>85</v>
      </c>
      <c r="I26" s="28"/>
      <c r="J26" s="28"/>
      <c r="K26" s="28"/>
      <c r="L26" s="28"/>
      <c r="M26" s="28"/>
      <c r="N26" s="3"/>
      <c r="O26" s="3"/>
      <c r="P26" s="29"/>
      <c r="Q26" s="29"/>
      <c r="R26" s="29"/>
      <c r="S26" s="29"/>
      <c r="T26" s="3"/>
      <c r="U26" s="30" t="s">
        <v>77</v>
      </c>
      <c r="V26" s="30"/>
      <c r="W26" s="30"/>
    </row>
    <row r="27" spans="1:68" s="2" customFormat="1" ht="21.95" customHeight="1">
      <c r="H27" s="3"/>
      <c r="I27" s="5" t="s">
        <v>8</v>
      </c>
      <c r="J27" s="5"/>
      <c r="K27" s="5"/>
      <c r="L27" s="5"/>
      <c r="M27" s="207"/>
      <c r="N27" s="207"/>
      <c r="O27" s="207"/>
      <c r="P27" s="5" t="s">
        <v>10</v>
      </c>
      <c r="Q27" s="5"/>
      <c r="R27" s="5"/>
      <c r="S27" s="5"/>
      <c r="T27" s="207"/>
      <c r="U27" s="5" t="s">
        <v>57</v>
      </c>
      <c r="V27" s="5"/>
      <c r="W27" s="5"/>
    </row>
    <row r="28" spans="1:68" s="2" customFormat="1" ht="70.5" customHeight="1">
      <c r="B28" s="6" t="s">
        <v>76</v>
      </c>
      <c r="C28" s="6"/>
      <c r="D28" s="6"/>
      <c r="E28" s="6"/>
      <c r="F28" s="6"/>
      <c r="G28" s="6"/>
      <c r="H28" s="28" t="s">
        <v>86</v>
      </c>
      <c r="I28" s="28"/>
      <c r="J28" s="28"/>
      <c r="K28" s="28"/>
      <c r="L28" s="28"/>
      <c r="M28" s="28"/>
      <c r="N28" s="3"/>
      <c r="O28" s="3"/>
      <c r="P28" s="29"/>
      <c r="Q28" s="29"/>
      <c r="R28" s="29"/>
      <c r="S28" s="29"/>
      <c r="T28" s="3"/>
      <c r="U28" s="30" t="s">
        <v>75</v>
      </c>
      <c r="V28" s="30"/>
      <c r="W28" s="30"/>
    </row>
    <row r="29" spans="1:68" s="2" customFormat="1" ht="26.1" customHeight="1">
      <c r="I29" s="5" t="s">
        <v>8</v>
      </c>
      <c r="J29" s="5"/>
      <c r="K29" s="5"/>
      <c r="L29" s="5"/>
      <c r="P29" s="5" t="s">
        <v>10</v>
      </c>
      <c r="Q29" s="5"/>
      <c r="R29" s="5"/>
      <c r="S29" s="5"/>
      <c r="U29" s="5" t="s">
        <v>57</v>
      </c>
      <c r="V29" s="5"/>
      <c r="W29" s="5"/>
    </row>
    <row r="30" spans="1:68" s="172" customFormat="1" ht="15" customHeight="1">
      <c r="B30" s="174"/>
      <c r="C30" s="174"/>
      <c r="E30" s="175"/>
      <c r="F30" s="176"/>
      <c r="G30" s="176"/>
      <c r="H30" s="176"/>
      <c r="K30" s="176"/>
      <c r="L30" s="176"/>
      <c r="M30" s="176"/>
      <c r="N30" s="176"/>
      <c r="O30" s="1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1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</row>
    <row r="31" spans="1:68" s="172" customFormat="1" ht="13.5" customHeight="1">
      <c r="B31" s="177"/>
      <c r="E31" s="175"/>
      <c r="F31" s="175"/>
      <c r="Q31" s="52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1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  <c r="BJ31" s="173"/>
      <c r="BK31" s="173"/>
      <c r="BL31" s="173"/>
      <c r="BM31" s="173"/>
      <c r="BN31" s="173"/>
      <c r="BO31" s="173"/>
      <c r="BP31" s="173"/>
    </row>
    <row r="32" spans="1:68" s="172" customFormat="1" ht="13.5" customHeight="1">
      <c r="B32" s="177"/>
      <c r="E32" s="175"/>
      <c r="F32" s="175"/>
      <c r="Q32" s="52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1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  <c r="BJ32" s="173"/>
      <c r="BK32" s="173"/>
      <c r="BL32" s="173"/>
      <c r="BM32" s="173"/>
      <c r="BN32" s="173"/>
      <c r="BO32" s="173"/>
      <c r="BP32" s="173"/>
    </row>
    <row r="33" spans="2:68" s="172" customFormat="1" ht="13.5" customHeight="1">
      <c r="B33" s="177"/>
      <c r="E33" s="175"/>
      <c r="F33" s="175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1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173"/>
      <c r="BN33" s="173"/>
      <c r="BO33" s="173"/>
      <c r="BP33" s="173"/>
    </row>
  </sheetData>
  <mergeCells count="44">
    <mergeCell ref="B28:G28"/>
    <mergeCell ref="A22:F22"/>
    <mergeCell ref="B26:G26"/>
    <mergeCell ref="B19:B21"/>
    <mergeCell ref="B10:F10"/>
    <mergeCell ref="AH10:AL10"/>
    <mergeCell ref="A15:AN15"/>
    <mergeCell ref="A16:A18"/>
    <mergeCell ref="B16:B18"/>
    <mergeCell ref="C16:C18"/>
    <mergeCell ref="D16:D18"/>
    <mergeCell ref="E16:E18"/>
    <mergeCell ref="F16:F18"/>
    <mergeCell ref="G16:G18"/>
    <mergeCell ref="H16:AL16"/>
    <mergeCell ref="AM16:AM18"/>
    <mergeCell ref="AN16:AN17"/>
    <mergeCell ref="A13:AN13"/>
    <mergeCell ref="A14:AN14"/>
    <mergeCell ref="H18:AL18"/>
    <mergeCell ref="B5:C5"/>
    <mergeCell ref="B6:C6"/>
    <mergeCell ref="B7:C7"/>
    <mergeCell ref="B8:C8"/>
    <mergeCell ref="AH6:AL6"/>
    <mergeCell ref="AH8:AL8"/>
    <mergeCell ref="A1:D1"/>
    <mergeCell ref="P1:AO1"/>
    <mergeCell ref="B3:F3"/>
    <mergeCell ref="AH3:AL3"/>
    <mergeCell ref="B4:F4"/>
    <mergeCell ref="AH4:AL4"/>
    <mergeCell ref="H26:M26"/>
    <mergeCell ref="P26:S26"/>
    <mergeCell ref="U26:W26"/>
    <mergeCell ref="P27:S27"/>
    <mergeCell ref="U27:W27"/>
    <mergeCell ref="I27:L27"/>
    <mergeCell ref="H28:M28"/>
    <mergeCell ref="P28:S28"/>
    <mergeCell ref="U28:W28"/>
    <mergeCell ref="P29:S29"/>
    <mergeCell ref="U29:W29"/>
    <mergeCell ref="I29:L29"/>
  </mergeCells>
  <pageMargins left="0.25" right="0.25" top="0.75" bottom="0.75" header="0.3" footer="0.3"/>
  <pageSetup paperSize="9" scale="27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7</vt:i4>
      </vt:variant>
    </vt:vector>
  </HeadingPairs>
  <TitlesOfParts>
    <vt:vector size="15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2018-04-18T13:15:59Z</dcterms:modified>
</cp:coreProperties>
</file>