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9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r:id="rId5"/>
    <sheet name="10.2.38 ТО" sheetId="23" r:id="rId6"/>
    <sheet name="10.2.38 ТР" sheetId="20" r:id="rId7"/>
    <sheet name="10.3.38 ТО" sheetId="24" r:id="rId8"/>
    <sheet name="10.3.38 ТР" sheetId="19" r:id="rId9"/>
    <sheet name="10.4.38 ТО" sheetId="25" r:id="rId10"/>
    <sheet name="10.4.38 ТР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ТО'!$A$1:$AK$59</definedName>
    <definedName name="_xlnm.Print_Area" localSheetId="7">'10.3.38 ТО'!$A$1:$AL$39</definedName>
    <definedName name="_xlnm.Print_Area" localSheetId="9">'10.4.38 ТО'!$A$1:$AL$33</definedName>
    <definedName name="_xlnm.Print_Area" localSheetId="3">'8.1.38 ТО'!$A$1:$AL$52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U68" i="18"/>
  <c r="I68"/>
  <c r="J68"/>
  <c r="K68"/>
  <c r="L68"/>
  <c r="M68"/>
  <c r="N68"/>
  <c r="O68"/>
  <c r="P68"/>
  <c r="Q68"/>
  <c r="R68"/>
  <c r="S68"/>
  <c r="T68"/>
  <c r="V68"/>
  <c r="W68"/>
  <c r="Y68"/>
  <c r="Z68"/>
  <c r="AA68"/>
  <c r="AB68"/>
  <c r="AC68"/>
  <c r="AD68"/>
  <c r="AE68"/>
  <c r="AF68"/>
  <c r="AG68"/>
  <c r="AH68"/>
  <c r="AI68"/>
  <c r="AJ68"/>
  <c r="AK68"/>
  <c r="AL68"/>
  <c r="H68"/>
  <c r="AL38" i="25"/>
  <c r="AL36"/>
  <c r="AL39" s="1"/>
  <c r="AK62" i="23"/>
  <c r="AL42" i="24" l="1"/>
  <c r="AL54" i="22"/>
  <c r="U23" i="25"/>
  <c r="U27" s="1"/>
  <c r="T26"/>
  <c r="AK26"/>
  <c r="AJ26"/>
  <c r="AI26"/>
  <c r="AH26"/>
  <c r="AG26"/>
  <c r="AF26"/>
  <c r="AE26"/>
  <c r="AD26"/>
  <c r="AC26"/>
  <c r="AB26"/>
  <c r="AA26"/>
  <c r="Z26"/>
  <c r="Y26"/>
  <c r="X26"/>
  <c r="V26"/>
  <c r="S26"/>
  <c r="R26"/>
  <c r="Q26"/>
  <c r="P26"/>
  <c r="O26"/>
  <c r="N26"/>
  <c r="M26"/>
  <c r="L26"/>
  <c r="K26"/>
  <c r="J26"/>
  <c r="I26"/>
  <c r="H26"/>
  <c r="G26"/>
  <c r="AK23"/>
  <c r="AJ23"/>
  <c r="AI23"/>
  <c r="AH23"/>
  <c r="AG23"/>
  <c r="AF23"/>
  <c r="AE23"/>
  <c r="AD23"/>
  <c r="AC23"/>
  <c r="AB23"/>
  <c r="AA23"/>
  <c r="Z23"/>
  <c r="Y23"/>
  <c r="X23"/>
  <c r="W23"/>
  <c r="V23"/>
  <c r="T23"/>
  <c r="S23"/>
  <c r="R23"/>
  <c r="Q23"/>
  <c r="P23"/>
  <c r="O23"/>
  <c r="N23"/>
  <c r="M23"/>
  <c r="L23"/>
  <c r="K23"/>
  <c r="J23"/>
  <c r="I23"/>
  <c r="H23"/>
  <c r="G23"/>
  <c r="R33" i="24"/>
  <c r="Q33"/>
  <c r="P33"/>
  <c r="O33"/>
  <c r="N33"/>
  <c r="M33"/>
  <c r="L33"/>
  <c r="K33"/>
  <c r="J33"/>
  <c r="I33"/>
  <c r="H33"/>
  <c r="G33"/>
  <c r="R31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AK29"/>
  <c r="AJ29"/>
  <c r="AI29"/>
  <c r="AG29"/>
  <c r="AF29"/>
  <c r="AE29"/>
  <c r="AD29"/>
  <c r="AC29"/>
  <c r="AB29"/>
  <c r="AA29"/>
  <c r="Z29"/>
  <c r="Y29"/>
  <c r="X29"/>
  <c r="W29"/>
  <c r="U29"/>
  <c r="T29"/>
  <c r="S29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H32" s="1"/>
  <c r="G29"/>
  <c r="G32" s="1"/>
  <c r="O28"/>
  <c r="N27"/>
  <c r="H27"/>
  <c r="R24"/>
  <c r="Q24"/>
  <c r="P24"/>
  <c r="O24"/>
  <c r="N24"/>
  <c r="M24"/>
  <c r="L24"/>
  <c r="K24"/>
  <c r="J24"/>
  <c r="I24"/>
  <c r="H24"/>
  <c r="G24"/>
  <c r="R23"/>
  <c r="Q23"/>
  <c r="P23"/>
  <c r="O23"/>
  <c r="N23"/>
  <c r="M23"/>
  <c r="L23"/>
  <c r="K23"/>
  <c r="J23"/>
  <c r="I23"/>
  <c r="H23"/>
  <c r="G23"/>
  <c r="AL23" s="1"/>
  <c r="R22"/>
  <c r="Q22"/>
  <c r="P22"/>
  <c r="O22"/>
  <c r="N22"/>
  <c r="M22"/>
  <c r="L22"/>
  <c r="K22"/>
  <c r="J22"/>
  <c r="I22"/>
  <c r="H22"/>
  <c r="G22"/>
  <c r="R21"/>
  <c r="Q21"/>
  <c r="P21"/>
  <c r="O21"/>
  <c r="N21"/>
  <c r="M21"/>
  <c r="L21"/>
  <c r="K21"/>
  <c r="J21"/>
  <c r="I21"/>
  <c r="H21"/>
  <c r="G21"/>
  <c r="Q48" i="23"/>
  <c r="P48"/>
  <c r="O48"/>
  <c r="M48"/>
  <c r="L48"/>
  <c r="K48"/>
  <c r="J48"/>
  <c r="I48"/>
  <c r="G48"/>
  <c r="F48"/>
  <c r="AK48" s="1"/>
  <c r="Q47"/>
  <c r="P47"/>
  <c r="O47"/>
  <c r="N47"/>
  <c r="M47"/>
  <c r="L47"/>
  <c r="K47"/>
  <c r="J47"/>
  <c r="I47"/>
  <c r="H47"/>
  <c r="G47"/>
  <c r="F47"/>
  <c r="Q45"/>
  <c r="P45"/>
  <c r="O45"/>
  <c r="N45"/>
  <c r="M45"/>
  <c r="L45"/>
  <c r="K45"/>
  <c r="J45"/>
  <c r="I45"/>
  <c r="H45"/>
  <c r="G45"/>
  <c r="F45"/>
  <c r="Q44"/>
  <c r="P44"/>
  <c r="O44"/>
  <c r="N44"/>
  <c r="M44"/>
  <c r="L44"/>
  <c r="K44"/>
  <c r="J44"/>
  <c r="I44"/>
  <c r="H44"/>
  <c r="G44"/>
  <c r="F44"/>
  <c r="Q43"/>
  <c r="P43"/>
  <c r="O43"/>
  <c r="M43"/>
  <c r="L43"/>
  <c r="K43"/>
  <c r="J43"/>
  <c r="I43"/>
  <c r="G43"/>
  <c r="F43"/>
  <c r="AK43" s="1"/>
  <c r="Q42"/>
  <c r="Q46" s="1"/>
  <c r="O42"/>
  <c r="O46" s="1"/>
  <c r="N42"/>
  <c r="N46" s="1"/>
  <c r="L42"/>
  <c r="L46" s="1"/>
  <c r="K42"/>
  <c r="K46" s="1"/>
  <c r="I42"/>
  <c r="I46" s="1"/>
  <c r="H42"/>
  <c r="H46" s="1"/>
  <c r="F42"/>
  <c r="F46" s="1"/>
  <c r="AK46" s="1"/>
  <c r="Q41"/>
  <c r="Q49" s="1"/>
  <c r="Q52" s="1"/>
  <c r="P41"/>
  <c r="O41"/>
  <c r="N41"/>
  <c r="M41"/>
  <c r="L41"/>
  <c r="K41"/>
  <c r="J41"/>
  <c r="I41"/>
  <c r="H41"/>
  <c r="G41"/>
  <c r="F41"/>
  <c r="F49" s="1"/>
  <c r="Q39"/>
  <c r="P39"/>
  <c r="O39"/>
  <c r="N39"/>
  <c r="M39"/>
  <c r="L39"/>
  <c r="K39"/>
  <c r="J39"/>
  <c r="I39"/>
  <c r="H39"/>
  <c r="G39"/>
  <c r="F39"/>
  <c r="Q38"/>
  <c r="P38"/>
  <c r="O38"/>
  <c r="N38"/>
  <c r="M38"/>
  <c r="L38"/>
  <c r="K38"/>
  <c r="J38"/>
  <c r="I38"/>
  <c r="H38"/>
  <c r="G38"/>
  <c r="F38"/>
  <c r="AK38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AJ31"/>
  <c r="AI31"/>
  <c r="AH31"/>
  <c r="AG31"/>
  <c r="AF31"/>
  <c r="AE31"/>
  <c r="AD31"/>
  <c r="AC31"/>
  <c r="AB31"/>
  <c r="AA31"/>
  <c r="Z31"/>
  <c r="Y31"/>
  <c r="X31"/>
  <c r="V31"/>
  <c r="U31"/>
  <c r="T31"/>
  <c r="S31"/>
  <c r="R3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G31"/>
  <c r="G34" s="1"/>
  <c r="F31"/>
  <c r="F34" s="1"/>
  <c r="H30"/>
  <c r="N29"/>
  <c r="H29"/>
  <c r="AK29" s="1"/>
  <c r="M28"/>
  <c r="G28"/>
  <c r="J28"/>
  <c r="Q25"/>
  <c r="P25"/>
  <c r="P53" s="1"/>
  <c r="O25"/>
  <c r="N25"/>
  <c r="N53" s="1"/>
  <c r="M25"/>
  <c r="L25"/>
  <c r="L53" s="1"/>
  <c r="K25"/>
  <c r="J25"/>
  <c r="J53" s="1"/>
  <c r="I25"/>
  <c r="H25"/>
  <c r="H53" s="1"/>
  <c r="G25"/>
  <c r="F25"/>
  <c r="Q24"/>
  <c r="P24"/>
  <c r="O24"/>
  <c r="N24"/>
  <c r="M24"/>
  <c r="L24"/>
  <c r="K24"/>
  <c r="J24"/>
  <c r="I24"/>
  <c r="H24"/>
  <c r="G24"/>
  <c r="F24"/>
  <c r="AK24" s="1"/>
  <c r="Q23"/>
  <c r="P23"/>
  <c r="P51" s="1"/>
  <c r="O23"/>
  <c r="N23"/>
  <c r="N51" s="1"/>
  <c r="M23"/>
  <c r="L23"/>
  <c r="L51" s="1"/>
  <c r="K23"/>
  <c r="J23"/>
  <c r="J51" s="1"/>
  <c r="I23"/>
  <c r="H23"/>
  <c r="H51" s="1"/>
  <c r="G23"/>
  <c r="F23"/>
  <c r="Q22"/>
  <c r="P22"/>
  <c r="P50" s="1"/>
  <c r="O22"/>
  <c r="N22"/>
  <c r="N50" s="1"/>
  <c r="M22"/>
  <c r="L22"/>
  <c r="L50" s="1"/>
  <c r="K22"/>
  <c r="J22"/>
  <c r="J50" s="1"/>
  <c r="I22"/>
  <c r="H22"/>
  <c r="H50" s="1"/>
  <c r="G22"/>
  <c r="F22"/>
  <c r="F50" s="1"/>
  <c r="AK50" s="1"/>
  <c r="H21"/>
  <c r="N21"/>
  <c r="G20"/>
  <c r="R41" i="22"/>
  <c r="Q41"/>
  <c r="P41"/>
  <c r="N41"/>
  <c r="M41"/>
  <c r="L41"/>
  <c r="K41"/>
  <c r="J41"/>
  <c r="H41"/>
  <c r="G41"/>
  <c r="AL41" s="1"/>
  <c r="R40"/>
  <c r="Q40"/>
  <c r="P40"/>
  <c r="O40"/>
  <c r="N40"/>
  <c r="M40"/>
  <c r="L40"/>
  <c r="K40"/>
  <c r="J40"/>
  <c r="I40"/>
  <c r="H40"/>
  <c r="G40"/>
  <c r="R38"/>
  <c r="Q38"/>
  <c r="P38"/>
  <c r="O38"/>
  <c r="N38"/>
  <c r="M38"/>
  <c r="L38"/>
  <c r="K38"/>
  <c r="J38"/>
  <c r="I38"/>
  <c r="H38"/>
  <c r="G38"/>
  <c r="R37"/>
  <c r="Q37"/>
  <c r="P37"/>
  <c r="O37"/>
  <c r="N37"/>
  <c r="M37"/>
  <c r="L37"/>
  <c r="K37"/>
  <c r="J37"/>
  <c r="I37"/>
  <c r="H37"/>
  <c r="G37"/>
  <c r="R36"/>
  <c r="Q36"/>
  <c r="P36"/>
  <c r="N36"/>
  <c r="M36"/>
  <c r="L36"/>
  <c r="K36"/>
  <c r="J36"/>
  <c r="H36"/>
  <c r="G36"/>
  <c r="AL36" s="1"/>
  <c r="R35"/>
  <c r="R39" s="1"/>
  <c r="P35"/>
  <c r="P39" s="1"/>
  <c r="O35"/>
  <c r="O39" s="1"/>
  <c r="M35"/>
  <c r="M39" s="1"/>
  <c r="L35"/>
  <c r="L39" s="1"/>
  <c r="J35"/>
  <c r="J39" s="1"/>
  <c r="I35"/>
  <c r="I39" s="1"/>
  <c r="G35"/>
  <c r="G39" s="1"/>
  <c r="AL39" s="1"/>
  <c r="R34"/>
  <c r="Q34"/>
  <c r="P34"/>
  <c r="O34"/>
  <c r="N34"/>
  <c r="M34"/>
  <c r="L34"/>
  <c r="K34"/>
  <c r="J34"/>
  <c r="J42" s="1"/>
  <c r="J45" s="1"/>
  <c r="I34"/>
  <c r="H34"/>
  <c r="G34"/>
  <c r="G42" s="1"/>
  <c r="R32"/>
  <c r="Q32"/>
  <c r="P32"/>
  <c r="O32"/>
  <c r="N32"/>
  <c r="M32"/>
  <c r="L32"/>
  <c r="K32"/>
  <c r="J32"/>
  <c r="I32"/>
  <c r="H32"/>
  <c r="G32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AK28"/>
  <c r="AJ28"/>
  <c r="AI28"/>
  <c r="AH28"/>
  <c r="AG28"/>
  <c r="AF28"/>
  <c r="AE28"/>
  <c r="AD28"/>
  <c r="AC28"/>
  <c r="AB28"/>
  <c r="AA28"/>
  <c r="Z28"/>
  <c r="Y28"/>
  <c r="X28"/>
  <c r="V28"/>
  <c r="U28"/>
  <c r="T28"/>
  <c r="S28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I31" s="1"/>
  <c r="H28"/>
  <c r="H31" s="1"/>
  <c r="G28"/>
  <c r="G31" s="1"/>
  <c r="I27"/>
  <c r="Q26"/>
  <c r="Q35" s="1"/>
  <c r="Q39" s="1"/>
  <c r="R23"/>
  <c r="R46" s="1"/>
  <c r="Q23"/>
  <c r="Q46" s="1"/>
  <c r="P23"/>
  <c r="P46" s="1"/>
  <c r="O23"/>
  <c r="O46" s="1"/>
  <c r="N23"/>
  <c r="N46" s="1"/>
  <c r="M23"/>
  <c r="M46" s="1"/>
  <c r="L23"/>
  <c r="L46" s="1"/>
  <c r="K23"/>
  <c r="K46" s="1"/>
  <c r="J23"/>
  <c r="J46" s="1"/>
  <c r="I23"/>
  <c r="I46" s="1"/>
  <c r="H23"/>
  <c r="H46" s="1"/>
  <c r="G23"/>
  <c r="G46" s="1"/>
  <c r="AL46" s="1"/>
  <c r="R22"/>
  <c r="Q22"/>
  <c r="P22"/>
  <c r="O22"/>
  <c r="N22"/>
  <c r="M22"/>
  <c r="L22"/>
  <c r="K22"/>
  <c r="J22"/>
  <c r="I22"/>
  <c r="H22"/>
  <c r="G22"/>
  <c r="AL22" s="1"/>
  <c r="R21"/>
  <c r="R44" s="1"/>
  <c r="Q21"/>
  <c r="Q44" s="1"/>
  <c r="P21"/>
  <c r="P44" s="1"/>
  <c r="O21"/>
  <c r="O44" s="1"/>
  <c r="N21"/>
  <c r="N44" s="1"/>
  <c r="M21"/>
  <c r="M44" s="1"/>
  <c r="L21"/>
  <c r="L44" s="1"/>
  <c r="K21"/>
  <c r="K44" s="1"/>
  <c r="J21"/>
  <c r="J44" s="1"/>
  <c r="I21"/>
  <c r="I44" s="1"/>
  <c r="H21"/>
  <c r="H44" s="1"/>
  <c r="G21"/>
  <c r="G44" s="1"/>
  <c r="AL44" s="1"/>
  <c r="R20"/>
  <c r="R43" s="1"/>
  <c r="Q20"/>
  <c r="Q43" s="1"/>
  <c r="P20"/>
  <c r="P43" s="1"/>
  <c r="O20"/>
  <c r="O43" s="1"/>
  <c r="N20"/>
  <c r="N43" s="1"/>
  <c r="M20"/>
  <c r="M43" s="1"/>
  <c r="L20"/>
  <c r="L43" s="1"/>
  <c r="K20"/>
  <c r="K43" s="1"/>
  <c r="J20"/>
  <c r="J43" s="1"/>
  <c r="I20"/>
  <c r="I43" s="1"/>
  <c r="H20"/>
  <c r="H43" s="1"/>
  <c r="G20"/>
  <c r="G43" s="1"/>
  <c r="AL43" s="1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I31" s="1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T27" i="25" l="1"/>
  <c r="X27"/>
  <c r="AB27"/>
  <c r="AF27"/>
  <c r="AJ27"/>
  <c r="AA27"/>
  <c r="AE27"/>
  <c r="AI27"/>
  <c r="Z27"/>
  <c r="AD27"/>
  <c r="AH27"/>
  <c r="AL30" i="24"/>
  <c r="AL31"/>
  <c r="AL33"/>
  <c r="V27" i="25"/>
  <c r="Y27"/>
  <c r="AC27"/>
  <c r="AG27"/>
  <c r="AK27"/>
  <c r="L42" i="22"/>
  <c r="L45" s="1"/>
  <c r="P42"/>
  <c r="P45" s="1"/>
  <c r="AL21" i="24"/>
  <c r="AL22"/>
  <c r="AK47" i="23"/>
  <c r="AK23"/>
  <c r="AK25"/>
  <c r="R42" i="22"/>
  <c r="R45" s="1"/>
  <c r="N26"/>
  <c r="N35" s="1"/>
  <c r="N39" s="1"/>
  <c r="AL29"/>
  <c r="AL30"/>
  <c r="M42"/>
  <c r="M45" s="1"/>
  <c r="AL37"/>
  <c r="AL38"/>
  <c r="AL40"/>
  <c r="AL32"/>
  <c r="K42" i="21"/>
  <c r="K45" s="1"/>
  <c r="S42"/>
  <c r="S45" s="1"/>
  <c r="N42"/>
  <c r="N45" s="1"/>
  <c r="L49" i="23"/>
  <c r="L52" s="1"/>
  <c r="AK44"/>
  <c r="AK45"/>
  <c r="G50"/>
  <c r="K50"/>
  <c r="O50"/>
  <c r="G51"/>
  <c r="K51"/>
  <c r="O51"/>
  <c r="G53"/>
  <c r="K53"/>
  <c r="O53"/>
  <c r="AK32"/>
  <c r="AK33"/>
  <c r="AK35"/>
  <c r="AK36"/>
  <c r="AK37"/>
  <c r="AK39"/>
  <c r="I49"/>
  <c r="I52" s="1"/>
  <c r="H43"/>
  <c r="H49" s="1"/>
  <c r="H52" s="1"/>
  <c r="I50"/>
  <c r="M50"/>
  <c r="Q50"/>
  <c r="I51"/>
  <c r="M51"/>
  <c r="Q51"/>
  <c r="I53"/>
  <c r="M53"/>
  <c r="Q53"/>
  <c r="K49"/>
  <c r="K52" s="1"/>
  <c r="O49"/>
  <c r="O52" s="1"/>
  <c r="AL24" i="24"/>
  <c r="AL22" i="25"/>
  <c r="AL25"/>
  <c r="AL26" s="1"/>
  <c r="AL26" i="24"/>
  <c r="AL29"/>
  <c r="AL32"/>
  <c r="Q27"/>
  <c r="I28"/>
  <c r="AL28" s="1"/>
  <c r="K27"/>
  <c r="AL27" s="1"/>
  <c r="G42" i="23"/>
  <c r="G46" s="1"/>
  <c r="AK27"/>
  <c r="AK34"/>
  <c r="N48"/>
  <c r="F52"/>
  <c r="AK52" s="1"/>
  <c r="AK49"/>
  <c r="AK28"/>
  <c r="P20"/>
  <c r="AK22"/>
  <c r="P28"/>
  <c r="AK31"/>
  <c r="M20"/>
  <c r="M42" s="1"/>
  <c r="M46" s="1"/>
  <c r="AK41"/>
  <c r="H48"/>
  <c r="F51"/>
  <c r="AK51" s="1"/>
  <c r="F53"/>
  <c r="AK53" s="1"/>
  <c r="J20"/>
  <c r="J42" s="1"/>
  <c r="J46" s="1"/>
  <c r="AK21"/>
  <c r="N30"/>
  <c r="N43" s="1"/>
  <c r="N49" s="1"/>
  <c r="N52" s="1"/>
  <c r="AK42"/>
  <c r="G45" i="22"/>
  <c r="AL45" s="1"/>
  <c r="AL42"/>
  <c r="AL28"/>
  <c r="AL25"/>
  <c r="AL31"/>
  <c r="N42"/>
  <c r="N45" s="1"/>
  <c r="I36"/>
  <c r="I42" s="1"/>
  <c r="I45" s="1"/>
  <c r="I41"/>
  <c r="Q42"/>
  <c r="Q45" s="1"/>
  <c r="AL21"/>
  <c r="AL23"/>
  <c r="K26"/>
  <c r="K35" s="1"/>
  <c r="K39" s="1"/>
  <c r="AL34"/>
  <c r="H26"/>
  <c r="O27"/>
  <c r="AL20"/>
  <c r="AL35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P42" i="23" l="1"/>
  <c r="P46" s="1"/>
  <c r="AL23" i="25"/>
  <c r="AL27" s="1"/>
  <c r="G49" i="23"/>
  <c r="G52" s="1"/>
  <c r="AK20"/>
  <c r="AK30"/>
  <c r="M49"/>
  <c r="M52" s="1"/>
  <c r="J49"/>
  <c r="J52" s="1"/>
  <c r="H35" i="22"/>
  <c r="AL26"/>
  <c r="O41"/>
  <c r="O36"/>
  <c r="O42" s="1"/>
  <c r="O45" s="1"/>
  <c r="K42"/>
  <c r="K45" s="1"/>
  <c r="AL27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P49" i="23" l="1"/>
  <c r="P52" s="1"/>
  <c r="H39" i="22"/>
  <c r="H42"/>
  <c r="H45" s="1"/>
  <c r="O49" i="20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K90" i="16" l="1"/>
  <c r="K92" s="1"/>
  <c r="O90"/>
  <c r="O92" s="1"/>
  <c r="K91"/>
  <c r="O91"/>
  <c r="AL91"/>
  <c r="O93"/>
  <c r="M93"/>
  <c r="I92" i="11"/>
  <c r="M92"/>
  <c r="Q92"/>
  <c r="I89"/>
  <c r="M89"/>
  <c r="Q89"/>
  <c r="I90"/>
  <c r="M90"/>
  <c r="Q90"/>
  <c r="I90" i="16"/>
  <c r="Q90"/>
  <c r="M91"/>
  <c r="I93"/>
  <c r="Q93"/>
  <c r="H69" i="18"/>
  <c r="M90" i="16"/>
  <c r="I9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J92" i="11"/>
  <c r="N92"/>
  <c r="R92"/>
  <c r="J89"/>
  <c r="N89"/>
  <c r="R89"/>
  <c r="J90"/>
  <c r="N90"/>
  <c r="R90"/>
  <c r="Q60" i="18"/>
  <c r="K64"/>
  <c r="O64"/>
  <c r="S64"/>
  <c r="K65"/>
  <c r="O65"/>
  <c r="S65"/>
  <c r="K67"/>
  <c r="O67"/>
  <c r="S67"/>
  <c r="V36"/>
  <c r="S60"/>
  <c r="K60"/>
  <c r="U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Q91" l="1"/>
  <c r="AL92" i="16"/>
  <c r="K91" i="11"/>
  <c r="I92" i="16"/>
  <c r="O91" i="11"/>
  <c r="M91"/>
  <c r="I91"/>
  <c r="S91"/>
  <c r="N91"/>
  <c r="J91"/>
  <c r="R91"/>
  <c r="P91"/>
  <c r="T89"/>
  <c r="U89" s="1"/>
  <c r="L91"/>
  <c r="T90"/>
  <c r="U90" s="1"/>
  <c r="AM34" i="18"/>
  <c r="AN34" s="1"/>
  <c r="AM35"/>
  <c r="AN35" s="1"/>
  <c r="U45"/>
  <c r="AM45" s="1"/>
  <c r="AN45" s="1"/>
  <c r="AM42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AN42" i="18" l="1"/>
  <c r="AM68"/>
  <c r="AN68" s="1"/>
  <c r="T91" i="1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7" i="20" l="1"/>
  <c r="Y27" s="1"/>
  <c r="D26" i="19"/>
  <c r="AI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AI29" i="19"/>
  <c r="AM29" s="1"/>
  <c r="AN29" s="1"/>
  <c r="AM26"/>
  <c r="AN26" s="1"/>
  <c r="AM27" i="20"/>
  <c r="AN27" s="1"/>
  <c r="Y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<sst xmlns="http://schemas.openxmlformats.org/spreadsheetml/2006/main" count="1446" uniqueCount="170">
  <si>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</si>
  <si>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</si>
  <si>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</si>
  <si>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</si>
  <si>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</si>
  <si>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</si>
  <si>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</si>
  <si>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</si>
  <si>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</si>
  <si>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</si>
  <si>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</si>
  <si>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</si>
  <si>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</si>
  <si>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</si>
  <si>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</si>
  <si>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</si>
  <si>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</si>
  <si>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</si>
  <si>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</si>
  <si>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</si>
  <si>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</si>
  <si>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</si>
  <si>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</si>
  <si>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</si>
  <si>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</si>
  <si>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</si>
  <si>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</si>
  <si>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</si>
  <si>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</si>
  <si>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</si>
  <si>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</si>
  <si>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</si>
  <si>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</si>
  <si>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</si>
  <si>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</si>
  <si>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</si>
  <si>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</si>
  <si>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</si>
  <si>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</si>
  <si>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</si>
  <si>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</si>
  <si>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</si>
  <si>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</si>
  <si>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</si>
  <si>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</si>
  <si>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</si>
  <si>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</si>
  <si>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</si>
  <si>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</si>
  <si>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</si>
  <si>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</si>
  <si>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</si>
  <si>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</si>
  <si>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</si>
  <si>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</si>
  <si>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</si>
  <si>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</si>
  <si>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</si>
  <si>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</si>
  <si>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</si>
  <si>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</si>
  <si>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</si>
  <si>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</si>
  <si>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</si>
  <si>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</si>
  <si>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</si>
  <si>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</si>
  <si>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</si>
  <si>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</si>
  <si>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</si>
  <si>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</si>
  <si>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</si>
  <si>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</si>
  <si>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</si>
  <si>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</si>
  <si>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</si>
  <si>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</si>
  <si>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</si>
  <si>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</si>
  <si>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</si>
  <si>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</si>
  <si>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</si>
  <si>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</si>
  <si>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</si>
  <si>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</si>
  <si>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</si>
  <si>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</si>
  <si>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</si>
  <si>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</si>
  <si>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</si>
  <si>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</si>
  <si>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</si>
  <si>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</si>
  <si>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</si>
  <si>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</si>
  <si>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</si>
  <si>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</si>
  <si>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</si>
  <si>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</si>
  <si>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</si>
  <si>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</si>
  <si>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</si>
  <si>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</si>
  <si>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</si>
  <si>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</si>
  <si>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</si>
  <si>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</si>
  <si>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</si>
  <si>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</si>
  <si>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</si>
  <si>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</si>
  <si>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</si>
  <si>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</si>
  <si>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</si>
  <si>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</si>
  <si>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</si>
  <si>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</si>
  <si>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</si>
  <si>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</si>
  <si>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</si>
  <si>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</si>
  <si>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</si>
  <si>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</si>
  <si>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</si>
  <si>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</si>
  <si>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</si>
  <si>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</si>
  <si>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</si>
  <si>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</si>
  <si>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</si>
  <si>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</si>
  <si>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</si>
  <si>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</si>
  <si>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</si>
  <si>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</si>
  <si>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</si>
  <si>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</si>
  <si>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</si>
  <si>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</si>
  <si>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</si>
  <si>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</si>
  <si>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</si>
  <si>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</si>
  <si>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</si>
  <si>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</si>
  <si>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</si>
  <si>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</si>
  <si>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</si>
  <si>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</si>
  <si>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</si>
  <si>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</si>
  <si>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</si>
  <si>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</si>
  <si>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</si>
  <si>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</si>
  <si>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</si>
  <si>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</si>
  <si>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Начальник отдела АСУ 
УЭ ДУП 
ООО "Би.Си.Си."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</si>
  <si>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</si>
  <si>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</si>
  <si>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</si>
  <si>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Ведущий инженер группы подготовки технической документации ПЭО УЭ ДУП
 ООО "Би.Си.Си."</t>
  </si>
  <si>
    <t>Итого:</t>
  </si>
  <si>
    <t>М17+М18</t>
  </si>
  <si>
    <t>ЗУ-С2(север)
С2(север)-ЗУ</t>
  </si>
  <si>
    <t>М94:М95</t>
  </si>
  <si>
    <t>итого</t>
  </si>
  <si>
    <t>М13:М14</t>
  </si>
  <si>
    <t>М101:М102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</si>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</sst>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75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33" fillId="0" borderId="0" xfId="2" applyFont="1"/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24" fillId="0" borderId="0" xfId="3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35" fillId="0" borderId="12" xfId="4" applyNumberFormat="1" applyFont="1" applyBorder="1" applyAlignment="1">
      <alignment horizontal="center" vertical="center" wrapText="1"/>
    </xf>
    <xf numFmtId="0" fontId="35" fillId="3" borderId="12" xfId="4" applyNumberFormat="1" applyFont="1" applyFill="1" applyBorder="1" applyAlignment="1">
      <alignment horizontal="center" vertical="center" wrapText="1"/>
    </xf>
    <xf numFmtId="0" fontId="29" fillId="0" borderId="12" xfId="2" applyFont="1" applyFill="1" applyBorder="1" applyAlignment="1">
      <alignment horizontal="center" vertical="center"/>
    </xf>
    <xf numFmtId="0" fontId="29" fillId="0" borderId="12" xfId="2" applyFont="1" applyBorder="1" applyAlignment="1">
      <alignment horizontal="center" vertical="center" wrapText="1"/>
    </xf>
    <xf numFmtId="0" fontId="29" fillId="0" borderId="12" xfId="2" applyFont="1" applyBorder="1" applyAlignment="1">
      <alignment horizontal="center" vertical="top"/>
    </xf>
    <xf numFmtId="0" fontId="29" fillId="0" borderId="12" xfId="2" applyNumberFormat="1" applyFont="1" applyBorder="1" applyAlignment="1">
      <alignment horizontal="center" vertical="center"/>
    </xf>
    <xf numFmtId="2" fontId="29" fillId="0" borderId="12" xfId="2" applyNumberFormat="1" applyFont="1" applyBorder="1" applyAlignment="1">
      <alignment horizontal="center" vertical="center"/>
    </xf>
    <xf numFmtId="0" fontId="29" fillId="0" borderId="13" xfId="2" applyFont="1" applyBorder="1"/>
    <xf numFmtId="0" fontId="6" fillId="0" borderId="5" xfId="2" applyFont="1" applyFill="1" applyBorder="1" applyAlignment="1">
      <alignment vertical="center"/>
    </xf>
    <xf numFmtId="49" fontId="29" fillId="0" borderId="12" xfId="2" applyNumberFormat="1" applyFont="1" applyBorder="1" applyAlignment="1">
      <alignment vertical="center"/>
    </xf>
    <xf numFmtId="0" fontId="29" fillId="0" borderId="12" xfId="2" applyFont="1" applyBorder="1" applyAlignment="1">
      <alignment vertical="center" wrapText="1"/>
    </xf>
    <xf numFmtId="0" fontId="29" fillId="0" borderId="12" xfId="2" applyFont="1" applyBorder="1" applyAlignment="1">
      <alignment horizontal="center" vertical="center"/>
    </xf>
    <xf numFmtId="0" fontId="36" fillId="0" borderId="12" xfId="4" applyNumberFormat="1" applyFont="1" applyFill="1" applyBorder="1" applyAlignment="1">
      <alignment horizontal="center" vertical="center" wrapText="1"/>
    </xf>
    <xf numFmtId="3" fontId="36" fillId="0" borderId="12" xfId="4" applyNumberFormat="1" applyFont="1" applyFill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top"/>
    </xf>
    <xf numFmtId="0" fontId="6" fillId="0" borderId="12" xfId="2" applyNumberFormat="1" applyFont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6" fillId="0" borderId="12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wrapText="1"/>
    </xf>
    <xf numFmtId="0" fontId="6" fillId="0" borderId="12" xfId="2" applyFont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0" fontId="29" fillId="0" borderId="11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 wrapText="1"/>
    </xf>
    <xf numFmtId="0" fontId="29" fillId="0" borderId="11" xfId="2" applyFont="1" applyBorder="1" applyAlignment="1">
      <alignment horizontal="center" vertical="top"/>
    </xf>
    <xf numFmtId="0" fontId="29" fillId="0" borderId="11" xfId="2" applyNumberFormat="1" applyFont="1" applyBorder="1" applyAlignment="1">
      <alignment horizontal="center" vertical="center"/>
    </xf>
    <xf numFmtId="0" fontId="29" fillId="0" borderId="15" xfId="2" applyNumberFormat="1" applyFont="1" applyBorder="1" applyAlignment="1">
      <alignment horizontal="center" vertical="center"/>
    </xf>
    <xf numFmtId="0" fontId="29" fillId="0" borderId="0" xfId="2" applyNumberFormat="1" applyFont="1" applyBorder="1" applyAlignment="1">
      <alignment horizontal="center" vertical="center"/>
    </xf>
    <xf numFmtId="0" fontId="29" fillId="0" borderId="16" xfId="2" applyNumberFormat="1" applyFont="1" applyBorder="1" applyAlignment="1">
      <alignment horizontal="center" vertical="center"/>
    </xf>
    <xf numFmtId="0" fontId="29" fillId="0" borderId="4" xfId="2" applyNumberFormat="1" applyFont="1" applyBorder="1" applyAlignment="1">
      <alignment horizontal="center" vertical="center"/>
    </xf>
    <xf numFmtId="0" fontId="29" fillId="0" borderId="6" xfId="2" applyNumberFormat="1" applyFont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0" fontId="29" fillId="0" borderId="12" xfId="2" applyFont="1" applyBorder="1" applyAlignment="1">
      <alignment vertical="center"/>
    </xf>
    <xf numFmtId="0" fontId="29" fillId="0" borderId="0" xfId="2" applyNumberFormat="1" applyFont="1" applyBorder="1" applyAlignment="1">
      <alignment horizontal="center"/>
    </xf>
    <xf numFmtId="0" fontId="6" fillId="0" borderId="12" xfId="2" applyFont="1" applyBorder="1" applyAlignment="1">
      <alignment vertical="center"/>
    </xf>
    <xf numFmtId="0" fontId="6" fillId="0" borderId="4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0" fontId="6" fillId="0" borderId="7" xfId="2" applyNumberFormat="1" applyFont="1" applyBorder="1" applyAlignment="1">
      <alignment horizontal="center" vertic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12" xfId="2" applyFont="1" applyBorder="1"/>
    <xf numFmtId="0" fontId="6" fillId="0" borderId="12" xfId="2" applyFont="1" applyBorder="1" applyAlignment="1">
      <alignment wrapText="1"/>
    </xf>
    <xf numFmtId="0" fontId="6" fillId="0" borderId="12" xfId="2" applyFont="1" applyBorder="1" applyAlignment="1">
      <alignment horizontal="right"/>
    </xf>
    <xf numFmtId="0" fontId="6" fillId="0" borderId="12" xfId="2" applyFont="1" applyBorder="1" applyAlignment="1">
      <alignment horizontal="center"/>
    </xf>
    <xf numFmtId="0" fontId="6" fillId="0" borderId="12" xfId="3" applyFont="1" applyBorder="1" applyAlignment="1">
      <alignment vertical="center"/>
    </xf>
    <xf numFmtId="0" fontId="6" fillId="0" borderId="12" xfId="3" applyFont="1" applyBorder="1" applyAlignment="1"/>
    <xf numFmtId="0" fontId="6" fillId="0" borderId="12" xfId="2" applyNumberFormat="1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 vertical="center"/>
    </xf>
    <xf numFmtId="0" fontId="6" fillId="0" borderId="12" xfId="3" applyFont="1" applyBorder="1"/>
    <xf numFmtId="0" fontId="6" fillId="4" borderId="12" xfId="2" applyNumberFormat="1" applyFont="1" applyFill="1" applyBorder="1" applyAlignment="1">
      <alignment horizontal="center" vertical="center"/>
    </xf>
    <xf numFmtId="0" fontId="6" fillId="4" borderId="4" xfId="2" applyNumberFormat="1" applyFont="1" applyFill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/>
    </xf>
    <xf numFmtId="165" fontId="6" fillId="4" borderId="12" xfId="2" applyNumberFormat="1" applyFont="1" applyFill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/>
    </xf>
    <xf numFmtId="165" fontId="6" fillId="0" borderId="6" xfId="2" applyNumberFormat="1" applyFont="1" applyBorder="1" applyAlignment="1">
      <alignment horizontal="center" vertical="center"/>
    </xf>
    <xf numFmtId="0" fontId="29" fillId="0" borderId="0" xfId="3" applyFont="1" applyAlignment="1">
      <alignment vertical="center"/>
    </xf>
    <xf numFmtId="0" fontId="29" fillId="0" borderId="0" xfId="3" applyFont="1"/>
    <xf numFmtId="0" fontId="29" fillId="0" borderId="0" xfId="2" applyFont="1" applyAlignment="1">
      <alignment horizontal="center" vertical="center"/>
    </xf>
    <xf numFmtId="0" fontId="30" fillId="0" borderId="0" xfId="1" applyFont="1" applyAlignment="1">
      <alignment vertical="top" wrapText="1"/>
    </xf>
    <xf numFmtId="0" fontId="29" fillId="0" borderId="0" xfId="2" applyFont="1" applyBorder="1"/>
    <xf numFmtId="49" fontId="0" fillId="0" borderId="25" xfId="2" applyNumberFormat="1" applyFont="1" applyBorder="1" applyAlignment="1">
      <alignment horizontal="center"/>
    </xf>
    <xf numFmtId="49" fontId="29" fillId="0" borderId="12" xfId="2" applyNumberFormat="1" applyFont="1" applyFill="1" applyBorder="1" applyAlignment="1">
      <alignment vertical="center"/>
    </xf>
    <xf numFmtId="0" fontId="29" fillId="0" borderId="11" xfId="2" applyFont="1" applyFill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0" fontId="29" fillId="0" borderId="0" xfId="2" applyFont="1"/>
    <xf numFmtId="0" fontId="35" fillId="0" borderId="11" xfId="4" applyNumberFormat="1" applyFont="1" applyBorder="1" applyAlignment="1">
      <alignment horizontal="center" vertical="center" wrapText="1"/>
    </xf>
    <xf numFmtId="0" fontId="35" fillId="3" borderId="11" xfId="4" applyNumberFormat="1" applyFont="1" applyFill="1" applyBorder="1" applyAlignment="1">
      <alignment horizontal="center" vertical="center" wrapText="1"/>
    </xf>
    <xf numFmtId="0" fontId="35" fillId="0" borderId="0" xfId="4" applyNumberFormat="1" applyFont="1" applyBorder="1" applyAlignment="1">
      <alignment horizontal="center" vertical="center" wrapText="1"/>
    </xf>
    <xf numFmtId="0" fontId="6" fillId="0" borderId="0" xfId="2" applyFont="1"/>
    <xf numFmtId="0" fontId="35" fillId="0" borderId="5" xfId="4" applyNumberFormat="1" applyFont="1" applyBorder="1" applyAlignment="1">
      <alignment vertical="center" wrapText="1"/>
    </xf>
    <xf numFmtId="0" fontId="29" fillId="0" borderId="12" xfId="2" applyFont="1" applyBorder="1" applyAlignment="1">
      <alignment vertical="top" wrapText="1"/>
    </xf>
    <xf numFmtId="0" fontId="29" fillId="0" borderId="12" xfId="2" applyFont="1" applyBorder="1" applyAlignment="1">
      <alignment horizontal="center" vertical="top" wrapText="1"/>
    </xf>
    <xf numFmtId="0" fontId="6" fillId="0" borderId="5" xfId="2" applyFont="1" applyBorder="1" applyAlignment="1">
      <alignment vertical="center"/>
    </xf>
    <xf numFmtId="0" fontId="29" fillId="0" borderId="12" xfId="3" applyFont="1" applyBorder="1" applyAlignment="1">
      <alignment vertical="center"/>
    </xf>
    <xf numFmtId="0" fontId="29" fillId="0" borderId="12" xfId="3" applyFont="1" applyBorder="1"/>
    <xf numFmtId="0" fontId="30" fillId="0" borderId="12" xfId="1" applyFont="1" applyBorder="1" applyAlignment="1">
      <alignment vertical="top" wrapText="1"/>
    </xf>
    <xf numFmtId="0" fontId="34" fillId="0" borderId="12" xfId="1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wrapText="1"/>
    </xf>
    <xf numFmtId="0" fontId="6" fillId="0" borderId="6" xfId="2" applyFont="1" applyBorder="1" applyAlignment="1">
      <alignment horizontal="center" vertical="center"/>
    </xf>
    <xf numFmtId="0" fontId="35" fillId="0" borderId="6" xfId="4" applyNumberFormat="1" applyFont="1" applyBorder="1" applyAlignment="1">
      <alignment vertical="center" wrapText="1"/>
    </xf>
    <xf numFmtId="0" fontId="1" fillId="0" borderId="0" xfId="2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Border="1" applyAlignment="1">
      <alignment horizontal="center" vertical="center"/>
    </xf>
    <xf numFmtId="0" fontId="29" fillId="17" borderId="12" xfId="2" applyFont="1" applyFill="1" applyBorder="1" applyAlignment="1">
      <alignment horizontal="center" vertical="center" wrapText="1"/>
    </xf>
    <xf numFmtId="49" fontId="30" fillId="17" borderId="12" xfId="4" applyNumberFormat="1" applyFont="1" applyFill="1" applyBorder="1" applyAlignment="1">
      <alignment horizontal="center" vertical="center" wrapText="1"/>
    </xf>
    <xf numFmtId="49" fontId="30" fillId="0" borderId="12" xfId="4" applyNumberFormat="1" applyFont="1" applyBorder="1" applyAlignment="1">
      <alignment horizontal="center" vertical="center" wrapText="1"/>
    </xf>
    <xf numFmtId="49" fontId="30" fillId="0" borderId="4" xfId="4" applyNumberFormat="1" applyFont="1" applyBorder="1" applyAlignment="1">
      <alignment horizontal="center" vertical="center" wrapText="1"/>
    </xf>
    <xf numFmtId="49" fontId="38" fillId="0" borderId="25" xfId="2" applyNumberFormat="1" applyFont="1" applyBorder="1" applyAlignment="1">
      <alignment horizontal="center" vertical="center"/>
    </xf>
    <xf numFmtId="49" fontId="6" fillId="0" borderId="25" xfId="3" applyNumberFormat="1" applyFont="1" applyBorder="1" applyAlignment="1">
      <alignment horizontal="center" vertical="center"/>
    </xf>
    <xf numFmtId="0" fontId="12" fillId="0" borderId="0" xfId="4" applyFont="1" applyFill="1" applyBorder="1" applyAlignment="1">
      <alignment horizontal="left" vertical="center" wrapText="1"/>
    </xf>
    <xf numFmtId="0" fontId="39" fillId="0" borderId="12" xfId="2" applyFont="1" applyFill="1" applyBorder="1" applyAlignment="1">
      <alignment horizontal="center" vertical="center"/>
    </xf>
    <xf numFmtId="0" fontId="40" fillId="0" borderId="12" xfId="1" applyFont="1" applyFill="1" applyBorder="1" applyAlignment="1">
      <alignment vertical="center" wrapText="1"/>
    </xf>
    <xf numFmtId="0" fontId="39" fillId="0" borderId="12" xfId="2" applyFont="1" applyFill="1" applyBorder="1" applyAlignment="1">
      <alignment vertical="center"/>
    </xf>
    <xf numFmtId="0" fontId="39" fillId="0" borderId="12" xfId="2" applyFont="1" applyFill="1" applyBorder="1" applyAlignment="1">
      <alignment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40" fillId="0" borderId="0" xfId="1" applyFont="1" applyFill="1" applyBorder="1" applyAlignment="1">
      <alignment vertical="center" wrapText="1"/>
    </xf>
    <xf numFmtId="0" fontId="39" fillId="17" borderId="12" xfId="219" applyFont="1" applyFill="1" applyBorder="1" applyAlignment="1">
      <alignment horizontal="center" vertical="center" wrapText="1"/>
    </xf>
    <xf numFmtId="0" fontId="39" fillId="17" borderId="12" xfId="219" applyFont="1" applyFill="1" applyBorder="1" applyAlignment="1">
      <alignment horizontal="center" vertical="center"/>
    </xf>
    <xf numFmtId="2" fontId="39" fillId="17" borderId="12" xfId="219" applyNumberFormat="1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wrapText="1"/>
    </xf>
    <xf numFmtId="2" fontId="39" fillId="0" borderId="0" xfId="219" applyNumberFormat="1" applyFont="1" applyFill="1" applyBorder="1" applyAlignment="1">
      <alignment horizontal="center" vertical="center"/>
    </xf>
    <xf numFmtId="2" fontId="39" fillId="0" borderId="12" xfId="2" applyNumberFormat="1" applyFont="1" applyBorder="1" applyAlignment="1">
      <alignment horizontal="center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horizontal="center" vertical="center" wrapText="1"/>
    </xf>
    <xf numFmtId="0" fontId="7" fillId="0" borderId="0" xfId="3" applyFont="1" applyBorder="1"/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Border="1" applyAlignment="1">
      <alignment horizontal="right" vertical="center"/>
    </xf>
    <xf numFmtId="0" fontId="29" fillId="0" borderId="12" xfId="2" applyFont="1" applyBorder="1" applyAlignment="1">
      <alignment horizontal="right" vertical="center" wrapText="1"/>
    </xf>
    <xf numFmtId="0" fontId="6" fillId="0" borderId="12" xfId="2" applyFont="1" applyBorder="1" applyAlignment="1">
      <alignment horizontal="right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left" vertical="center" wrapText="1"/>
    </xf>
    <xf numFmtId="0" fontId="12" fillId="0" borderId="5" xfId="4" applyFont="1" applyFill="1" applyBorder="1" applyAlignment="1">
      <alignment horizontal="left" vertical="center" wrapText="1"/>
    </xf>
    <xf numFmtId="49" fontId="34" fillId="0" borderId="12" xfId="4" applyNumberFormat="1" applyFont="1" applyBorder="1" applyAlignment="1">
      <alignment horizontal="center" vertical="center" wrapText="1"/>
    </xf>
    <xf numFmtId="49" fontId="34" fillId="0" borderId="12" xfId="4" applyNumberFormat="1" applyFont="1" applyBorder="1" applyAlignment="1">
      <alignment horizontal="center" vertical="center"/>
    </xf>
    <xf numFmtId="49" fontId="34" fillId="3" borderId="12" xfId="4" applyNumberFormat="1" applyFont="1" applyFill="1" applyBorder="1" applyAlignment="1">
      <alignment horizontal="center" vertical="center" wrapText="1"/>
    </xf>
    <xf numFmtId="164" fontId="34" fillId="3" borderId="12" xfId="4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30" fillId="0" borderId="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left" wrapText="1"/>
    </xf>
    <xf numFmtId="0" fontId="30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6" fillId="0" borderId="4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0" fontId="6" fillId="0" borderId="6" xfId="3" applyFont="1" applyBorder="1" applyAlignment="1">
      <alignment horizontal="right"/>
    </xf>
    <xf numFmtId="0" fontId="29" fillId="0" borderId="4" xfId="2" applyFont="1" applyBorder="1" applyAlignment="1">
      <alignment horizontal="right" vertical="center" wrapText="1"/>
    </xf>
    <xf numFmtId="0" fontId="29" fillId="0" borderId="5" xfId="2" applyFont="1" applyBorder="1" applyAlignment="1">
      <alignment horizontal="right" vertical="center" wrapText="1"/>
    </xf>
    <xf numFmtId="0" fontId="29" fillId="0" borderId="6" xfId="2" applyFont="1" applyBorder="1" applyAlignment="1">
      <alignment horizontal="right" vertical="center" wrapText="1"/>
    </xf>
    <xf numFmtId="0" fontId="6" fillId="0" borderId="4" xfId="2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6" xfId="2" applyFont="1" applyBorder="1" applyAlignment="1">
      <alignment horizontal="right" vertical="center"/>
    </xf>
    <xf numFmtId="0" fontId="6" fillId="0" borderId="19" xfId="2" applyFont="1" applyBorder="1" applyAlignment="1">
      <alignment horizontal="right" vertical="center"/>
    </xf>
    <xf numFmtId="49" fontId="37" fillId="0" borderId="19" xfId="5" applyNumberFormat="1" applyFont="1" applyFill="1" applyBorder="1" applyAlignment="1">
      <alignment horizontal="right" wrapText="1"/>
    </xf>
    <xf numFmtId="49" fontId="37" fillId="0" borderId="12" xfId="5" applyNumberFormat="1" applyFont="1" applyFill="1" applyBorder="1" applyAlignment="1">
      <alignment horizontal="right" wrapText="1"/>
    </xf>
    <xf numFmtId="49" fontId="37" fillId="0" borderId="19" xfId="5" applyNumberFormat="1" applyFont="1" applyFill="1" applyBorder="1" applyAlignment="1">
      <alignment horizontal="right" vertical="center" wrapText="1"/>
    </xf>
    <xf numFmtId="49" fontId="37" fillId="0" borderId="12" xfId="5" applyNumberFormat="1" applyFont="1" applyFill="1" applyBorder="1" applyAlignment="1">
      <alignment horizontal="right" vertical="center" wrapText="1"/>
    </xf>
    <xf numFmtId="4" fontId="37" fillId="0" borderId="20" xfId="5" applyNumberFormat="1" applyFont="1" applyFill="1" applyBorder="1" applyAlignment="1">
      <alignment horizontal="right" vertical="center" wrapText="1"/>
    </xf>
    <xf numFmtId="4" fontId="37" fillId="0" borderId="7" xfId="5" applyNumberFormat="1" applyFont="1" applyFill="1" applyBorder="1" applyAlignment="1">
      <alignment horizontal="right" vertical="center" wrapText="1"/>
    </xf>
    <xf numFmtId="0" fontId="6" fillId="0" borderId="12" xfId="2" applyFont="1" applyBorder="1" applyAlignment="1">
      <alignment horizontal="center" vertical="center" wrapText="1"/>
    </xf>
    <xf numFmtId="0" fontId="29" fillId="0" borderId="15" xfId="2" applyFont="1" applyBorder="1" applyAlignment="1">
      <alignment horizontal="right" vertical="center"/>
    </xf>
    <xf numFmtId="0" fontId="29" fillId="0" borderId="3" xfId="2" applyFont="1" applyBorder="1" applyAlignment="1">
      <alignment horizontal="right" vertical="center"/>
    </xf>
    <xf numFmtId="0" fontId="29" fillId="0" borderId="16" xfId="2" applyFont="1" applyBorder="1" applyAlignment="1">
      <alignment horizontal="right" vertical="center"/>
    </xf>
    <xf numFmtId="0" fontId="12" fillId="0" borderId="6" xfId="4" applyFont="1" applyFill="1" applyBorder="1" applyAlignment="1">
      <alignment horizontal="left" vertical="center" wrapText="1"/>
    </xf>
    <xf numFmtId="164" fontId="34" fillId="3" borderId="7" xfId="4" applyNumberFormat="1" applyFont="1" applyFill="1" applyBorder="1" applyAlignment="1">
      <alignment horizontal="center" vertical="center" wrapText="1"/>
    </xf>
    <xf numFmtId="164" fontId="34" fillId="3" borderId="13" xfId="4" applyNumberFormat="1" applyFont="1" applyFill="1" applyBorder="1" applyAlignment="1">
      <alignment horizontal="center" vertical="center" wrapText="1"/>
    </xf>
    <xf numFmtId="164" fontId="34" fillId="3" borderId="11" xfId="4" applyNumberFormat="1" applyFont="1" applyFill="1" applyBorder="1" applyAlignment="1">
      <alignment horizontal="center" vertical="center" wrapText="1"/>
    </xf>
    <xf numFmtId="0" fontId="29" fillId="0" borderId="4" xfId="2" applyFont="1" applyBorder="1" applyAlignment="1">
      <alignment horizontal="right" vertical="center"/>
    </xf>
    <xf numFmtId="0" fontId="29" fillId="0" borderId="5" xfId="2" applyFont="1" applyBorder="1" applyAlignment="1">
      <alignment horizontal="right" vertical="center"/>
    </xf>
    <xf numFmtId="0" fontId="29" fillId="0" borderId="6" xfId="2" applyFont="1" applyBorder="1" applyAlignment="1">
      <alignment horizontal="right" vertical="center"/>
    </xf>
    <xf numFmtId="0" fontId="12" fillId="0" borderId="12" xfId="4" applyFont="1" applyFill="1" applyBorder="1" applyAlignment="1">
      <alignment horizontal="left" vertical="center" wrapText="1"/>
    </xf>
    <xf numFmtId="0" fontId="29" fillId="0" borderId="7" xfId="2" applyFont="1" applyBorder="1" applyAlignment="1">
      <alignment horizontal="center" vertical="top" wrapText="1"/>
    </xf>
    <xf numFmtId="0" fontId="29" fillId="0" borderId="13" xfId="2" applyFont="1" applyBorder="1" applyAlignment="1">
      <alignment horizontal="center" vertical="top" wrapText="1"/>
    </xf>
    <xf numFmtId="0" fontId="29" fillId="0" borderId="11" xfId="2" applyFont="1" applyBorder="1" applyAlignment="1">
      <alignment horizontal="center" vertical="top" wrapText="1"/>
    </xf>
    <xf numFmtId="0" fontId="29" fillId="0" borderId="7" xfId="2" applyFont="1" applyBorder="1" applyAlignment="1">
      <alignment horizontal="center" vertical="top"/>
    </xf>
    <xf numFmtId="0" fontId="29" fillId="0" borderId="11" xfId="2" applyFont="1" applyBorder="1" applyAlignment="1">
      <alignment horizontal="center" vertical="top"/>
    </xf>
    <xf numFmtId="0" fontId="39" fillId="0" borderId="4" xfId="2" applyFont="1" applyFill="1" applyBorder="1" applyAlignment="1">
      <alignment horizontal="center" vertical="center"/>
    </xf>
    <xf numFmtId="0" fontId="39" fillId="0" borderId="6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center" vertical="center" wrapText="1"/>
    </xf>
    <xf numFmtId="0" fontId="29" fillId="0" borderId="12" xfId="2" applyFont="1" applyBorder="1" applyAlignment="1">
      <alignment horizontal="center" vertical="top" wrapText="1"/>
    </xf>
    <xf numFmtId="0" fontId="29" fillId="0" borderId="12" xfId="2" applyFont="1" applyBorder="1" applyAlignment="1">
      <alignment horizontal="center" vertical="top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39" fillId="0" borderId="0" xfId="2" applyFont="1" applyFill="1" applyBorder="1" applyAlignment="1">
      <alignment horizontal="center"/>
    </xf>
    <xf numFmtId="0" fontId="39" fillId="0" borderId="0" xfId="2" applyFont="1" applyFill="1" applyBorder="1" applyAlignment="1">
      <alignment horizontal="center" wrapText="1"/>
    </xf>
    <xf numFmtId="49" fontId="34" fillId="0" borderId="7" xfId="4" applyNumberFormat="1" applyFont="1" applyBorder="1" applyAlignment="1">
      <alignment horizontal="center" vertical="center" wrapText="1"/>
    </xf>
    <xf numFmtId="49" fontId="34" fillId="0" borderId="13" xfId="4" applyNumberFormat="1" applyFont="1" applyBorder="1" applyAlignment="1">
      <alignment horizontal="center" vertical="center" wrapText="1"/>
    </xf>
    <xf numFmtId="49" fontId="34" fillId="0" borderId="11" xfId="4" applyNumberFormat="1" applyFont="1" applyBorder="1" applyAlignment="1">
      <alignment horizontal="center" vertical="center" wrapText="1"/>
    </xf>
    <xf numFmtId="49" fontId="34" fillId="0" borderId="7" xfId="4" applyNumberFormat="1" applyFont="1" applyBorder="1" applyAlignment="1">
      <alignment horizontal="center" vertical="center"/>
    </xf>
    <xf numFmtId="49" fontId="34" fillId="0" borderId="13" xfId="4" applyNumberFormat="1" applyFont="1" applyBorder="1" applyAlignment="1">
      <alignment horizontal="center" vertical="center"/>
    </xf>
    <xf numFmtId="49" fontId="34" fillId="0" borderId="11" xfId="4" applyNumberFormat="1" applyFont="1" applyBorder="1" applyAlignment="1">
      <alignment horizontal="center" vertical="center"/>
    </xf>
    <xf numFmtId="49" fontId="34" fillId="3" borderId="7" xfId="4" applyNumberFormat="1" applyFont="1" applyFill="1" applyBorder="1" applyAlignment="1">
      <alignment horizontal="center" vertical="center" wrapText="1"/>
    </xf>
    <xf numFmtId="49" fontId="34" fillId="3" borderId="13" xfId="4" applyNumberFormat="1" applyFont="1" applyFill="1" applyBorder="1" applyAlignment="1">
      <alignment horizontal="center" vertical="center" wrapText="1"/>
    </xf>
    <xf numFmtId="49" fontId="34" fillId="3" borderId="11" xfId="4" applyNumberFormat="1" applyFont="1" applyFill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 wrapText="1"/>
    </xf>
    <xf numFmtId="0" fontId="35" fillId="0" borderId="5" xfId="4" applyNumberFormat="1" applyFont="1" applyBorder="1" applyAlignment="1">
      <alignment horizontal="center" vertical="center" wrapText="1"/>
    </xf>
    <xf numFmtId="0" fontId="35" fillId="0" borderId="6" xfId="4" applyNumberFormat="1" applyFont="1" applyBorder="1" applyAlignment="1">
      <alignment horizontal="center" vertical="center" wrapText="1"/>
    </xf>
    <xf numFmtId="49" fontId="34" fillId="3" borderId="9" xfId="4" applyNumberFormat="1" applyFont="1" applyFill="1" applyBorder="1" applyAlignment="1">
      <alignment horizontal="center" vertical="center" wrapText="1"/>
    </xf>
    <xf numFmtId="49" fontId="34" fillId="3" borderId="0" xfId="4" applyNumberFormat="1" applyFont="1" applyFill="1" applyBorder="1" applyAlignment="1">
      <alignment horizontal="center" vertical="center" wrapText="1"/>
    </xf>
    <xf numFmtId="49" fontId="34" fillId="3" borderId="3" xfId="4" applyNumberFormat="1" applyFont="1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wrapText="1"/>
    </xf>
    <xf numFmtId="49" fontId="30" fillId="0" borderId="12" xfId="4" applyNumberFormat="1" applyFont="1" applyFill="1" applyBorder="1" applyAlignment="1">
      <alignment horizontal="center" vertical="center"/>
    </xf>
    <xf numFmtId="49" fontId="30" fillId="0" borderId="4" xfId="4" applyNumberFormat="1" applyFont="1" applyFill="1" applyBorder="1" applyAlignment="1">
      <alignment horizontal="center" vertical="center"/>
    </xf>
    <xf numFmtId="0" fontId="1" fillId="0" borderId="0" xfId="2" applyFill="1"/>
    <xf numFmtId="0" fontId="1" fillId="0" borderId="0" xfId="2" applyFill="1" applyBorder="1"/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70"/>
      <c r="B1" s="270"/>
      <c r="C1" s="270"/>
      <c r="D1" s="270"/>
      <c r="P1" s="3"/>
      <c r="Q1" s="270"/>
      <c r="R1" s="270"/>
      <c r="S1" s="270"/>
      <c r="T1" s="270"/>
      <c r="U1" s="3"/>
    </row>
    <row r="2" spans="1:26" ht="15" hidden="1" customHeight="1">
      <c r="A2" s="73"/>
      <c r="B2" s="271" t="s">
        <v>0</v>
      </c>
      <c r="C2" s="271"/>
      <c r="D2" s="271"/>
      <c r="E2" s="271"/>
      <c r="F2" s="271"/>
      <c r="G2" s="271"/>
      <c r="H2" s="271"/>
      <c r="P2" s="272" t="s">
        <v>1</v>
      </c>
      <c r="Q2" s="272"/>
      <c r="R2" s="272"/>
      <c r="S2" s="272"/>
      <c r="T2" s="272"/>
      <c r="U2" s="272"/>
      <c r="V2" s="272"/>
      <c r="W2" s="272"/>
      <c r="X2" s="272"/>
      <c r="Y2" s="272"/>
      <c r="Z2" s="273"/>
    </row>
    <row r="3" spans="1:26" ht="15" hidden="1" customHeight="1">
      <c r="A3" s="73"/>
      <c r="B3" s="274" t="s">
        <v>2</v>
      </c>
      <c r="C3" s="274"/>
      <c r="D3" s="274"/>
      <c r="E3" s="274"/>
      <c r="F3" s="274"/>
      <c r="G3" s="274"/>
      <c r="H3" s="274"/>
      <c r="P3" s="275" t="s">
        <v>3</v>
      </c>
      <c r="Q3" s="276"/>
      <c r="R3" s="276"/>
      <c r="S3" s="276"/>
      <c r="T3" s="276"/>
      <c r="U3" s="5"/>
      <c r="V3" s="277"/>
      <c r="W3" s="278"/>
      <c r="X3" s="278"/>
      <c r="Y3" s="278"/>
      <c r="Z3" s="278"/>
    </row>
    <row r="4" spans="1:26" ht="15" hidden="1" customHeight="1">
      <c r="A4" s="73"/>
      <c r="B4" s="1"/>
      <c r="D4" s="6"/>
      <c r="E4" s="6"/>
      <c r="F4" s="7"/>
      <c r="G4" s="7"/>
      <c r="H4" s="8"/>
      <c r="P4" s="275"/>
      <c r="Q4" s="276"/>
      <c r="R4" s="276"/>
      <c r="S4" s="276"/>
      <c r="T4" s="276"/>
      <c r="U4" s="5"/>
      <c r="V4" s="277"/>
      <c r="W4" s="278"/>
      <c r="X4" s="278"/>
      <c r="Y4" s="278"/>
      <c r="Z4" s="278"/>
    </row>
    <row r="5" spans="1:26" ht="15" hidden="1" customHeight="1">
      <c r="A5" s="73"/>
      <c r="B5" s="279" t="s">
        <v>4</v>
      </c>
      <c r="C5" s="279"/>
      <c r="D5" s="9"/>
      <c r="E5" s="10"/>
      <c r="F5" s="10"/>
      <c r="G5" s="10"/>
      <c r="H5" s="11"/>
      <c r="P5" s="275" t="s">
        <v>5</v>
      </c>
      <c r="Q5" s="276"/>
      <c r="R5" s="276"/>
      <c r="S5" s="276"/>
      <c r="T5" s="276"/>
      <c r="U5" s="5"/>
      <c r="V5" s="277"/>
      <c r="W5" s="278"/>
      <c r="X5" s="278"/>
      <c r="Y5" s="278"/>
      <c r="Z5" s="278"/>
    </row>
    <row r="6" spans="1:26" ht="15" hidden="1" customHeight="1">
      <c r="A6" s="73"/>
      <c r="B6" s="280" t="s">
        <v>6</v>
      </c>
      <c r="C6" s="280"/>
      <c r="D6" s="10"/>
      <c r="E6" s="6"/>
      <c r="F6" s="12"/>
      <c r="G6" s="12"/>
      <c r="H6" s="13"/>
      <c r="P6" s="280" t="s">
        <v>6</v>
      </c>
      <c r="Q6" s="280"/>
      <c r="R6" s="280"/>
      <c r="S6" s="280"/>
      <c r="T6" s="280"/>
      <c r="U6" s="5"/>
      <c r="V6" s="281"/>
      <c r="W6" s="282"/>
      <c r="X6" s="282"/>
      <c r="Y6" s="282"/>
      <c r="Z6" s="282"/>
    </row>
    <row r="7" spans="1:26" ht="15" hidden="1" customHeight="1">
      <c r="A7" s="73"/>
      <c r="B7" s="279" t="s">
        <v>4</v>
      </c>
      <c r="C7" s="279"/>
      <c r="D7" s="9"/>
      <c r="E7" s="10"/>
      <c r="F7" s="10"/>
      <c r="G7" s="10"/>
      <c r="H7" s="11"/>
      <c r="P7" s="275" t="s">
        <v>5</v>
      </c>
      <c r="Q7" s="276"/>
      <c r="R7" s="276"/>
      <c r="S7" s="276"/>
      <c r="T7" s="276"/>
      <c r="U7" s="5"/>
      <c r="V7" s="277"/>
      <c r="W7" s="278"/>
      <c r="X7" s="278"/>
      <c r="Y7" s="278"/>
      <c r="Z7" s="278"/>
    </row>
    <row r="8" spans="1:26" ht="15" hidden="1" customHeight="1">
      <c r="A8" s="73"/>
      <c r="B8" s="280" t="s">
        <v>7</v>
      </c>
      <c r="C8" s="280"/>
      <c r="D8" s="10"/>
      <c r="E8" s="14"/>
      <c r="F8" s="12"/>
      <c r="G8" s="12"/>
      <c r="H8" s="13"/>
      <c r="P8" s="280" t="s">
        <v>7</v>
      </c>
      <c r="Q8" s="280"/>
      <c r="R8" s="280"/>
      <c r="S8" s="280"/>
      <c r="T8" s="280"/>
      <c r="U8" s="5"/>
      <c r="V8" s="281"/>
      <c r="W8" s="282"/>
      <c r="X8" s="282"/>
      <c r="Y8" s="282"/>
      <c r="Z8" s="282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85"/>
      <c r="Q9" s="286"/>
      <c r="R9" s="286"/>
      <c r="S9" s="286"/>
      <c r="T9" s="286"/>
      <c r="U9" s="5"/>
      <c r="V9" s="281"/>
      <c r="W9" s="282"/>
      <c r="X9" s="282"/>
      <c r="Y9" s="282"/>
      <c r="Z9" s="282"/>
    </row>
    <row r="10" spans="1:26" ht="15" hidden="1" customHeight="1">
      <c r="A10" s="73"/>
      <c r="B10" s="287" t="s">
        <v>8</v>
      </c>
      <c r="C10" s="287"/>
      <c r="D10" s="16"/>
      <c r="E10" s="16"/>
      <c r="F10" s="16"/>
      <c r="G10" s="16"/>
      <c r="H10" s="15"/>
      <c r="P10" s="288" t="s">
        <v>9</v>
      </c>
      <c r="Q10" s="289"/>
      <c r="R10" s="289"/>
      <c r="S10" s="289"/>
      <c r="T10" s="289"/>
      <c r="U10" s="5"/>
      <c r="V10" s="288"/>
      <c r="W10" s="289"/>
      <c r="X10" s="289"/>
      <c r="Y10" s="289"/>
      <c r="Z10" s="289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07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83" t="s">
        <v>56</v>
      </c>
      <c r="C12" s="283"/>
      <c r="D12" s="283"/>
      <c r="E12" s="283"/>
      <c r="F12" s="283"/>
      <c r="G12" s="16"/>
      <c r="H12" s="15"/>
      <c r="M12" s="283" t="s">
        <v>1</v>
      </c>
      <c r="N12" s="283"/>
      <c r="O12" s="283"/>
      <c r="P12" s="283"/>
      <c r="Q12" s="283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83" t="s">
        <v>57</v>
      </c>
      <c r="C13" s="283"/>
      <c r="D13" s="283"/>
      <c r="E13" s="283"/>
      <c r="F13" s="283"/>
      <c r="G13" s="16"/>
      <c r="H13" s="15"/>
      <c r="M13" s="283" t="s">
        <v>3</v>
      </c>
      <c r="N13" s="283"/>
      <c r="O13" s="283"/>
      <c r="P13" s="283"/>
      <c r="Q13" s="283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4" t="s">
        <v>6</v>
      </c>
      <c r="N15" s="284"/>
      <c r="O15" s="284"/>
      <c r="P15" s="284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4" t="s">
        <v>51</v>
      </c>
      <c r="N17" s="284"/>
      <c r="O17" s="284"/>
      <c r="P17" s="284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83" t="s">
        <v>60</v>
      </c>
      <c r="C19" s="283"/>
      <c r="D19" s="283"/>
      <c r="E19" s="283"/>
      <c r="F19" s="283"/>
      <c r="G19" s="17"/>
      <c r="H19" s="17"/>
      <c r="I19" s="17"/>
      <c r="J19" s="17"/>
      <c r="K19" s="17"/>
      <c r="L19" s="17"/>
      <c r="M19" s="283" t="s">
        <v>61</v>
      </c>
      <c r="N19" s="283"/>
      <c r="O19" s="283"/>
      <c r="P19" s="283"/>
      <c r="Q19" s="283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290" t="s">
        <v>64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</row>
    <row r="22" spans="1:39" ht="15" customHeight="1">
      <c r="A22" s="291" t="s">
        <v>10</v>
      </c>
      <c r="B22" s="294" t="s">
        <v>11</v>
      </c>
      <c r="C22" s="291" t="s">
        <v>89</v>
      </c>
      <c r="D22" s="70" t="s">
        <v>12</v>
      </c>
      <c r="E22" s="297" t="s">
        <v>54</v>
      </c>
      <c r="F22" s="300" t="s">
        <v>87</v>
      </c>
      <c r="G22" s="301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2" t="s">
        <v>19</v>
      </c>
      <c r="N22" s="112" t="s">
        <v>20</v>
      </c>
      <c r="O22" s="112" t="s">
        <v>21</v>
      </c>
      <c r="P22" s="112" t="s">
        <v>22</v>
      </c>
      <c r="Q22" s="112" t="s">
        <v>23</v>
      </c>
      <c r="R22" s="112" t="s">
        <v>24</v>
      </c>
      <c r="S22" s="112" t="s">
        <v>25</v>
      </c>
      <c r="T22" s="304" t="s">
        <v>55</v>
      </c>
      <c r="U22" s="307" t="s">
        <v>26</v>
      </c>
    </row>
    <row r="23" spans="1:39" ht="15" customHeight="1">
      <c r="A23" s="292"/>
      <c r="B23" s="295"/>
      <c r="C23" s="292"/>
      <c r="D23" s="71"/>
      <c r="E23" s="298"/>
      <c r="F23" s="300"/>
      <c r="G23" s="302"/>
      <c r="H23" s="308" t="s">
        <v>90</v>
      </c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10"/>
      <c r="T23" s="305"/>
      <c r="U23" s="307"/>
    </row>
    <row r="24" spans="1:39" ht="15" customHeight="1">
      <c r="A24" s="293"/>
      <c r="B24" s="296"/>
      <c r="C24" s="293"/>
      <c r="D24" s="72"/>
      <c r="E24" s="299"/>
      <c r="F24" s="300"/>
      <c r="G24" s="303"/>
      <c r="H24" s="311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3"/>
      <c r="T24" s="306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32">
        <v>6</v>
      </c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4"/>
      <c r="T25" s="20">
        <v>7</v>
      </c>
      <c r="U25" s="22">
        <v>10</v>
      </c>
    </row>
    <row r="26" spans="1:39" s="23" customFormat="1">
      <c r="A26" s="335" t="s">
        <v>28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7"/>
    </row>
    <row r="27" spans="1:39" ht="52.5" customHeight="1">
      <c r="A27" s="114" t="s">
        <v>98</v>
      </c>
      <c r="B27" s="338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08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4" t="s">
        <v>99</v>
      </c>
      <c r="B28" s="339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9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4" t="s">
        <v>100</v>
      </c>
      <c r="B29" s="339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9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4" t="s">
        <v>101</v>
      </c>
      <c r="B30" s="340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0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29" t="s">
        <v>30</v>
      </c>
      <c r="B31" s="330"/>
      <c r="C31" s="330"/>
      <c r="D31" s="330"/>
      <c r="E31" s="330"/>
      <c r="F31" s="331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29" t="s">
        <v>31</v>
      </c>
      <c r="B32" s="330"/>
      <c r="C32" s="330"/>
      <c r="D32" s="330"/>
      <c r="E32" s="330"/>
      <c r="F32" s="331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41" t="s">
        <v>32</v>
      </c>
      <c r="B33" s="342"/>
      <c r="C33" s="342"/>
      <c r="D33" s="342"/>
      <c r="E33" s="342"/>
      <c r="F33" s="343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14" t="s">
        <v>94</v>
      </c>
      <c r="B34" s="315"/>
      <c r="C34" s="315"/>
      <c r="D34" s="315"/>
      <c r="E34" s="315"/>
      <c r="F34" s="316"/>
      <c r="G34" s="113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7" t="s">
        <v>39</v>
      </c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9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20"/>
      <c r="B36" s="323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26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21"/>
      <c r="B37" s="324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27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22"/>
      <c r="B38" s="325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28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29" t="s">
        <v>30</v>
      </c>
      <c r="B39" s="330"/>
      <c r="C39" s="330"/>
      <c r="D39" s="330"/>
      <c r="E39" s="330"/>
      <c r="F39" s="331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41" t="s">
        <v>32</v>
      </c>
      <c r="B40" s="342"/>
      <c r="C40" s="342"/>
      <c r="D40" s="342"/>
      <c r="E40" s="342"/>
      <c r="F40" s="343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14" t="s">
        <v>94</v>
      </c>
      <c r="B41" s="315"/>
      <c r="C41" s="315"/>
      <c r="D41" s="315"/>
      <c r="E41" s="315"/>
      <c r="F41" s="316"/>
      <c r="G41" s="113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29" t="s">
        <v>34</v>
      </c>
      <c r="D42" s="330"/>
      <c r="E42" s="330"/>
      <c r="F42" s="331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1" t="s">
        <v>35</v>
      </c>
      <c r="D43" s="342"/>
      <c r="E43" s="342"/>
      <c r="F43" s="343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41" t="s">
        <v>37</v>
      </c>
      <c r="D44" s="342"/>
      <c r="E44" s="342"/>
      <c r="F44" s="343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47" t="s">
        <v>41</v>
      </c>
      <c r="B45" s="348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8"/>
      <c r="Q45" s="348"/>
      <c r="R45" s="348"/>
      <c r="S45" s="348"/>
      <c r="T45" s="348"/>
      <c r="U45" s="349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44"/>
      <c r="B46" s="338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26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44"/>
      <c r="B47" s="339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45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44"/>
      <c r="B48" s="340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46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29" t="s">
        <v>30</v>
      </c>
      <c r="B49" s="330"/>
      <c r="C49" s="330"/>
      <c r="D49" s="330"/>
      <c r="E49" s="330"/>
      <c r="F49" s="331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29" t="s">
        <v>31</v>
      </c>
      <c r="B50" s="330"/>
      <c r="C50" s="330"/>
      <c r="D50" s="330"/>
      <c r="E50" s="330"/>
      <c r="F50" s="331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41" t="s">
        <v>32</v>
      </c>
      <c r="B51" s="342"/>
      <c r="C51" s="342"/>
      <c r="D51" s="342"/>
      <c r="E51" s="342"/>
      <c r="F51" s="343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14" t="s">
        <v>94</v>
      </c>
      <c r="B52" s="315"/>
      <c r="C52" s="315"/>
      <c r="D52" s="315"/>
      <c r="E52" s="315"/>
      <c r="F52" s="316"/>
      <c r="G52" s="113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329" t="s">
        <v>34</v>
      </c>
      <c r="D53" s="330"/>
      <c r="E53" s="330"/>
      <c r="F53" s="331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341" t="s">
        <v>35</v>
      </c>
      <c r="D54" s="342"/>
      <c r="E54" s="342"/>
      <c r="F54" s="343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341" t="s">
        <v>37</v>
      </c>
      <c r="D55" s="342"/>
      <c r="E55" s="342"/>
      <c r="F55" s="343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47" t="s">
        <v>42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9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20"/>
      <c r="B57" s="338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26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21"/>
      <c r="B58" s="339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27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21"/>
      <c r="B59" s="339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27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22"/>
      <c r="B60" s="340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28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29" t="s">
        <v>30</v>
      </c>
      <c r="B61" s="330"/>
      <c r="C61" s="330"/>
      <c r="D61" s="330"/>
      <c r="E61" s="330"/>
      <c r="F61" s="331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29" t="s">
        <v>31</v>
      </c>
      <c r="B62" s="330"/>
      <c r="C62" s="330"/>
      <c r="D62" s="330"/>
      <c r="E62" s="330"/>
      <c r="F62" s="331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41" t="s">
        <v>32</v>
      </c>
      <c r="B63" s="342"/>
      <c r="C63" s="342"/>
      <c r="D63" s="342"/>
      <c r="E63" s="342"/>
      <c r="F63" s="343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14" t="s">
        <v>94</v>
      </c>
      <c r="B64" s="315"/>
      <c r="C64" s="315"/>
      <c r="D64" s="315"/>
      <c r="E64" s="315"/>
      <c r="F64" s="316"/>
      <c r="G64" s="113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29" t="s">
        <v>34</v>
      </c>
      <c r="D65" s="330"/>
      <c r="E65" s="330"/>
      <c r="F65" s="331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41" t="s">
        <v>35</v>
      </c>
      <c r="D66" s="342"/>
      <c r="E66" s="342"/>
      <c r="F66" s="343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41" t="s">
        <v>37</v>
      </c>
      <c r="D67" s="342"/>
      <c r="E67" s="342"/>
      <c r="F67" s="343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47" t="s">
        <v>43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9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44"/>
      <c r="B69" s="338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44"/>
      <c r="B70" s="339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44"/>
      <c r="B71" s="340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29" t="s">
        <v>30</v>
      </c>
      <c r="B72" s="330"/>
      <c r="C72" s="330"/>
      <c r="D72" s="330"/>
      <c r="E72" s="330"/>
      <c r="F72" s="331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29" t="s">
        <v>31</v>
      </c>
      <c r="B73" s="330"/>
      <c r="C73" s="330"/>
      <c r="D73" s="330"/>
      <c r="E73" s="330"/>
      <c r="F73" s="331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41" t="s">
        <v>32</v>
      </c>
      <c r="B74" s="342"/>
      <c r="C74" s="342"/>
      <c r="D74" s="342"/>
      <c r="E74" s="342"/>
      <c r="F74" s="343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14" t="s">
        <v>94</v>
      </c>
      <c r="B75" s="315"/>
      <c r="C75" s="315"/>
      <c r="D75" s="315"/>
      <c r="E75" s="315"/>
      <c r="F75" s="316"/>
      <c r="G75" s="113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329" t="s">
        <v>34</v>
      </c>
      <c r="D76" s="330"/>
      <c r="E76" s="330"/>
      <c r="F76" s="331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341" t="s">
        <v>35</v>
      </c>
      <c r="D77" s="342"/>
      <c r="E77" s="342"/>
      <c r="F77" s="343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341" t="s">
        <v>37</v>
      </c>
      <c r="D78" s="342"/>
      <c r="E78" s="342"/>
      <c r="F78" s="343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50" t="s">
        <v>45</v>
      </c>
      <c r="E79" s="351"/>
      <c r="F79" s="352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50" t="s">
        <v>30</v>
      </c>
      <c r="C80" s="351"/>
      <c r="D80" s="351"/>
      <c r="E80" s="351"/>
      <c r="F80" s="352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50" t="s">
        <v>31</v>
      </c>
      <c r="C81" s="351"/>
      <c r="D81" s="351"/>
      <c r="E81" s="351"/>
      <c r="F81" s="352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50" t="s">
        <v>32</v>
      </c>
      <c r="C82" s="351"/>
      <c r="D82" s="351"/>
      <c r="E82" s="351"/>
      <c r="F82" s="352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58" t="s">
        <v>46</v>
      </c>
      <c r="B83" s="359"/>
      <c r="C83" s="359"/>
      <c r="D83" s="359"/>
      <c r="E83" s="359"/>
      <c r="F83" s="359"/>
      <c r="G83" s="359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60" t="s">
        <v>47</v>
      </c>
      <c r="B84" s="361"/>
      <c r="C84" s="361"/>
      <c r="D84" s="361"/>
      <c r="E84" s="361"/>
      <c r="F84" s="361"/>
      <c r="G84" s="361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62" t="s">
        <v>48</v>
      </c>
      <c r="B85" s="363"/>
      <c r="C85" s="363"/>
      <c r="D85" s="363"/>
      <c r="E85" s="363"/>
      <c r="F85" s="363"/>
      <c r="G85" s="363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53" t="s">
        <v>49</v>
      </c>
      <c r="B86" s="354"/>
      <c r="C86" s="354"/>
      <c r="D86" s="354"/>
      <c r="E86" s="354"/>
      <c r="F86" s="354"/>
      <c r="G86" s="354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55" t="s">
        <v>36</v>
      </c>
      <c r="E88" s="356"/>
      <c r="F88" s="357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55" t="s">
        <v>34</v>
      </c>
      <c r="D89" s="356"/>
      <c r="E89" s="356"/>
      <c r="F89" s="357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355" t="s">
        <v>35</v>
      </c>
      <c r="D90" s="356"/>
      <c r="E90" s="356"/>
      <c r="F90" s="357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355" t="s">
        <v>36</v>
      </c>
      <c r="E91" s="356"/>
      <c r="F91" s="357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355" t="s">
        <v>37</v>
      </c>
      <c r="D92" s="356"/>
      <c r="E92" s="356"/>
      <c r="F92" s="357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64" t="s">
        <v>65</v>
      </c>
      <c r="C97" s="364"/>
      <c r="G97" s="368" t="s">
        <v>66</v>
      </c>
      <c r="H97" s="368"/>
      <c r="I97" s="368"/>
      <c r="L97" s="365" t="s">
        <v>50</v>
      </c>
      <c r="M97" s="365"/>
      <c r="N97" s="365"/>
      <c r="O97" s="365"/>
      <c r="P97" s="64"/>
      <c r="R97" s="368" t="s">
        <v>67</v>
      </c>
      <c r="S97" s="368"/>
      <c r="T97" s="65"/>
    </row>
    <row r="98" spans="1:50" ht="15" customHeight="1">
      <c r="B98" s="9"/>
      <c r="C98" s="9"/>
      <c r="G98" s="367" t="s">
        <v>6</v>
      </c>
      <c r="H98" s="367"/>
      <c r="I98" s="367"/>
      <c r="L98" s="367" t="s">
        <v>51</v>
      </c>
      <c r="M98" s="367"/>
      <c r="N98" s="367"/>
      <c r="O98" s="367"/>
      <c r="P98" s="64"/>
      <c r="R98" s="367" t="s">
        <v>52</v>
      </c>
      <c r="S98" s="367"/>
      <c r="T98" s="65"/>
    </row>
    <row r="99" spans="1:50" ht="15" customHeight="1">
      <c r="B99" s="364" t="s">
        <v>68</v>
      </c>
      <c r="C99" s="364"/>
      <c r="G99" s="365" t="s">
        <v>53</v>
      </c>
      <c r="H99" s="365"/>
      <c r="I99" s="365"/>
      <c r="L99" s="365" t="s">
        <v>50</v>
      </c>
      <c r="M99" s="365"/>
      <c r="N99" s="365"/>
      <c r="O99" s="365"/>
      <c r="R99" s="366"/>
      <c r="S99" s="366"/>
      <c r="T99" s="65"/>
    </row>
    <row r="100" spans="1:50" ht="15" customHeight="1">
      <c r="G100" s="367" t="s">
        <v>6</v>
      </c>
      <c r="H100" s="367"/>
      <c r="I100" s="367"/>
      <c r="L100" s="367" t="s">
        <v>51</v>
      </c>
      <c r="M100" s="367"/>
      <c r="N100" s="367"/>
      <c r="O100" s="367"/>
      <c r="R100" s="367" t="s">
        <v>52</v>
      </c>
      <c r="S100" s="367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83" t="s">
        <v>56</v>
      </c>
      <c r="C102" s="283"/>
      <c r="D102" s="283"/>
      <c r="E102" s="283"/>
      <c r="F102" s="283"/>
      <c r="H102" s="81"/>
      <c r="I102" s="81"/>
      <c r="J102" s="81"/>
      <c r="K102" s="81"/>
      <c r="L102" s="283" t="s">
        <v>1</v>
      </c>
      <c r="M102" s="283"/>
      <c r="N102" s="283"/>
      <c r="O102" s="283"/>
      <c r="P102" s="283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83" t="s">
        <v>57</v>
      </c>
      <c r="C103" s="283"/>
      <c r="D103" s="283"/>
      <c r="E103" s="283"/>
      <c r="F103" s="283"/>
      <c r="H103" s="81"/>
      <c r="I103" s="81"/>
      <c r="J103" s="81"/>
      <c r="K103" s="81"/>
      <c r="L103" s="283" t="s">
        <v>3</v>
      </c>
      <c r="M103" s="283"/>
      <c r="N103" s="283"/>
      <c r="O103" s="283"/>
      <c r="P103" s="283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84" t="s">
        <v>6</v>
      </c>
      <c r="M105" s="284"/>
      <c r="N105" s="284"/>
      <c r="O105" s="284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84" t="s">
        <v>51</v>
      </c>
      <c r="M107" s="284"/>
      <c r="N107" s="284"/>
      <c r="O107" s="284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83" t="s">
        <v>60</v>
      </c>
      <c r="C109" s="283"/>
      <c r="D109" s="283"/>
      <c r="E109" s="283"/>
      <c r="F109" s="283"/>
      <c r="G109" s="96"/>
      <c r="H109" s="93"/>
      <c r="I109" s="93"/>
      <c r="J109" s="97"/>
      <c r="K109" s="97"/>
      <c r="L109" s="283" t="s">
        <v>61</v>
      </c>
      <c r="M109" s="283"/>
      <c r="N109" s="283"/>
      <c r="O109" s="283"/>
      <c r="P109" s="283"/>
      <c r="Q109" s="98"/>
      <c r="R109" s="369"/>
      <c r="S109" s="369"/>
      <c r="T109" s="369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39"/>
  <sheetViews>
    <sheetView showZeros="0" tabSelected="1" view="pageBreakPreview" topLeftCell="A17" zoomScale="55" zoomScaleNormal="70" zoomScaleSheetLayoutView="55" workbookViewId="0">
      <selection activeCell="W30" sqref="W30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2.140625" style="1" customWidth="1"/>
    <col min="4" max="4" width="10.85546875" style="1" customWidth="1"/>
    <col min="5" max="5" width="17.7109375" style="2" customWidth="1"/>
    <col min="6" max="6" width="7" style="2" hidden="1" customWidth="1"/>
    <col min="7" max="37" width="8.5703125" style="1" customWidth="1"/>
    <col min="38" max="38" width="10.5703125" style="65" customWidth="1"/>
    <col min="39" max="41" width="12.42578125" style="1"/>
    <col min="42" max="68" width="12.42578125" style="28"/>
    <col min="69" max="16384" width="12.42578125" style="1"/>
  </cols>
  <sheetData>
    <row r="1" spans="1:68" ht="15" hidden="1" customHeight="1" outlineLevel="1">
      <c r="A1" s="143"/>
      <c r="B1" s="144"/>
      <c r="C1" s="146"/>
      <c r="D1" s="16"/>
      <c r="E1" s="16"/>
      <c r="F1" s="16"/>
      <c r="G1" s="15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</row>
    <row r="2" spans="1:68" ht="15" hidden="1" customHeight="1" outlineLevel="1">
      <c r="A2" s="143"/>
      <c r="B2" s="144"/>
      <c r="C2" s="146"/>
      <c r="D2" s="16"/>
      <c r="E2" s="16"/>
      <c r="F2" s="16"/>
      <c r="G2" s="15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53" t="s">
        <v>69</v>
      </c>
    </row>
    <row r="3" spans="1:68" ht="15" hidden="1" customHeight="1" outlineLevel="1">
      <c r="A3" s="143"/>
      <c r="B3" s="122" t="s">
        <v>0</v>
      </c>
      <c r="C3" s="146"/>
      <c r="D3" s="16"/>
      <c r="E3" s="16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2" t="s">
        <v>1</v>
      </c>
      <c r="AI3" s="147"/>
      <c r="AJ3" s="147"/>
      <c r="AK3" s="147"/>
      <c r="AL3" s="147"/>
    </row>
    <row r="4" spans="1:68" ht="32.25" hidden="1" customHeight="1" outlineLevel="1">
      <c r="A4" s="143"/>
      <c r="B4" s="283" t="s">
        <v>57</v>
      </c>
      <c r="C4" s="283"/>
      <c r="D4" s="283"/>
      <c r="E4" s="283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283" t="s">
        <v>3</v>
      </c>
      <c r="AG4" s="283"/>
      <c r="AH4" s="283"/>
      <c r="AI4" s="283"/>
      <c r="AJ4" s="283"/>
      <c r="AK4" s="283"/>
      <c r="AL4" s="283"/>
    </row>
    <row r="5" spans="1:68" ht="31.5" hidden="1" customHeight="1" outlineLevel="1">
      <c r="A5" s="143"/>
      <c r="B5" s="84" t="s">
        <v>62</v>
      </c>
      <c r="C5" s="85"/>
      <c r="D5" s="85"/>
      <c r="E5" s="85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85"/>
      <c r="AG5" s="85"/>
      <c r="AH5" s="85"/>
      <c r="AI5" s="85"/>
      <c r="AJ5" s="85"/>
      <c r="AK5" s="147"/>
      <c r="AL5" s="147"/>
    </row>
    <row r="6" spans="1:68" ht="15" hidden="1" customHeight="1" outlineLevel="1">
      <c r="A6" s="143"/>
      <c r="B6" s="151" t="s">
        <v>6</v>
      </c>
      <c r="C6" s="87"/>
      <c r="D6" s="87"/>
      <c r="E6" s="87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284" t="s">
        <v>6</v>
      </c>
      <c r="AG6" s="284"/>
      <c r="AH6" s="284"/>
      <c r="AI6" s="284"/>
      <c r="AJ6" s="284"/>
      <c r="AK6" s="284"/>
      <c r="AL6" s="284"/>
    </row>
    <row r="7" spans="1:68" ht="33" hidden="1" customHeight="1" outlineLevel="1">
      <c r="A7" s="143"/>
      <c r="B7" s="88" t="s">
        <v>63</v>
      </c>
      <c r="C7" s="85"/>
      <c r="D7" s="85"/>
      <c r="E7" s="85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85"/>
      <c r="AG7" s="85"/>
      <c r="AH7" s="85"/>
      <c r="AI7" s="85"/>
      <c r="AJ7" s="85"/>
      <c r="AK7" s="147"/>
      <c r="AL7" s="147"/>
    </row>
    <row r="8" spans="1:68" ht="15" hidden="1" customHeight="1" outlineLevel="1">
      <c r="A8" s="143"/>
      <c r="B8" s="89" t="s">
        <v>51</v>
      </c>
      <c r="C8" s="90"/>
      <c r="D8" s="90"/>
      <c r="E8" s="90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284" t="s">
        <v>51</v>
      </c>
      <c r="AG8" s="284"/>
      <c r="AH8" s="284"/>
      <c r="AI8" s="284"/>
      <c r="AJ8" s="284"/>
      <c r="AK8" s="284"/>
      <c r="AL8" s="284"/>
    </row>
    <row r="9" spans="1:68" ht="15" hidden="1" customHeight="1" outlineLevel="1">
      <c r="A9" s="143"/>
      <c r="B9" s="85"/>
      <c r="C9" s="85"/>
      <c r="D9" s="85"/>
      <c r="E9" s="85"/>
      <c r="F9" s="16"/>
      <c r="G9" s="15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85"/>
      <c r="AG9" s="85"/>
      <c r="AH9" s="85"/>
      <c r="AI9" s="85"/>
      <c r="AJ9" s="85"/>
      <c r="AK9" s="147"/>
      <c r="AL9" s="147"/>
    </row>
    <row r="10" spans="1:68" ht="27.75" hidden="1" customHeight="1" outlineLevel="1" thickBot="1">
      <c r="A10" s="17"/>
      <c r="B10" s="283" t="s">
        <v>60</v>
      </c>
      <c r="C10" s="283"/>
      <c r="D10" s="283"/>
      <c r="E10" s="283"/>
      <c r="F10" s="17"/>
      <c r="G10" s="17"/>
      <c r="H10" s="17"/>
      <c r="I10" s="17"/>
      <c r="J10" s="17"/>
      <c r="K10" s="17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402" t="s">
        <v>151</v>
      </c>
      <c r="AG10" s="402"/>
      <c r="AH10" s="402"/>
      <c r="AI10" s="402"/>
      <c r="AJ10" s="402"/>
      <c r="AK10" s="402"/>
      <c r="AL10" s="402"/>
    </row>
    <row r="11" spans="1:68" ht="27.75" customHeight="1" collapsed="1" thickBo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246" t="s">
        <v>69</v>
      </c>
    </row>
    <row r="12" spans="1:68" ht="27.75" customHeight="1">
      <c r="A12" s="17"/>
      <c r="B12" s="145"/>
      <c r="C12" s="145"/>
      <c r="D12" s="145"/>
      <c r="E12" s="145"/>
      <c r="F12" s="17"/>
      <c r="G12" s="17"/>
      <c r="H12" s="17"/>
      <c r="I12" s="17"/>
      <c r="J12" s="17"/>
      <c r="K12" s="17"/>
      <c r="L12" s="145"/>
      <c r="M12" s="145"/>
      <c r="N12" s="145"/>
      <c r="O12" s="145"/>
      <c r="P12" s="145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</row>
    <row r="13" spans="1:68" s="238" customFormat="1" ht="21.75" customHeight="1">
      <c r="A13" s="434" t="s">
        <v>146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s="238" customFormat="1" ht="21.75" customHeight="1">
      <c r="A14" s="459" t="s">
        <v>137</v>
      </c>
      <c r="B14" s="459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</row>
    <row r="15" spans="1:68" s="238" customFormat="1" ht="21.75" customHeight="1">
      <c r="A15" s="396" t="s">
        <v>144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  <c r="AH15" s="397"/>
      <c r="AI15" s="397"/>
      <c r="AJ15" s="397"/>
      <c r="AK15" s="397"/>
      <c r="AL15" s="397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</row>
    <row r="16" spans="1:68" ht="15" customHeight="1">
      <c r="A16" s="450" t="s">
        <v>10</v>
      </c>
      <c r="B16" s="453" t="s">
        <v>11</v>
      </c>
      <c r="C16" s="450" t="s">
        <v>89</v>
      </c>
      <c r="D16" s="456" t="s">
        <v>54</v>
      </c>
      <c r="E16" s="400" t="s">
        <v>87</v>
      </c>
      <c r="F16" s="428" t="s">
        <v>139</v>
      </c>
      <c r="G16" s="382" t="s">
        <v>105</v>
      </c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3"/>
      <c r="AL16" s="384" t="s">
        <v>55</v>
      </c>
    </row>
    <row r="17" spans="1:68" s="473" customFormat="1" ht="15" customHeight="1">
      <c r="A17" s="451"/>
      <c r="B17" s="454"/>
      <c r="C17" s="451"/>
      <c r="D17" s="457"/>
      <c r="E17" s="400"/>
      <c r="F17" s="429"/>
      <c r="G17" s="159">
        <v>1</v>
      </c>
      <c r="H17" s="471" t="s">
        <v>107</v>
      </c>
      <c r="I17" s="159">
        <v>3</v>
      </c>
      <c r="J17" s="471" t="s">
        <v>109</v>
      </c>
      <c r="K17" s="159">
        <v>5</v>
      </c>
      <c r="L17" s="471" t="s">
        <v>111</v>
      </c>
      <c r="M17" s="159">
        <v>7</v>
      </c>
      <c r="N17" s="471" t="s">
        <v>113</v>
      </c>
      <c r="O17" s="159">
        <v>9</v>
      </c>
      <c r="P17" s="471" t="s">
        <v>115</v>
      </c>
      <c r="Q17" s="159">
        <v>11</v>
      </c>
      <c r="R17" s="471" t="s">
        <v>117</v>
      </c>
      <c r="S17" s="159">
        <v>13</v>
      </c>
      <c r="T17" s="471" t="s">
        <v>119</v>
      </c>
      <c r="U17" s="159">
        <v>15</v>
      </c>
      <c r="V17" s="471" t="s">
        <v>121</v>
      </c>
      <c r="W17" s="159">
        <v>17</v>
      </c>
      <c r="X17" s="471" t="s">
        <v>123</v>
      </c>
      <c r="Y17" s="159">
        <v>19</v>
      </c>
      <c r="Z17" s="471" t="s">
        <v>125</v>
      </c>
      <c r="AA17" s="159">
        <v>21</v>
      </c>
      <c r="AB17" s="471" t="s">
        <v>127</v>
      </c>
      <c r="AC17" s="159">
        <v>23</v>
      </c>
      <c r="AD17" s="471" t="s">
        <v>129</v>
      </c>
      <c r="AE17" s="159">
        <v>25</v>
      </c>
      <c r="AF17" s="471" t="s">
        <v>131</v>
      </c>
      <c r="AG17" s="159">
        <v>27</v>
      </c>
      <c r="AH17" s="471" t="s">
        <v>133</v>
      </c>
      <c r="AI17" s="159">
        <v>29</v>
      </c>
      <c r="AJ17" s="471" t="s">
        <v>135</v>
      </c>
      <c r="AK17" s="472" t="s">
        <v>136</v>
      </c>
      <c r="AL17" s="384"/>
      <c r="AP17" s="474"/>
      <c r="AQ17" s="474"/>
      <c r="AR17" s="474"/>
      <c r="AS17" s="474"/>
      <c r="AT17" s="474"/>
      <c r="AU17" s="474"/>
      <c r="AV17" s="474"/>
      <c r="AW17" s="474"/>
      <c r="AX17" s="474"/>
      <c r="AY17" s="474"/>
      <c r="AZ17" s="474"/>
      <c r="BA17" s="474"/>
      <c r="BB17" s="474"/>
      <c r="BC17" s="474"/>
      <c r="BD17" s="474"/>
      <c r="BE17" s="474"/>
      <c r="BF17" s="474"/>
      <c r="BG17" s="474"/>
      <c r="BH17" s="474"/>
      <c r="BI17" s="474"/>
      <c r="BJ17" s="474"/>
      <c r="BK17" s="474"/>
      <c r="BL17" s="474"/>
      <c r="BM17" s="474"/>
      <c r="BN17" s="474"/>
      <c r="BO17" s="474"/>
      <c r="BP17" s="474"/>
    </row>
    <row r="18" spans="1:68" ht="15" customHeight="1">
      <c r="A18" s="451"/>
      <c r="B18" s="454"/>
      <c r="C18" s="451"/>
      <c r="D18" s="457"/>
      <c r="E18" s="400"/>
      <c r="F18" s="429"/>
      <c r="G18" s="385" t="s">
        <v>147</v>
      </c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4"/>
    </row>
    <row r="19" spans="1:68" ht="30" customHeight="1">
      <c r="A19" s="452"/>
      <c r="B19" s="455"/>
      <c r="C19" s="452"/>
      <c r="D19" s="458"/>
      <c r="E19" s="400"/>
      <c r="F19" s="430"/>
      <c r="G19" s="387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  <c r="AH19" s="388"/>
      <c r="AI19" s="388"/>
      <c r="AJ19" s="388"/>
      <c r="AK19" s="388"/>
      <c r="AL19" s="384"/>
    </row>
    <row r="20" spans="1:68" s="23" customFormat="1" ht="15.75">
      <c r="A20" s="222">
        <v>1</v>
      </c>
      <c r="B20" s="222">
        <v>2</v>
      </c>
      <c r="C20" s="223">
        <v>3</v>
      </c>
      <c r="D20" s="223">
        <v>5</v>
      </c>
      <c r="E20" s="222">
        <v>6</v>
      </c>
      <c r="F20" s="222">
        <v>7</v>
      </c>
      <c r="G20" s="460">
        <v>7</v>
      </c>
      <c r="H20" s="461"/>
      <c r="I20" s="461"/>
      <c r="J20" s="461"/>
      <c r="K20" s="461"/>
      <c r="L20" s="461"/>
      <c r="M20" s="461"/>
      <c r="N20" s="461"/>
      <c r="O20" s="461"/>
      <c r="P20" s="461"/>
      <c r="Q20" s="461"/>
      <c r="R20" s="461"/>
      <c r="S20" s="461"/>
      <c r="T20" s="461"/>
      <c r="U20" s="461"/>
      <c r="V20" s="461"/>
      <c r="W20" s="461"/>
      <c r="X20" s="461"/>
      <c r="Y20" s="461"/>
      <c r="Z20" s="461"/>
      <c r="AA20" s="461"/>
      <c r="AB20" s="461"/>
      <c r="AC20" s="461"/>
      <c r="AD20" s="461"/>
      <c r="AE20" s="461"/>
      <c r="AF20" s="461"/>
      <c r="AG20" s="461"/>
      <c r="AH20" s="461"/>
      <c r="AI20" s="461"/>
      <c r="AJ20" s="461"/>
      <c r="AK20" s="462"/>
      <c r="AL20" s="224">
        <v>8</v>
      </c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</row>
    <row r="21" spans="1:68" s="23" customFormat="1" ht="15" customHeight="1">
      <c r="A21" s="225"/>
      <c r="B21" s="226"/>
      <c r="C21" s="226"/>
      <c r="D21" s="226"/>
      <c r="E21" s="226"/>
      <c r="F21" s="226"/>
      <c r="G21" s="463" t="s">
        <v>28</v>
      </c>
      <c r="H21" s="464"/>
      <c r="I21" s="464"/>
      <c r="J21" s="464"/>
      <c r="K21" s="464"/>
      <c r="L21" s="464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464"/>
      <c r="AE21" s="464"/>
      <c r="AF21" s="464"/>
      <c r="AG21" s="464"/>
      <c r="AH21" s="464"/>
      <c r="AI21" s="464"/>
      <c r="AJ21" s="464"/>
      <c r="AK21" s="465"/>
      <c r="AL21" s="226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</row>
    <row r="22" spans="1:68" ht="173.25">
      <c r="A22" s="218" t="s">
        <v>98</v>
      </c>
      <c r="B22" s="227" t="s">
        <v>29</v>
      </c>
      <c r="C22" s="160" t="s">
        <v>70</v>
      </c>
      <c r="D22" s="168" t="s">
        <v>30</v>
      </c>
      <c r="E22" s="169" t="s">
        <v>88</v>
      </c>
      <c r="F22" s="228">
        <v>1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>
        <v>1</v>
      </c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>
        <f>SUM(G22:AK22)</f>
        <v>1</v>
      </c>
      <c r="AM22" s="28"/>
      <c r="AN22" s="28"/>
      <c r="AO22" s="28"/>
    </row>
    <row r="23" spans="1:68" s="23" customFormat="1" ht="15.75" customHeight="1">
      <c r="A23" s="392" t="s">
        <v>94</v>
      </c>
      <c r="B23" s="392"/>
      <c r="C23" s="392"/>
      <c r="D23" s="392"/>
      <c r="E23" s="392"/>
      <c r="F23" s="171"/>
      <c r="G23" s="172">
        <f>G22</f>
        <v>0</v>
      </c>
      <c r="H23" s="172">
        <f t="shared" ref="H23:AK23" si="0">H22</f>
        <v>0</v>
      </c>
      <c r="I23" s="172">
        <f t="shared" si="0"/>
        <v>0</v>
      </c>
      <c r="J23" s="172">
        <f t="shared" si="0"/>
        <v>0</v>
      </c>
      <c r="K23" s="172">
        <f t="shared" si="0"/>
        <v>0</v>
      </c>
      <c r="L23" s="172">
        <f t="shared" si="0"/>
        <v>0</v>
      </c>
      <c r="M23" s="172">
        <f t="shared" si="0"/>
        <v>0</v>
      </c>
      <c r="N23" s="172">
        <f t="shared" si="0"/>
        <v>0</v>
      </c>
      <c r="O23" s="172">
        <f t="shared" si="0"/>
        <v>0</v>
      </c>
      <c r="P23" s="172">
        <f t="shared" si="0"/>
        <v>0</v>
      </c>
      <c r="Q23" s="172">
        <f t="shared" si="0"/>
        <v>0</v>
      </c>
      <c r="R23" s="172">
        <f t="shared" si="0"/>
        <v>0</v>
      </c>
      <c r="S23" s="172">
        <f t="shared" si="0"/>
        <v>0</v>
      </c>
      <c r="T23" s="172">
        <f t="shared" si="0"/>
        <v>0</v>
      </c>
      <c r="U23" s="172">
        <f>U22</f>
        <v>1</v>
      </c>
      <c r="V23" s="172">
        <f t="shared" si="0"/>
        <v>0</v>
      </c>
      <c r="W23" s="172">
        <f t="shared" si="0"/>
        <v>0</v>
      </c>
      <c r="X23" s="172">
        <f t="shared" si="0"/>
        <v>0</v>
      </c>
      <c r="Y23" s="172">
        <f t="shared" si="0"/>
        <v>0</v>
      </c>
      <c r="Z23" s="172">
        <f t="shared" si="0"/>
        <v>0</v>
      </c>
      <c r="AA23" s="172">
        <f t="shared" si="0"/>
        <v>0</v>
      </c>
      <c r="AB23" s="172">
        <f t="shared" si="0"/>
        <v>0</v>
      </c>
      <c r="AC23" s="172">
        <f t="shared" si="0"/>
        <v>0</v>
      </c>
      <c r="AD23" s="172">
        <f t="shared" si="0"/>
        <v>0</v>
      </c>
      <c r="AE23" s="172">
        <f t="shared" si="0"/>
        <v>0</v>
      </c>
      <c r="AF23" s="172">
        <f t="shared" si="0"/>
        <v>0</v>
      </c>
      <c r="AG23" s="172">
        <f t="shared" si="0"/>
        <v>0</v>
      </c>
      <c r="AH23" s="172">
        <f t="shared" si="0"/>
        <v>0</v>
      </c>
      <c r="AI23" s="172">
        <f t="shared" si="0"/>
        <v>0</v>
      </c>
      <c r="AJ23" s="172">
        <f t="shared" si="0"/>
        <v>0</v>
      </c>
      <c r="AK23" s="172">
        <f t="shared" si="0"/>
        <v>0</v>
      </c>
      <c r="AL23" s="162">
        <f>AL22</f>
        <v>1</v>
      </c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</row>
    <row r="24" spans="1:68" s="36" customFormat="1" ht="15.75" customHeight="1" thickBot="1">
      <c r="A24" s="164"/>
      <c r="B24" s="229"/>
      <c r="C24" s="229"/>
      <c r="D24" s="229"/>
      <c r="E24" s="229"/>
      <c r="F24" s="229"/>
      <c r="G24" s="460" t="s">
        <v>39</v>
      </c>
      <c r="H24" s="461"/>
      <c r="I24" s="461"/>
      <c r="J24" s="461"/>
      <c r="K24" s="461"/>
      <c r="L24" s="461"/>
      <c r="M24" s="461"/>
      <c r="N24" s="461"/>
      <c r="O24" s="461"/>
      <c r="P24" s="461"/>
      <c r="Q24" s="461"/>
      <c r="R24" s="461"/>
      <c r="S24" s="461"/>
      <c r="T24" s="461"/>
      <c r="U24" s="461"/>
      <c r="V24" s="461"/>
      <c r="W24" s="461"/>
      <c r="X24" s="461"/>
      <c r="Y24" s="461"/>
      <c r="Z24" s="461"/>
      <c r="AA24" s="461"/>
      <c r="AB24" s="461"/>
      <c r="AC24" s="461"/>
      <c r="AD24" s="461"/>
      <c r="AE24" s="461"/>
      <c r="AF24" s="461"/>
      <c r="AG24" s="461"/>
      <c r="AH24" s="461"/>
      <c r="AI24" s="461"/>
      <c r="AJ24" s="461"/>
      <c r="AK24" s="462"/>
      <c r="AL24" s="229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s="37" customFormat="1" ht="189">
      <c r="A25" s="218" t="s">
        <v>98</v>
      </c>
      <c r="B25" s="167" t="s">
        <v>160</v>
      </c>
      <c r="C25" s="160" t="s">
        <v>74</v>
      </c>
      <c r="D25" s="168" t="s">
        <v>30</v>
      </c>
      <c r="E25" s="169" t="s">
        <v>88</v>
      </c>
      <c r="F25" s="228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>
        <v>1</v>
      </c>
      <c r="U25" s="162"/>
      <c r="V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>
        <f>SUM(G25:AK25)</f>
        <v>1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8" s="23" customFormat="1" ht="15.75" customHeight="1">
      <c r="A26" s="392" t="s">
        <v>94</v>
      </c>
      <c r="B26" s="392"/>
      <c r="C26" s="392"/>
      <c r="D26" s="392"/>
      <c r="E26" s="392"/>
      <c r="F26" s="171"/>
      <c r="G26" s="172">
        <f>G25</f>
        <v>0</v>
      </c>
      <c r="H26" s="172">
        <f t="shared" ref="H26:AK26" si="1">H25</f>
        <v>0</v>
      </c>
      <c r="I26" s="172">
        <f t="shared" si="1"/>
        <v>0</v>
      </c>
      <c r="J26" s="172">
        <f t="shared" si="1"/>
        <v>0</v>
      </c>
      <c r="K26" s="172">
        <f t="shared" si="1"/>
        <v>0</v>
      </c>
      <c r="L26" s="172">
        <f t="shared" si="1"/>
        <v>0</v>
      </c>
      <c r="M26" s="172">
        <f t="shared" si="1"/>
        <v>0</v>
      </c>
      <c r="N26" s="172">
        <f t="shared" si="1"/>
        <v>0</v>
      </c>
      <c r="O26" s="172">
        <f t="shared" si="1"/>
        <v>0</v>
      </c>
      <c r="P26" s="172">
        <f t="shared" si="1"/>
        <v>0</v>
      </c>
      <c r="Q26" s="172">
        <f t="shared" si="1"/>
        <v>0</v>
      </c>
      <c r="R26" s="172">
        <f t="shared" si="1"/>
        <v>0</v>
      </c>
      <c r="S26" s="172">
        <f t="shared" si="1"/>
        <v>0</v>
      </c>
      <c r="T26" s="172">
        <f>T25</f>
        <v>1</v>
      </c>
      <c r="U26" s="172"/>
      <c r="V26" s="172">
        <f t="shared" si="1"/>
        <v>0</v>
      </c>
      <c r="X26" s="172">
        <f t="shared" si="1"/>
        <v>0</v>
      </c>
      <c r="Y26" s="172">
        <f t="shared" si="1"/>
        <v>0</v>
      </c>
      <c r="Z26" s="172">
        <f t="shared" si="1"/>
        <v>0</v>
      </c>
      <c r="AA26" s="172">
        <f t="shared" si="1"/>
        <v>0</v>
      </c>
      <c r="AB26" s="172">
        <f t="shared" si="1"/>
        <v>0</v>
      </c>
      <c r="AC26" s="172">
        <f t="shared" si="1"/>
        <v>0</v>
      </c>
      <c r="AD26" s="172">
        <f t="shared" si="1"/>
        <v>0</v>
      </c>
      <c r="AE26" s="172">
        <f t="shared" si="1"/>
        <v>0</v>
      </c>
      <c r="AF26" s="172">
        <f t="shared" si="1"/>
        <v>0</v>
      </c>
      <c r="AG26" s="172">
        <f t="shared" si="1"/>
        <v>0</v>
      </c>
      <c r="AH26" s="172">
        <f t="shared" si="1"/>
        <v>0</v>
      </c>
      <c r="AI26" s="172">
        <f t="shared" si="1"/>
        <v>0</v>
      </c>
      <c r="AJ26" s="172">
        <f t="shared" si="1"/>
        <v>0</v>
      </c>
      <c r="AK26" s="172">
        <f t="shared" si="1"/>
        <v>0</v>
      </c>
      <c r="AL26" s="162">
        <f>AL25</f>
        <v>1</v>
      </c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</row>
    <row r="27" spans="1:68" ht="15" customHeight="1">
      <c r="A27" s="230"/>
      <c r="B27" s="407" t="s">
        <v>162</v>
      </c>
      <c r="C27" s="408"/>
      <c r="D27" s="408"/>
      <c r="E27" s="409"/>
      <c r="F27" s="231"/>
      <c r="G27" s="168"/>
      <c r="H27" s="168"/>
      <c r="I27" s="168"/>
      <c r="J27" s="168"/>
      <c r="K27" s="168"/>
      <c r="L27" s="168"/>
      <c r="M27" s="168"/>
      <c r="N27" s="232"/>
      <c r="O27" s="232"/>
      <c r="P27" s="232"/>
      <c r="Q27" s="232"/>
      <c r="R27" s="232"/>
      <c r="S27" s="232"/>
      <c r="T27" s="233">
        <f>T26+W23</f>
        <v>1</v>
      </c>
      <c r="U27" s="233">
        <f t="shared" ref="U27:AL27" si="2">U26+U23</f>
        <v>1</v>
      </c>
      <c r="V27" s="233">
        <f t="shared" si="2"/>
        <v>0</v>
      </c>
      <c r="X27" s="233">
        <f t="shared" si="2"/>
        <v>0</v>
      </c>
      <c r="Y27" s="233">
        <f t="shared" si="2"/>
        <v>0</v>
      </c>
      <c r="Z27" s="233">
        <f t="shared" si="2"/>
        <v>0</v>
      </c>
      <c r="AA27" s="233">
        <f t="shared" si="2"/>
        <v>0</v>
      </c>
      <c r="AB27" s="233">
        <f t="shared" si="2"/>
        <v>0</v>
      </c>
      <c r="AC27" s="233">
        <f t="shared" si="2"/>
        <v>0</v>
      </c>
      <c r="AD27" s="233">
        <f t="shared" si="2"/>
        <v>0</v>
      </c>
      <c r="AE27" s="233">
        <f t="shared" si="2"/>
        <v>0</v>
      </c>
      <c r="AF27" s="233">
        <f t="shared" si="2"/>
        <v>0</v>
      </c>
      <c r="AG27" s="233">
        <f t="shared" si="2"/>
        <v>0</v>
      </c>
      <c r="AH27" s="233">
        <f t="shared" si="2"/>
        <v>0</v>
      </c>
      <c r="AI27" s="233">
        <f t="shared" si="2"/>
        <v>0</v>
      </c>
      <c r="AJ27" s="233">
        <f t="shared" si="2"/>
        <v>0</v>
      </c>
      <c r="AK27" s="233">
        <f t="shared" si="2"/>
        <v>0</v>
      </c>
      <c r="AL27" s="233">
        <f t="shared" si="2"/>
        <v>2</v>
      </c>
    </row>
    <row r="28" spans="1:68" ht="15" customHeight="1">
      <c r="A28" s="212"/>
      <c r="B28" s="213"/>
      <c r="C28" s="213"/>
      <c r="D28" s="213"/>
      <c r="E28" s="213"/>
      <c r="F28" s="213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</row>
    <row r="29" spans="1:68" ht="15" customHeight="1">
      <c r="A29" s="212"/>
      <c r="B29" s="213"/>
      <c r="C29" s="213"/>
      <c r="D29" s="213"/>
      <c r="E29" s="213"/>
      <c r="F29" s="213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</row>
    <row r="30" spans="1:68" s="155" customFormat="1" ht="66" customHeight="1">
      <c r="A30" s="173"/>
      <c r="B30" s="378" t="s">
        <v>65</v>
      </c>
      <c r="C30" s="378"/>
      <c r="D30" s="378"/>
      <c r="E30" s="378"/>
      <c r="F30" s="378"/>
      <c r="G30" s="378"/>
      <c r="H30" s="173"/>
      <c r="I30" s="403" t="s">
        <v>161</v>
      </c>
      <c r="J30" s="403"/>
      <c r="K30" s="403"/>
      <c r="L30" s="403"/>
      <c r="M30" s="156"/>
      <c r="N30" s="404"/>
      <c r="O30" s="404"/>
      <c r="P30" s="404"/>
      <c r="Q30" s="404"/>
      <c r="R30" s="156"/>
      <c r="S30" s="405" t="s">
        <v>153</v>
      </c>
      <c r="T30" s="405"/>
      <c r="U30" s="405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</row>
    <row r="31" spans="1:68" s="155" customFormat="1" ht="21.95" customHeight="1">
      <c r="A31" s="173"/>
      <c r="B31" s="173"/>
      <c r="C31" s="173"/>
      <c r="D31" s="173"/>
      <c r="E31" s="173"/>
      <c r="F31" s="173"/>
      <c r="G31" s="173"/>
      <c r="H31" s="173"/>
      <c r="I31" s="406" t="s">
        <v>6</v>
      </c>
      <c r="J31" s="406"/>
      <c r="K31" s="406"/>
      <c r="L31" s="406"/>
      <c r="M31" s="173"/>
      <c r="N31" s="406" t="s">
        <v>51</v>
      </c>
      <c r="O31" s="406"/>
      <c r="P31" s="406"/>
      <c r="Q31" s="406"/>
      <c r="R31" s="173"/>
      <c r="S31" s="406" t="s">
        <v>52</v>
      </c>
      <c r="T31" s="406"/>
      <c r="U31" s="406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</row>
    <row r="32" spans="1:68" s="155" customFormat="1" ht="51.75" customHeight="1">
      <c r="A32" s="173"/>
      <c r="B32" s="378" t="s">
        <v>154</v>
      </c>
      <c r="C32" s="378"/>
      <c r="D32" s="378"/>
      <c r="E32" s="378"/>
      <c r="F32" s="378"/>
      <c r="G32" s="378"/>
      <c r="H32" s="173"/>
      <c r="I32" s="403" t="s">
        <v>157</v>
      </c>
      <c r="J32" s="403"/>
      <c r="K32" s="403"/>
      <c r="L32" s="403"/>
      <c r="M32" s="156"/>
      <c r="N32" s="404"/>
      <c r="O32" s="404"/>
      <c r="P32" s="404"/>
      <c r="Q32" s="404"/>
      <c r="R32" s="156"/>
      <c r="S32" s="405" t="s">
        <v>155</v>
      </c>
      <c r="T32" s="405"/>
      <c r="U32" s="405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</row>
    <row r="33" spans="1:40" s="155" customFormat="1" ht="26.1" customHeight="1">
      <c r="A33" s="173"/>
      <c r="B33" s="173"/>
      <c r="C33" s="173"/>
      <c r="D33" s="173"/>
      <c r="E33" s="173"/>
      <c r="F33" s="173"/>
      <c r="G33" s="173"/>
      <c r="H33" s="173"/>
      <c r="I33" s="406" t="s">
        <v>6</v>
      </c>
      <c r="J33" s="406"/>
      <c r="K33" s="406"/>
      <c r="L33" s="406"/>
      <c r="M33" s="173"/>
      <c r="N33" s="406" t="s">
        <v>51</v>
      </c>
      <c r="O33" s="406"/>
      <c r="P33" s="406"/>
      <c r="Q33" s="406"/>
      <c r="R33" s="173"/>
      <c r="S33" s="406" t="s">
        <v>52</v>
      </c>
      <c r="T33" s="406"/>
      <c r="U33" s="406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</row>
    <row r="34" spans="1:40" ht="13.5" customHeight="1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40" ht="45" customHeight="1">
      <c r="A35" s="448"/>
      <c r="B35" s="448"/>
      <c r="C35" s="449"/>
      <c r="D35" s="449"/>
      <c r="E35" s="449"/>
      <c r="F35" s="263"/>
      <c r="G35" s="260" t="s">
        <v>169</v>
      </c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 t="s">
        <v>167</v>
      </c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1"/>
      <c r="AM35" s="256"/>
      <c r="AN35" s="28"/>
    </row>
    <row r="36" spans="1:40" ht="20.25">
      <c r="A36" s="28"/>
      <c r="B36" s="257"/>
      <c r="C36" s="28"/>
      <c r="D36" s="28"/>
      <c r="E36" s="258"/>
      <c r="F36" s="258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>
        <v>0.14000000000000001</v>
      </c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>
        <f>SUM(G36:AK36)</f>
        <v>0.14000000000000001</v>
      </c>
      <c r="AM36" s="28"/>
      <c r="AN36" s="28"/>
    </row>
    <row r="37" spans="1:40" ht="60.75">
      <c r="A37" s="28"/>
      <c r="B37" s="257"/>
      <c r="C37" s="28"/>
      <c r="D37" s="28"/>
      <c r="E37" s="258"/>
      <c r="F37" s="258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 t="s">
        <v>168</v>
      </c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1"/>
      <c r="AM37" s="28"/>
      <c r="AN37" s="28"/>
    </row>
    <row r="38" spans="1:40" ht="20.25">
      <c r="A38" s="28"/>
      <c r="B38" s="257"/>
      <c r="C38" s="28"/>
      <c r="D38" s="28"/>
      <c r="E38" s="258"/>
      <c r="F38" s="258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>
        <v>0.12</v>
      </c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>
        <f>SUM(G38:AK38)</f>
        <v>0.12</v>
      </c>
      <c r="AM38" s="28"/>
      <c r="AN38" s="28"/>
    </row>
    <row r="39" spans="1:40" ht="20.25">
      <c r="AL39" s="265">
        <f>SUM(AL36,AL38)</f>
        <v>0.26</v>
      </c>
    </row>
  </sheetData>
  <mergeCells count="40">
    <mergeCell ref="S33:U33"/>
    <mergeCell ref="S30:U30"/>
    <mergeCell ref="I31:L31"/>
    <mergeCell ref="N31:Q31"/>
    <mergeCell ref="S31:U31"/>
    <mergeCell ref="I33:L33"/>
    <mergeCell ref="N33:Q33"/>
    <mergeCell ref="S32:U32"/>
    <mergeCell ref="N32:Q32"/>
    <mergeCell ref="A14:B14"/>
    <mergeCell ref="G24:AK24"/>
    <mergeCell ref="G20:AK20"/>
    <mergeCell ref="G21:AK21"/>
    <mergeCell ref="A23:E23"/>
    <mergeCell ref="G16:AK16"/>
    <mergeCell ref="E16:E19"/>
    <mergeCell ref="F16:F19"/>
    <mergeCell ref="AL16:AL19"/>
    <mergeCell ref="G18:AK19"/>
    <mergeCell ref="A26:E26"/>
    <mergeCell ref="B27:E27"/>
    <mergeCell ref="B30:G30"/>
    <mergeCell ref="I30:L30"/>
    <mergeCell ref="N30:Q30"/>
    <mergeCell ref="A35:B35"/>
    <mergeCell ref="C35:E35"/>
    <mergeCell ref="B4:E4"/>
    <mergeCell ref="AF4:AL4"/>
    <mergeCell ref="AF6:AL6"/>
    <mergeCell ref="AF8:AL8"/>
    <mergeCell ref="B10:E10"/>
    <mergeCell ref="AF10:AL10"/>
    <mergeCell ref="A13:AL13"/>
    <mergeCell ref="A15:AL15"/>
    <mergeCell ref="A16:A19"/>
    <mergeCell ref="B16:B19"/>
    <mergeCell ref="C16:C19"/>
    <mergeCell ref="D16:D19"/>
    <mergeCell ref="B32:G32"/>
    <mergeCell ref="I32:L32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0" fitToHeight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73"/>
  <sheetViews>
    <sheetView showZeros="0" view="pageBreakPreview" topLeftCell="O23" zoomScale="70" zoomScaleNormal="70" zoomScaleSheetLayoutView="70" workbookViewId="0">
      <selection activeCell="O27" sqref="A27:XFD27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0.85546875" style="65" customWidth="1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 outlineLevel="1">
      <c r="A1" s="270"/>
      <c r="B1" s="270"/>
      <c r="C1" s="270"/>
      <c r="D1" s="270"/>
      <c r="P1" s="3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3"/>
    </row>
    <row r="2" spans="1:40" ht="15" hidden="1" customHeight="1" outlineLevel="1">
      <c r="A2" s="73"/>
      <c r="B2" s="271" t="s">
        <v>0</v>
      </c>
      <c r="C2" s="271"/>
      <c r="D2" s="271"/>
      <c r="E2" s="271"/>
      <c r="F2" s="271"/>
      <c r="G2" s="271"/>
      <c r="H2" s="271"/>
      <c r="P2" s="272" t="s">
        <v>1</v>
      </c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</row>
    <row r="3" spans="1:40" ht="15" hidden="1" customHeight="1" outlineLevel="1">
      <c r="A3" s="73"/>
      <c r="B3" s="274" t="s">
        <v>2</v>
      </c>
      <c r="C3" s="274"/>
      <c r="D3" s="274"/>
      <c r="E3" s="274"/>
      <c r="F3" s="274"/>
      <c r="G3" s="274"/>
      <c r="H3" s="274"/>
      <c r="P3" s="275" t="s">
        <v>3</v>
      </c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5"/>
    </row>
    <row r="4" spans="1:40" ht="15" hidden="1" customHeight="1" outlineLevel="1">
      <c r="A4" s="73"/>
      <c r="B4" s="1"/>
      <c r="D4" s="6"/>
      <c r="E4" s="6"/>
      <c r="F4" s="7"/>
      <c r="G4" s="7"/>
      <c r="H4" s="8"/>
      <c r="P4" s="275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5"/>
    </row>
    <row r="5" spans="1:40" ht="15" hidden="1" customHeight="1" outlineLevel="1">
      <c r="A5" s="73"/>
      <c r="B5" s="279" t="s">
        <v>4</v>
      </c>
      <c r="C5" s="279"/>
      <c r="D5" s="9"/>
      <c r="E5" s="10"/>
      <c r="F5" s="10"/>
      <c r="G5" s="10"/>
      <c r="H5" s="11"/>
      <c r="P5" s="275" t="s">
        <v>5</v>
      </c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5"/>
    </row>
    <row r="6" spans="1:40" ht="15" hidden="1" customHeight="1" outlineLevel="1">
      <c r="A6" s="73"/>
      <c r="B6" s="280" t="s">
        <v>6</v>
      </c>
      <c r="C6" s="280"/>
      <c r="D6" s="10"/>
      <c r="E6" s="6"/>
      <c r="F6" s="12"/>
      <c r="G6" s="12"/>
      <c r="H6" s="13"/>
      <c r="P6" s="280" t="s">
        <v>6</v>
      </c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5"/>
    </row>
    <row r="7" spans="1:40" ht="15" hidden="1" customHeight="1" outlineLevel="1">
      <c r="A7" s="73"/>
      <c r="B7" s="279" t="s">
        <v>4</v>
      </c>
      <c r="C7" s="279"/>
      <c r="D7" s="9"/>
      <c r="E7" s="10"/>
      <c r="F7" s="10"/>
      <c r="G7" s="10"/>
      <c r="H7" s="11"/>
      <c r="P7" s="275" t="s">
        <v>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5"/>
    </row>
    <row r="8" spans="1:40" ht="15" hidden="1" customHeight="1" outlineLevel="1">
      <c r="A8" s="73"/>
      <c r="B8" s="280" t="s">
        <v>7</v>
      </c>
      <c r="C8" s="280"/>
      <c r="D8" s="10"/>
      <c r="E8" s="14"/>
      <c r="F8" s="12"/>
      <c r="G8" s="12"/>
      <c r="H8" s="13"/>
      <c r="P8" s="280" t="s">
        <v>7</v>
      </c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5"/>
    </row>
    <row r="9" spans="1:40" ht="15" hidden="1" customHeight="1" outlineLevel="1">
      <c r="A9" s="73"/>
      <c r="B9" s="9"/>
      <c r="C9" s="14"/>
      <c r="D9" s="14"/>
      <c r="E9" s="14"/>
      <c r="F9" s="14"/>
      <c r="G9" s="14"/>
      <c r="H9" s="15"/>
      <c r="P9" s="285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5"/>
    </row>
    <row r="10" spans="1:40" ht="15" hidden="1" customHeight="1" outlineLevel="1">
      <c r="A10" s="73"/>
      <c r="B10" s="287" t="s">
        <v>8</v>
      </c>
      <c r="C10" s="287"/>
      <c r="D10" s="16"/>
      <c r="E10" s="16"/>
      <c r="F10" s="16"/>
      <c r="G10" s="16"/>
      <c r="H10" s="15"/>
      <c r="P10" s="288" t="s">
        <v>9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5"/>
    </row>
    <row r="11" spans="1:40" ht="15" hidden="1" customHeight="1" outlineLevel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27"/>
      <c r="AN11" s="5"/>
    </row>
    <row r="12" spans="1:40" hidden="1" outlineLevel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27"/>
      <c r="AN12" s="153" t="s">
        <v>69</v>
      </c>
    </row>
    <row r="13" spans="1:40" ht="15.75" hidden="1" outlineLevel="1">
      <c r="A13" s="73"/>
      <c r="B13" s="122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42" t="s">
        <v>1</v>
      </c>
      <c r="AJ13" s="76"/>
      <c r="AK13" s="76"/>
      <c r="AL13" s="76"/>
      <c r="AM13" s="127"/>
    </row>
    <row r="14" spans="1:40" ht="15.75" hidden="1" outlineLevel="1">
      <c r="A14" s="73"/>
      <c r="B14" s="283" t="s">
        <v>57</v>
      </c>
      <c r="C14" s="283"/>
      <c r="D14" s="283"/>
      <c r="E14" s="283"/>
      <c r="F14" s="283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83" t="s">
        <v>3</v>
      </c>
      <c r="AH14" s="283"/>
      <c r="AI14" s="283"/>
      <c r="AJ14" s="283"/>
      <c r="AK14" s="283"/>
      <c r="AL14" s="283"/>
      <c r="AM14" s="283"/>
      <c r="AN14" s="5"/>
    </row>
    <row r="15" spans="1:40" ht="15.75" hidden="1" outlineLevel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27"/>
      <c r="AN15" s="5"/>
    </row>
    <row r="16" spans="1:40" ht="15.75" hidden="1" outlineLevel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84" t="s">
        <v>6</v>
      </c>
      <c r="AH16" s="284"/>
      <c r="AI16" s="284"/>
      <c r="AJ16" s="284"/>
      <c r="AK16" s="284"/>
      <c r="AL16" s="284"/>
      <c r="AM16" s="284"/>
      <c r="AN16" s="5"/>
    </row>
    <row r="17" spans="1:70" ht="15.75" hidden="1" outlineLevel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27"/>
      <c r="AN17" s="5"/>
    </row>
    <row r="18" spans="1:70" ht="15.75" hidden="1" outlineLevel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84" t="s">
        <v>51</v>
      </c>
      <c r="AH18" s="284"/>
      <c r="AI18" s="284"/>
      <c r="AJ18" s="284"/>
      <c r="AK18" s="284"/>
      <c r="AL18" s="284"/>
      <c r="AM18" s="284"/>
      <c r="AN18" s="5"/>
    </row>
    <row r="19" spans="1:70" ht="15.75" hidden="1" outlineLevel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27"/>
      <c r="AN19" s="5"/>
    </row>
    <row r="20" spans="1:70" ht="16.5" hidden="1" outlineLevel="1" thickBot="1">
      <c r="A20" s="17"/>
      <c r="B20" s="283" t="s">
        <v>60</v>
      </c>
      <c r="C20" s="283"/>
      <c r="D20" s="283"/>
      <c r="E20" s="283"/>
      <c r="F20" s="283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402" t="s">
        <v>148</v>
      </c>
      <c r="AH20" s="402"/>
      <c r="AI20" s="402"/>
      <c r="AJ20" s="402"/>
      <c r="AK20" s="402"/>
      <c r="AL20" s="402"/>
      <c r="AM20" s="402"/>
      <c r="AN20" s="3"/>
    </row>
    <row r="21" spans="1:70" ht="27.75" hidden="1" customHeight="1" thickBo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23"/>
      <c r="AN21" s="246" t="s">
        <v>69</v>
      </c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23"/>
      <c r="AN22" s="3"/>
    </row>
    <row r="23" spans="1:70" s="238" customFormat="1" ht="21.75" customHeight="1">
      <c r="A23" s="434" t="s">
        <v>138</v>
      </c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</row>
    <row r="24" spans="1:70" s="238" customFormat="1" ht="21.75" customHeight="1">
      <c r="A24" s="459" t="s">
        <v>137</v>
      </c>
      <c r="B24" s="459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</row>
    <row r="25" spans="1:70" s="238" customFormat="1" ht="21.75" customHeight="1">
      <c r="A25" s="396" t="s">
        <v>144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7"/>
      <c r="AI25" s="397"/>
      <c r="AJ25" s="397"/>
      <c r="AK25" s="397"/>
      <c r="AL25" s="397"/>
      <c r="AM25" s="397"/>
      <c r="AN25" s="427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</row>
    <row r="26" spans="1:70" ht="15" customHeight="1">
      <c r="A26" s="450" t="s">
        <v>10</v>
      </c>
      <c r="B26" s="453" t="s">
        <v>11</v>
      </c>
      <c r="C26" s="450" t="s">
        <v>89</v>
      </c>
      <c r="D26" s="466" t="s">
        <v>158</v>
      </c>
      <c r="E26" s="456" t="s">
        <v>54</v>
      </c>
      <c r="F26" s="400" t="s">
        <v>87</v>
      </c>
      <c r="G26" s="428" t="s">
        <v>139</v>
      </c>
      <c r="H26" s="382" t="s">
        <v>105</v>
      </c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  <c r="AH26" s="382"/>
      <c r="AI26" s="382"/>
      <c r="AJ26" s="382"/>
      <c r="AK26" s="382"/>
      <c r="AL26" s="383"/>
      <c r="AM26" s="384" t="s">
        <v>55</v>
      </c>
      <c r="AN26" s="469" t="s">
        <v>26</v>
      </c>
    </row>
    <row r="27" spans="1:70" s="473" customFormat="1" ht="15" customHeight="1">
      <c r="A27" s="451"/>
      <c r="B27" s="454"/>
      <c r="C27" s="451"/>
      <c r="D27" s="467"/>
      <c r="E27" s="457"/>
      <c r="F27" s="400"/>
      <c r="G27" s="429"/>
      <c r="H27" s="159">
        <v>1</v>
      </c>
      <c r="I27" s="471" t="s">
        <v>107</v>
      </c>
      <c r="J27" s="159">
        <v>3</v>
      </c>
      <c r="K27" s="471" t="s">
        <v>109</v>
      </c>
      <c r="L27" s="159">
        <v>5</v>
      </c>
      <c r="M27" s="471" t="s">
        <v>111</v>
      </c>
      <c r="N27" s="159">
        <v>7</v>
      </c>
      <c r="O27" s="471" t="s">
        <v>113</v>
      </c>
      <c r="P27" s="159">
        <v>9</v>
      </c>
      <c r="Q27" s="471" t="s">
        <v>115</v>
      </c>
      <c r="R27" s="159">
        <v>11</v>
      </c>
      <c r="S27" s="471" t="s">
        <v>117</v>
      </c>
      <c r="T27" s="159">
        <v>13</v>
      </c>
      <c r="U27" s="471" t="s">
        <v>119</v>
      </c>
      <c r="V27" s="159">
        <v>15</v>
      </c>
      <c r="W27" s="471" t="s">
        <v>121</v>
      </c>
      <c r="X27" s="159">
        <v>17</v>
      </c>
      <c r="Y27" s="471" t="s">
        <v>123</v>
      </c>
      <c r="Z27" s="159">
        <v>19</v>
      </c>
      <c r="AA27" s="471" t="s">
        <v>125</v>
      </c>
      <c r="AB27" s="159">
        <v>21</v>
      </c>
      <c r="AC27" s="471" t="s">
        <v>127</v>
      </c>
      <c r="AD27" s="159">
        <v>23</v>
      </c>
      <c r="AE27" s="471" t="s">
        <v>129</v>
      </c>
      <c r="AF27" s="159">
        <v>25</v>
      </c>
      <c r="AG27" s="471" t="s">
        <v>131</v>
      </c>
      <c r="AH27" s="159">
        <v>27</v>
      </c>
      <c r="AI27" s="471" t="s">
        <v>133</v>
      </c>
      <c r="AJ27" s="159">
        <v>29</v>
      </c>
      <c r="AK27" s="471" t="s">
        <v>135</v>
      </c>
      <c r="AL27" s="472" t="s">
        <v>136</v>
      </c>
      <c r="AM27" s="384"/>
      <c r="AN27" s="469"/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/>
    </row>
    <row r="28" spans="1:70" ht="15" customHeight="1">
      <c r="A28" s="451"/>
      <c r="B28" s="454"/>
      <c r="C28" s="451"/>
      <c r="D28" s="467"/>
      <c r="E28" s="457"/>
      <c r="F28" s="400"/>
      <c r="G28" s="429"/>
      <c r="H28" s="385" t="s">
        <v>26</v>
      </c>
      <c r="I28" s="386"/>
      <c r="J28" s="386"/>
      <c r="K28" s="386"/>
      <c r="L28" s="386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4"/>
      <c r="AN28" s="234"/>
    </row>
    <row r="29" spans="1:70" ht="30" customHeight="1">
      <c r="A29" s="452"/>
      <c r="B29" s="455"/>
      <c r="C29" s="452"/>
      <c r="D29" s="468"/>
      <c r="E29" s="458"/>
      <c r="F29" s="400"/>
      <c r="G29" s="430"/>
      <c r="H29" s="387"/>
      <c r="I29" s="388"/>
      <c r="J29" s="388"/>
      <c r="K29" s="388"/>
      <c r="L29" s="388"/>
      <c r="M29" s="388"/>
      <c r="N29" s="388"/>
      <c r="O29" s="388"/>
      <c r="P29" s="388"/>
      <c r="Q29" s="388"/>
      <c r="R29" s="388"/>
      <c r="S29" s="388"/>
      <c r="T29" s="388"/>
      <c r="U29" s="388"/>
      <c r="V29" s="388"/>
      <c r="W29" s="388"/>
      <c r="X29" s="388"/>
      <c r="Y29" s="388"/>
      <c r="Z29" s="388"/>
      <c r="AA29" s="388"/>
      <c r="AB29" s="388"/>
      <c r="AC29" s="388"/>
      <c r="AD29" s="388"/>
      <c r="AE29" s="388"/>
      <c r="AF29" s="388"/>
      <c r="AG29" s="388"/>
      <c r="AH29" s="388"/>
      <c r="AI29" s="388"/>
      <c r="AJ29" s="388"/>
      <c r="AK29" s="388"/>
      <c r="AL29" s="388"/>
      <c r="AM29" s="384"/>
      <c r="AN29" s="235" t="s">
        <v>95</v>
      </c>
    </row>
    <row r="30" spans="1:70" s="23" customFormat="1" ht="15.75">
      <c r="A30" s="222">
        <v>1</v>
      </c>
      <c r="B30" s="222">
        <v>2</v>
      </c>
      <c r="C30" s="223">
        <v>3</v>
      </c>
      <c r="D30" s="222">
        <v>4</v>
      </c>
      <c r="E30" s="223">
        <v>5</v>
      </c>
      <c r="F30" s="222">
        <v>6</v>
      </c>
      <c r="G30" s="222">
        <v>7</v>
      </c>
      <c r="H30" s="460">
        <v>7</v>
      </c>
      <c r="I30" s="461"/>
      <c r="J30" s="461"/>
      <c r="K30" s="461"/>
      <c r="L30" s="461"/>
      <c r="M30" s="461"/>
      <c r="N30" s="461"/>
      <c r="O30" s="461"/>
      <c r="P30" s="461"/>
      <c r="Q30" s="461"/>
      <c r="R30" s="461"/>
      <c r="S30" s="461"/>
      <c r="T30" s="461"/>
      <c r="U30" s="461"/>
      <c r="V30" s="461"/>
      <c r="W30" s="461"/>
      <c r="X30" s="461"/>
      <c r="Y30" s="461"/>
      <c r="Z30" s="461"/>
      <c r="AA30" s="461"/>
      <c r="AB30" s="461"/>
      <c r="AC30" s="461"/>
      <c r="AD30" s="461"/>
      <c r="AE30" s="461"/>
      <c r="AF30" s="461"/>
      <c r="AG30" s="461"/>
      <c r="AH30" s="461"/>
      <c r="AI30" s="461"/>
      <c r="AJ30" s="461"/>
      <c r="AK30" s="461"/>
      <c r="AL30" s="462"/>
      <c r="AM30" s="224">
        <v>8</v>
      </c>
      <c r="AN30" s="236">
        <v>9</v>
      </c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</row>
    <row r="31" spans="1:70" s="23" customFormat="1" ht="15" customHeight="1">
      <c r="A31" s="225"/>
      <c r="B31" s="226"/>
      <c r="C31" s="226"/>
      <c r="D31" s="226"/>
      <c r="E31" s="226"/>
      <c r="F31" s="226"/>
      <c r="G31" s="226"/>
      <c r="H31" s="463" t="s">
        <v>28</v>
      </c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  <c r="AA31" s="464"/>
      <c r="AB31" s="464"/>
      <c r="AC31" s="464"/>
      <c r="AD31" s="464"/>
      <c r="AE31" s="464"/>
      <c r="AF31" s="464"/>
      <c r="AG31" s="464"/>
      <c r="AH31" s="464"/>
      <c r="AI31" s="464"/>
      <c r="AJ31" s="464"/>
      <c r="AK31" s="464"/>
      <c r="AL31" s="465"/>
      <c r="AM31" s="226"/>
      <c r="AN31" s="237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</row>
    <row r="32" spans="1:70" ht="173.25">
      <c r="A32" s="218" t="s">
        <v>98</v>
      </c>
      <c r="B32" s="227" t="s">
        <v>29</v>
      </c>
      <c r="C32" s="160" t="s">
        <v>70</v>
      </c>
      <c r="D32" s="162">
        <f>'[8]Норма ТК'!C3</f>
        <v>13.332000000000001</v>
      </c>
      <c r="E32" s="168" t="s">
        <v>30</v>
      </c>
      <c r="F32" s="169" t="s">
        <v>88</v>
      </c>
      <c r="G32" s="435">
        <v>1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87"/>
      <c r="V32" s="187">
        <f>D32</f>
        <v>13.332000000000001</v>
      </c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>
        <f>SUM(H32:AL32)</f>
        <v>13.332000000000001</v>
      </c>
      <c r="AN32" s="162">
        <f>AM32</f>
        <v>13.332000000000001</v>
      </c>
      <c r="AO32" s="28"/>
      <c r="AP32" s="28"/>
      <c r="AQ32" s="28"/>
    </row>
    <row r="33" spans="1:70" ht="52.5" hidden="1" customHeight="1">
      <c r="A33" s="218" t="s">
        <v>99</v>
      </c>
      <c r="B33" s="167"/>
      <c r="C33" s="168" t="s">
        <v>71</v>
      </c>
      <c r="D33" s="162">
        <f>'[8]Норма ТК'!C10</f>
        <v>13.332000000000001</v>
      </c>
      <c r="E33" s="163" t="s">
        <v>31</v>
      </c>
      <c r="F33" s="170" t="s">
        <v>92</v>
      </c>
      <c r="G33" s="436"/>
      <c r="H33" s="162"/>
      <c r="I33" s="162">
        <f>$D33</f>
        <v>13.332000000000001</v>
      </c>
      <c r="J33" s="162"/>
      <c r="K33" s="162"/>
      <c r="L33" s="162">
        <f>$D33</f>
        <v>13.332000000000001</v>
      </c>
      <c r="M33" s="162"/>
      <c r="N33" s="162"/>
      <c r="O33" s="162">
        <f>$D33</f>
        <v>13.332000000000001</v>
      </c>
      <c r="P33" s="162"/>
      <c r="Q33" s="162"/>
      <c r="R33" s="162">
        <f>$D33</f>
        <v>13.332000000000001</v>
      </c>
      <c r="S33" s="162"/>
      <c r="T33" s="162"/>
      <c r="U33" s="187"/>
      <c r="V33" s="187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>
        <f t="shared" ref="AM33:AM35" si="0">SUM(H33:AL36)</f>
        <v>640.51599999999996</v>
      </c>
      <c r="AN33" s="162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218" t="s">
        <v>100</v>
      </c>
      <c r="B34" s="167"/>
      <c r="C34" s="160" t="s">
        <v>72</v>
      </c>
      <c r="D34" s="162">
        <f>'[8]Норма ТК'!C16</f>
        <v>239.464</v>
      </c>
      <c r="E34" s="163" t="s">
        <v>32</v>
      </c>
      <c r="F34" s="160" t="s">
        <v>93</v>
      </c>
      <c r="G34" s="436"/>
      <c r="H34" s="162"/>
      <c r="I34" s="162"/>
      <c r="J34" s="162">
        <f>D34</f>
        <v>239.464</v>
      </c>
      <c r="K34" s="162"/>
      <c r="L34" s="162"/>
      <c r="M34" s="162"/>
      <c r="N34" s="162"/>
      <c r="O34" s="162"/>
      <c r="P34" s="162">
        <f>D34</f>
        <v>239.464</v>
      </c>
      <c r="Q34" s="162"/>
      <c r="R34" s="162"/>
      <c r="S34" s="162"/>
      <c r="T34" s="162"/>
      <c r="U34" s="187"/>
      <c r="V34" s="187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>
        <f t="shared" si="0"/>
        <v>621.79499734175113</v>
      </c>
      <c r="AN34" s="162">
        <f t="shared" si="1"/>
        <v>621.79499734175113</v>
      </c>
      <c r="AO34" s="28"/>
      <c r="AP34" s="28"/>
      <c r="AQ34" s="28"/>
    </row>
    <row r="35" spans="1:70" ht="52.5" hidden="1" customHeight="1">
      <c r="A35" s="218" t="s">
        <v>101</v>
      </c>
      <c r="B35" s="167"/>
      <c r="C35" s="160" t="s">
        <v>73</v>
      </c>
      <c r="D35" s="162">
        <f>'[8]Норма ТК'!C17</f>
        <v>47.463999999999999</v>
      </c>
      <c r="E35" s="163" t="s">
        <v>32</v>
      </c>
      <c r="F35" s="160" t="s">
        <v>93</v>
      </c>
      <c r="G35" s="437"/>
      <c r="H35" s="162"/>
      <c r="I35" s="162"/>
      <c r="J35" s="162">
        <f>D35</f>
        <v>47.463999999999999</v>
      </c>
      <c r="K35" s="162"/>
      <c r="L35" s="162"/>
      <c r="M35" s="162"/>
      <c r="N35" s="162"/>
      <c r="O35" s="162"/>
      <c r="P35" s="162">
        <f>D35</f>
        <v>47.463999999999999</v>
      </c>
      <c r="Q35" s="162"/>
      <c r="R35" s="162"/>
      <c r="S35" s="162"/>
      <c r="T35" s="162"/>
      <c r="U35" s="187"/>
      <c r="V35" s="187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>
        <f t="shared" si="0"/>
        <v>204.21399734175111</v>
      </c>
      <c r="AN35" s="162">
        <f t="shared" si="1"/>
        <v>204.21399734175111</v>
      </c>
      <c r="AO35" s="28"/>
      <c r="AP35" s="28"/>
      <c r="AQ35" s="28"/>
    </row>
    <row r="36" spans="1:70" s="23" customFormat="1" ht="15.75" customHeight="1">
      <c r="A36" s="392" t="s">
        <v>94</v>
      </c>
      <c r="B36" s="392"/>
      <c r="C36" s="392"/>
      <c r="D36" s="392"/>
      <c r="E36" s="392"/>
      <c r="F36" s="392"/>
      <c r="G36" s="171"/>
      <c r="H36" s="172">
        <f>H32</f>
        <v>0</v>
      </c>
      <c r="I36" s="172">
        <f t="shared" ref="I36:AL36" si="2">I32</f>
        <v>0</v>
      </c>
      <c r="J36" s="172">
        <f t="shared" si="2"/>
        <v>0</v>
      </c>
      <c r="K36" s="172">
        <f t="shared" si="2"/>
        <v>0</v>
      </c>
      <c r="L36" s="172">
        <f t="shared" si="2"/>
        <v>0</v>
      </c>
      <c r="M36" s="172">
        <f t="shared" si="2"/>
        <v>0</v>
      </c>
      <c r="N36" s="172">
        <f t="shared" si="2"/>
        <v>0</v>
      </c>
      <c r="O36" s="172">
        <f t="shared" si="2"/>
        <v>0</v>
      </c>
      <c r="P36" s="172">
        <f t="shared" si="2"/>
        <v>0</v>
      </c>
      <c r="Q36" s="172">
        <f t="shared" si="2"/>
        <v>0</v>
      </c>
      <c r="R36" s="172">
        <f t="shared" si="2"/>
        <v>0</v>
      </c>
      <c r="S36" s="172">
        <f t="shared" si="2"/>
        <v>0</v>
      </c>
      <c r="T36" s="172">
        <f t="shared" si="2"/>
        <v>0</v>
      </c>
      <c r="U36" s="220">
        <f t="shared" si="2"/>
        <v>0</v>
      </c>
      <c r="V36" s="220">
        <f t="shared" si="2"/>
        <v>13.332000000000001</v>
      </c>
      <c r="W36" s="172">
        <f t="shared" si="2"/>
        <v>0</v>
      </c>
      <c r="X36" s="172">
        <f t="shared" si="2"/>
        <v>0</v>
      </c>
      <c r="Y36" s="172">
        <f t="shared" si="2"/>
        <v>0</v>
      </c>
      <c r="Z36" s="172">
        <f t="shared" si="2"/>
        <v>0</v>
      </c>
      <c r="AA36" s="172">
        <f t="shared" si="2"/>
        <v>0</v>
      </c>
      <c r="AB36" s="172">
        <f t="shared" si="2"/>
        <v>0</v>
      </c>
      <c r="AC36" s="172">
        <f t="shared" si="2"/>
        <v>0</v>
      </c>
      <c r="AD36" s="172">
        <f t="shared" si="2"/>
        <v>0</v>
      </c>
      <c r="AE36" s="172">
        <f t="shared" si="2"/>
        <v>0</v>
      </c>
      <c r="AF36" s="172">
        <f t="shared" si="2"/>
        <v>0</v>
      </c>
      <c r="AG36" s="172">
        <f t="shared" si="2"/>
        <v>0</v>
      </c>
      <c r="AH36" s="172">
        <f t="shared" si="2"/>
        <v>0</v>
      </c>
      <c r="AI36" s="172">
        <f t="shared" si="2"/>
        <v>0</v>
      </c>
      <c r="AJ36" s="172">
        <f t="shared" si="2"/>
        <v>0</v>
      </c>
      <c r="AK36" s="172">
        <f t="shared" si="2"/>
        <v>0</v>
      </c>
      <c r="AL36" s="172">
        <f t="shared" si="2"/>
        <v>0</v>
      </c>
      <c r="AM36" s="162">
        <f>AM32</f>
        <v>13.332000000000001</v>
      </c>
      <c r="AN36" s="162">
        <f t="shared" si="1"/>
        <v>13.332000000000001</v>
      </c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</row>
    <row r="37" spans="1:70" ht="15.75" hidden="1" customHeight="1">
      <c r="A37" s="159"/>
      <c r="B37" s="160"/>
      <c r="C37" s="390" t="s">
        <v>34</v>
      </c>
      <c r="D37" s="390"/>
      <c r="E37" s="390"/>
      <c r="F37" s="390"/>
      <c r="G37" s="161" t="s">
        <v>33</v>
      </c>
      <c r="H37" s="162">
        <f>'[8]мес ТЗ 2018'!AM160</f>
        <v>0</v>
      </c>
      <c r="I37" s="162">
        <f>'[8]мес ТЗ 2018'!AM299</f>
        <v>0</v>
      </c>
      <c r="J37" s="162">
        <f>'[8]мес ТЗ 2018'!AM438</f>
        <v>29.443000000000001</v>
      </c>
      <c r="K37" s="162">
        <f>'[8]мес ТЗ 2018'!AM541</f>
        <v>1.72</v>
      </c>
      <c r="L37" s="162">
        <f>'[8]мес ТЗ 2018'!AM646</f>
        <v>1.7239973417511201</v>
      </c>
      <c r="M37" s="162">
        <f>'[8]мес ТЗ 2018'!AM749</f>
        <v>1.72</v>
      </c>
      <c r="N37" s="162">
        <f>'[8]мес ТЗ 2018'!AM850</f>
        <v>0</v>
      </c>
      <c r="O37" s="162">
        <f>'[8]мес ТЗ 2018'!AM990</f>
        <v>0</v>
      </c>
      <c r="P37" s="162">
        <f>'[8]мес ТЗ 2018'!AM1088</f>
        <v>0</v>
      </c>
      <c r="Q37" s="162">
        <f>'[8]мес ТЗ 2018'!AM1187</f>
        <v>0</v>
      </c>
      <c r="R37" s="162">
        <f>'[8]мес ТЗ 2018'!AM1327</f>
        <v>0</v>
      </c>
      <c r="S37" s="162">
        <f>'[8]мес ТЗ 2018'!AM1460</f>
        <v>0</v>
      </c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>
        <f t="shared" ref="AM37:AM40" si="3">SUM(H37:S37)</f>
        <v>34.606997341751118</v>
      </c>
      <c r="AN37" s="162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159"/>
      <c r="B38" s="160"/>
      <c r="C38" s="391" t="s">
        <v>35</v>
      </c>
      <c r="D38" s="391"/>
      <c r="E38" s="391"/>
      <c r="F38" s="391"/>
      <c r="G38" s="161" t="s">
        <v>33</v>
      </c>
      <c r="H38" s="162">
        <f>'[8]мес ТЗ 2018'!AM161</f>
        <v>0</v>
      </c>
      <c r="I38" s="162">
        <f>'[8]мес ТЗ 2018'!AM300</f>
        <v>0</v>
      </c>
      <c r="J38" s="162">
        <f>'[8]мес ТЗ 2018'!AM439</f>
        <v>55.616999999999997</v>
      </c>
      <c r="K38" s="162">
        <f>'[8]мес ТЗ 2018'!AM542</f>
        <v>3.17</v>
      </c>
      <c r="L38" s="162">
        <f>'[8]мес ТЗ 2018'!AM647</f>
        <v>2.56</v>
      </c>
      <c r="M38" s="162">
        <f>'[8]мес ТЗ 2018'!AM750</f>
        <v>0</v>
      </c>
      <c r="N38" s="162">
        <f>'[8]мес ТЗ 2018'!AM851</f>
        <v>0</v>
      </c>
      <c r="O38" s="162">
        <f>'[8]мес ТЗ 2018'!AM991</f>
        <v>0</v>
      </c>
      <c r="P38" s="162">
        <f>'[8]мес ТЗ 2018'!AM1089</f>
        <v>0</v>
      </c>
      <c r="Q38" s="162">
        <f>'[8]мес ТЗ 2018'!AM1188</f>
        <v>0</v>
      </c>
      <c r="R38" s="162">
        <f>'[8]мес ТЗ 2018'!AM1328</f>
        <v>0</v>
      </c>
      <c r="S38" s="162">
        <f>'[8]мес ТЗ 2018'!AM1461</f>
        <v>0</v>
      </c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>
        <f t="shared" si="3"/>
        <v>61.347000000000001</v>
      </c>
      <c r="AN38" s="162">
        <f t="shared" si="4"/>
        <v>61.347000000000001</v>
      </c>
      <c r="AO38" s="28"/>
      <c r="AP38" s="28"/>
      <c r="AQ38" s="28"/>
    </row>
    <row r="39" spans="1:70" ht="15.75" hidden="1" customHeight="1">
      <c r="A39" s="159"/>
      <c r="B39" s="160"/>
      <c r="C39" s="160"/>
      <c r="D39" s="392" t="s">
        <v>36</v>
      </c>
      <c r="E39" s="392"/>
      <c r="F39" s="392"/>
      <c r="G39" s="161" t="s">
        <v>33</v>
      </c>
      <c r="H39" s="162">
        <f>H36</f>
        <v>0</v>
      </c>
      <c r="I39" s="162">
        <f t="shared" ref="I39:S39" si="5">I36</f>
        <v>0</v>
      </c>
      <c r="J39" s="162">
        <f t="shared" si="5"/>
        <v>0</v>
      </c>
      <c r="K39" s="162">
        <f t="shared" si="5"/>
        <v>0</v>
      </c>
      <c r="L39" s="162">
        <f t="shared" si="5"/>
        <v>0</v>
      </c>
      <c r="M39" s="162">
        <f t="shared" si="5"/>
        <v>0</v>
      </c>
      <c r="N39" s="162">
        <f t="shared" si="5"/>
        <v>0</v>
      </c>
      <c r="O39" s="162">
        <f t="shared" si="5"/>
        <v>0</v>
      </c>
      <c r="P39" s="162">
        <f t="shared" si="5"/>
        <v>0</v>
      </c>
      <c r="Q39" s="162">
        <f t="shared" si="5"/>
        <v>0</v>
      </c>
      <c r="R39" s="162">
        <f t="shared" si="5"/>
        <v>0</v>
      </c>
      <c r="S39" s="162">
        <f t="shared" si="5"/>
        <v>0</v>
      </c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>
        <f t="shared" si="3"/>
        <v>0</v>
      </c>
      <c r="AN39" s="162">
        <f t="shared" si="4"/>
        <v>0</v>
      </c>
      <c r="AO39" s="28"/>
      <c r="AP39" s="28"/>
      <c r="AQ39" s="28"/>
    </row>
    <row r="40" spans="1:70" ht="15.75" hidden="1" customHeight="1">
      <c r="A40" s="159"/>
      <c r="B40" s="160"/>
      <c r="C40" s="391" t="s">
        <v>37</v>
      </c>
      <c r="D40" s="391"/>
      <c r="E40" s="391"/>
      <c r="F40" s="391"/>
      <c r="G40" s="161" t="s">
        <v>38</v>
      </c>
      <c r="H40" s="162">
        <f>'[8]мес ТЗ 2018'!AM163</f>
        <v>0.47</v>
      </c>
      <c r="I40" s="162">
        <f>'[8]мес ТЗ 2018'!AM302</f>
        <v>1.08</v>
      </c>
      <c r="J40" s="162">
        <f>'[8]мес ТЗ 2018'!AM441</f>
        <v>2.04</v>
      </c>
      <c r="K40" s="162">
        <f>'[8]мес ТЗ 2018'!AM544</f>
        <v>0.47</v>
      </c>
      <c r="L40" s="162">
        <f>'[8]мес ТЗ 2018'!AM649</f>
        <v>0.68</v>
      </c>
      <c r="M40" s="162">
        <f>'[8]мес ТЗ 2018'!AM752</f>
        <v>0.47</v>
      </c>
      <c r="N40" s="162">
        <f>'[8]мес ТЗ 2018'!AM853</f>
        <v>0.47</v>
      </c>
      <c r="O40" s="162">
        <f>'[8]мес ТЗ 2018'!AM993</f>
        <v>1.08</v>
      </c>
      <c r="P40" s="187">
        <f>'[8]мес ТЗ 2018'!AM1091</f>
        <v>2.3199999999999998</v>
      </c>
      <c r="Q40" s="162">
        <f>'[8]мес ТЗ 2018'!AM1190</f>
        <v>0.47</v>
      </c>
      <c r="R40" s="162">
        <f>'[8]мес ТЗ 2018'!AM1330</f>
        <v>1.08</v>
      </c>
      <c r="S40" s="162">
        <f>'[8]мес ТЗ 2018'!AM1463</f>
        <v>0.47</v>
      </c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>
        <f t="shared" si="3"/>
        <v>11.1</v>
      </c>
      <c r="AN40" s="162">
        <f t="shared" si="4"/>
        <v>11.1</v>
      </c>
      <c r="AO40" s="28"/>
      <c r="AP40" s="28"/>
      <c r="AQ40" s="28"/>
    </row>
    <row r="41" spans="1:70" s="36" customFormat="1" ht="15.75" customHeight="1" thickBot="1">
      <c r="A41" s="164"/>
      <c r="B41" s="229"/>
      <c r="C41" s="229"/>
      <c r="D41" s="229"/>
      <c r="E41" s="229"/>
      <c r="F41" s="229"/>
      <c r="G41" s="229"/>
      <c r="H41" s="460" t="s">
        <v>39</v>
      </c>
      <c r="I41" s="461"/>
      <c r="J41" s="461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1"/>
      <c r="V41" s="461"/>
      <c r="W41" s="461"/>
      <c r="X41" s="461"/>
      <c r="Y41" s="461"/>
      <c r="Z41" s="461"/>
      <c r="AA41" s="461"/>
      <c r="AB41" s="461"/>
      <c r="AC41" s="461"/>
      <c r="AD41" s="461"/>
      <c r="AE41" s="461"/>
      <c r="AF41" s="461"/>
      <c r="AG41" s="461"/>
      <c r="AH41" s="461"/>
      <c r="AI41" s="461"/>
      <c r="AJ41" s="461"/>
      <c r="AK41" s="461"/>
      <c r="AL41" s="462"/>
      <c r="AM41" s="229"/>
      <c r="AN41" s="194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204.75">
      <c r="A42" s="218" t="s">
        <v>98</v>
      </c>
      <c r="B42" s="227" t="s">
        <v>40</v>
      </c>
      <c r="C42" s="160" t="s">
        <v>74</v>
      </c>
      <c r="D42" s="162">
        <f>'[8]Норма ТК'!C5</f>
        <v>19.678000000000001</v>
      </c>
      <c r="E42" s="168" t="s">
        <v>30</v>
      </c>
      <c r="F42" s="169" t="s">
        <v>88</v>
      </c>
      <c r="G42" s="435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87">
        <f>D42</f>
        <v>19.678000000000001</v>
      </c>
      <c r="V42" s="162"/>
      <c r="W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>
        <f>SUM(H42:AL42)</f>
        <v>19.678000000000001</v>
      </c>
      <c r="AN42" s="162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218" t="s">
        <v>99</v>
      </c>
      <c r="B43" s="227"/>
      <c r="C43" s="160" t="s">
        <v>75</v>
      </c>
      <c r="D43" s="162">
        <f>'[8]Норма ТК'!C21</f>
        <v>352.95600000000002</v>
      </c>
      <c r="E43" s="163" t="s">
        <v>32</v>
      </c>
      <c r="F43" s="170" t="s">
        <v>92</v>
      </c>
      <c r="G43" s="436"/>
      <c r="H43" s="162"/>
      <c r="I43" s="162"/>
      <c r="J43" s="162">
        <f>D43</f>
        <v>352.95600000000002</v>
      </c>
      <c r="K43" s="162"/>
      <c r="L43" s="162"/>
      <c r="M43" s="162"/>
      <c r="N43" s="162"/>
      <c r="O43" s="162"/>
      <c r="P43" s="162">
        <f>D43</f>
        <v>352.95600000000002</v>
      </c>
      <c r="Q43" s="162"/>
      <c r="R43" s="162"/>
      <c r="S43" s="162"/>
      <c r="T43" s="162"/>
      <c r="U43" s="187"/>
      <c r="V43" s="162"/>
      <c r="W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>
        <f t="shared" ref="AM43:AM45" si="7">SUM(H43:AL43)</f>
        <v>705.91200000000003</v>
      </c>
      <c r="AN43" s="162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218" t="s">
        <v>100</v>
      </c>
      <c r="B44" s="227"/>
      <c r="C44" s="160" t="s">
        <v>76</v>
      </c>
      <c r="D44" s="162">
        <f>'[8]Норма ТК'!C22</f>
        <v>139.34399999999999</v>
      </c>
      <c r="E44" s="163" t="s">
        <v>32</v>
      </c>
      <c r="F44" s="160" t="s">
        <v>93</v>
      </c>
      <c r="G44" s="437"/>
      <c r="H44" s="162"/>
      <c r="I44" s="162"/>
      <c r="J44" s="162">
        <f>D44</f>
        <v>139.34399999999999</v>
      </c>
      <c r="K44" s="162"/>
      <c r="L44" s="162"/>
      <c r="M44" s="162"/>
      <c r="N44" s="162"/>
      <c r="O44" s="162"/>
      <c r="P44" s="162">
        <f>D44</f>
        <v>139.34399999999999</v>
      </c>
      <c r="Q44" s="162"/>
      <c r="R44" s="162"/>
      <c r="S44" s="162"/>
      <c r="T44" s="162"/>
      <c r="U44" s="187"/>
      <c r="V44" s="162"/>
      <c r="W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>
        <f t="shared" si="7"/>
        <v>278.68799999999999</v>
      </c>
      <c r="AN44" s="162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19" customFormat="1" ht="15" customHeight="1">
      <c r="A45" s="392" t="s">
        <v>94</v>
      </c>
      <c r="B45" s="392"/>
      <c r="C45" s="392"/>
      <c r="D45" s="392"/>
      <c r="E45" s="392"/>
      <c r="F45" s="392"/>
      <c r="G45" s="171"/>
      <c r="H45" s="172">
        <f>H42</f>
        <v>0</v>
      </c>
      <c r="I45" s="172">
        <f t="shared" ref="I45:AL45" si="9">I42</f>
        <v>0</v>
      </c>
      <c r="J45" s="172">
        <f t="shared" si="9"/>
        <v>0</v>
      </c>
      <c r="K45" s="172">
        <f t="shared" si="9"/>
        <v>0</v>
      </c>
      <c r="L45" s="172">
        <f t="shared" si="9"/>
        <v>0</v>
      </c>
      <c r="M45" s="172">
        <f t="shared" si="9"/>
        <v>0</v>
      </c>
      <c r="N45" s="172">
        <f t="shared" si="9"/>
        <v>0</v>
      </c>
      <c r="O45" s="172">
        <f t="shared" si="9"/>
        <v>0</v>
      </c>
      <c r="P45" s="172">
        <f t="shared" si="9"/>
        <v>0</v>
      </c>
      <c r="Q45" s="172">
        <f t="shared" si="9"/>
        <v>0</v>
      </c>
      <c r="R45" s="172">
        <f t="shared" si="9"/>
        <v>0</v>
      </c>
      <c r="S45" s="172">
        <f t="shared" si="9"/>
        <v>0</v>
      </c>
      <c r="T45" s="172">
        <f t="shared" si="9"/>
        <v>0</v>
      </c>
      <c r="U45" s="220">
        <f>U42</f>
        <v>19.678000000000001</v>
      </c>
      <c r="V45" s="172">
        <f t="shared" si="9"/>
        <v>0</v>
      </c>
      <c r="W45" s="172">
        <f t="shared" si="9"/>
        <v>0</v>
      </c>
      <c r="Y45" s="172">
        <f t="shared" si="9"/>
        <v>0</v>
      </c>
      <c r="Z45" s="172">
        <f t="shared" si="9"/>
        <v>0</v>
      </c>
      <c r="AA45" s="172">
        <f t="shared" si="9"/>
        <v>0</v>
      </c>
      <c r="AB45" s="172">
        <f t="shared" si="9"/>
        <v>0</v>
      </c>
      <c r="AC45" s="172">
        <f t="shared" si="9"/>
        <v>0</v>
      </c>
      <c r="AD45" s="172">
        <f t="shared" si="9"/>
        <v>0</v>
      </c>
      <c r="AE45" s="172">
        <f t="shared" si="9"/>
        <v>0</v>
      </c>
      <c r="AF45" s="172">
        <f t="shared" si="9"/>
        <v>0</v>
      </c>
      <c r="AG45" s="172">
        <f t="shared" si="9"/>
        <v>0</v>
      </c>
      <c r="AH45" s="172">
        <f t="shared" si="9"/>
        <v>0</v>
      </c>
      <c r="AI45" s="172">
        <f t="shared" si="9"/>
        <v>0</v>
      </c>
      <c r="AJ45" s="172">
        <f t="shared" si="9"/>
        <v>0</v>
      </c>
      <c r="AK45" s="172">
        <f t="shared" si="9"/>
        <v>0</v>
      </c>
      <c r="AL45" s="172">
        <f t="shared" si="9"/>
        <v>0</v>
      </c>
      <c r="AM45" s="162">
        <f t="shared" si="7"/>
        <v>19.678000000000001</v>
      </c>
      <c r="AN45" s="162">
        <f t="shared" si="8"/>
        <v>19.678000000000001</v>
      </c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</row>
    <row r="46" spans="1:70" s="36" customFormat="1" ht="15" hidden="1" customHeight="1">
      <c r="A46" s="219"/>
      <c r="B46" s="179"/>
      <c r="C46" s="424" t="s">
        <v>34</v>
      </c>
      <c r="D46" s="425"/>
      <c r="E46" s="425"/>
      <c r="F46" s="426"/>
      <c r="G46" s="180" t="s">
        <v>33</v>
      </c>
      <c r="H46" s="181">
        <f>'[8]мес ТЗ 2018'!AM168</f>
        <v>0</v>
      </c>
      <c r="I46" s="181">
        <f>'[8]мес ТЗ 2018'!AM307</f>
        <v>0</v>
      </c>
      <c r="J46" s="181">
        <f>'[8]мес ТЗ 2018'!AM447</f>
        <v>50.781999999999996</v>
      </c>
      <c r="K46" s="181">
        <f>'[8]мес ТЗ 2018'!AM549</f>
        <v>2.17</v>
      </c>
      <c r="L46" s="181">
        <f>'[8]мес ТЗ 2018'!AM654</f>
        <v>2.1652198294142599</v>
      </c>
      <c r="M46" s="181">
        <f>'[8]мес ТЗ 2018'!AM757</f>
        <v>2.17</v>
      </c>
      <c r="N46" s="181">
        <f>'[8]мес ТЗ 2018'!AM858</f>
        <v>0</v>
      </c>
      <c r="O46" s="181">
        <f>'[8]мес ТЗ 2018'!AM998</f>
        <v>0</v>
      </c>
      <c r="P46" s="181">
        <f>'[8]мес ТЗ 2018'!AM1097</f>
        <v>50.5628295784282</v>
      </c>
      <c r="Q46" s="181">
        <f>'[8]мес ТЗ 2018'!AM1195</f>
        <v>0</v>
      </c>
      <c r="R46" s="181">
        <f>'[8]мес ТЗ 2018'!AM1335</f>
        <v>2.1652198294142599</v>
      </c>
      <c r="S46" s="181">
        <f>'[8]мес ТЗ 2018'!AM1468</f>
        <v>0</v>
      </c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2"/>
      <c r="AM46" s="183">
        <f t="shared" ref="AM46:AM49" si="10">SUM(H46:S46)</f>
        <v>110.01526923725672</v>
      </c>
      <c r="AN46" s="184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159"/>
      <c r="B47" s="160"/>
      <c r="C47" s="410" t="s">
        <v>35</v>
      </c>
      <c r="D47" s="411"/>
      <c r="E47" s="411"/>
      <c r="F47" s="412"/>
      <c r="G47" s="161" t="s">
        <v>33</v>
      </c>
      <c r="H47" s="162">
        <f>'[8]мес ТЗ 2018'!AM169</f>
        <v>0</v>
      </c>
      <c r="I47" s="162">
        <f>'[8]мес ТЗ 2018'!AM308</f>
        <v>3.9780698364827298</v>
      </c>
      <c r="J47" s="162">
        <f>'[8]мес ТЗ 2018'!AM448</f>
        <v>95.995999999999995</v>
      </c>
      <c r="K47" s="162">
        <f>'[8]мес ТЗ 2018'!AM550</f>
        <v>3.98</v>
      </c>
      <c r="L47" s="162">
        <f>'[8]мес ТЗ 2018'!AM655</f>
        <v>3.9780698364827298</v>
      </c>
      <c r="M47" s="162">
        <f>'[8]мес ТЗ 2018'!AM758</f>
        <v>3.98</v>
      </c>
      <c r="N47" s="162">
        <f>'[8]мес ТЗ 2018'!AM859</f>
        <v>0</v>
      </c>
      <c r="O47" s="162">
        <f>'[8]мес ТЗ 2018'!AM999</f>
        <v>0</v>
      </c>
      <c r="P47" s="162">
        <f>'[8]мес ТЗ 2018'!AM1098</f>
        <v>84.253296341997995</v>
      </c>
      <c r="Q47" s="162">
        <f>'[8]мес ТЗ 2018'!AM1196</f>
        <v>0</v>
      </c>
      <c r="R47" s="162">
        <f>'[8]мес ТЗ 2018'!AM1336</f>
        <v>0</v>
      </c>
      <c r="S47" s="162">
        <f>'[8]мес ТЗ 2018'!AM1469</f>
        <v>0</v>
      </c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85"/>
      <c r="AM47" s="183">
        <f t="shared" si="10"/>
        <v>196.16543601496346</v>
      </c>
      <c r="AN47" s="186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159"/>
      <c r="B48" s="160"/>
      <c r="C48" s="160"/>
      <c r="D48" s="413" t="s">
        <v>36</v>
      </c>
      <c r="E48" s="414"/>
      <c r="F48" s="415"/>
      <c r="G48" s="161" t="s">
        <v>33</v>
      </c>
      <c r="H48" s="162">
        <f>H45</f>
        <v>0</v>
      </c>
      <c r="I48" s="162">
        <f t="shared" ref="I48:S48" si="11">I45</f>
        <v>0</v>
      </c>
      <c r="J48" s="162">
        <f t="shared" si="11"/>
        <v>0</v>
      </c>
      <c r="K48" s="162">
        <f t="shared" si="11"/>
        <v>0</v>
      </c>
      <c r="L48" s="162">
        <f t="shared" si="11"/>
        <v>0</v>
      </c>
      <c r="M48" s="162">
        <f t="shared" si="11"/>
        <v>0</v>
      </c>
      <c r="N48" s="162">
        <f t="shared" si="11"/>
        <v>0</v>
      </c>
      <c r="O48" s="162">
        <f t="shared" si="11"/>
        <v>0</v>
      </c>
      <c r="P48" s="162">
        <f t="shared" si="11"/>
        <v>0</v>
      </c>
      <c r="Q48" s="162">
        <f t="shared" si="11"/>
        <v>0</v>
      </c>
      <c r="R48" s="162">
        <f t="shared" si="11"/>
        <v>0</v>
      </c>
      <c r="S48" s="162">
        <f t="shared" si="11"/>
        <v>0</v>
      </c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85"/>
      <c r="AM48" s="183">
        <f t="shared" si="10"/>
        <v>0</v>
      </c>
      <c r="AN48" s="186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159"/>
      <c r="B49" s="160"/>
      <c r="C49" s="410" t="s">
        <v>37</v>
      </c>
      <c r="D49" s="411"/>
      <c r="E49" s="411"/>
      <c r="F49" s="412"/>
      <c r="G49" s="161" t="s">
        <v>38</v>
      </c>
      <c r="H49" s="162">
        <f>'[8]мес ТЗ 2018'!AM171</f>
        <v>0.49</v>
      </c>
      <c r="I49" s="162">
        <f>'[8]мес ТЗ 2018'!AM310</f>
        <v>0.57999999999999996</v>
      </c>
      <c r="J49" s="162">
        <f>'[8]мес ТЗ 2018'!AM450</f>
        <v>3.2</v>
      </c>
      <c r="K49" s="162">
        <f>'[8]мес ТЗ 2018'!AM552</f>
        <v>0.57999999999999996</v>
      </c>
      <c r="L49" s="162">
        <f>'[8]мес ТЗ 2018'!AM657</f>
        <v>0.57999999999999996</v>
      </c>
      <c r="M49" s="162">
        <f>'[8]мес ТЗ 2018'!AM760</f>
        <v>0.57999999999999996</v>
      </c>
      <c r="N49" s="162">
        <f>'[8]мес ТЗ 2018'!AM861</f>
        <v>0.57999999999999996</v>
      </c>
      <c r="O49" s="162">
        <f>'[8]мес ТЗ 2018'!AM1001</f>
        <v>0.57999999999999996</v>
      </c>
      <c r="P49" s="187">
        <f>'[8]мес ТЗ 2018'!AM1100</f>
        <v>3.55</v>
      </c>
      <c r="Q49" s="162">
        <f>'[8]мес ТЗ 2018'!AM1198</f>
        <v>0.57999999999999996</v>
      </c>
      <c r="R49" s="162">
        <f>'[8]мес ТЗ 2018'!AM1338</f>
        <v>0.57999999999999996</v>
      </c>
      <c r="S49" s="162">
        <f>'[8]мес ТЗ 2018'!AM1471</f>
        <v>0.57999999999999996</v>
      </c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85"/>
      <c r="AM49" s="183">
        <f t="shared" si="10"/>
        <v>12.459999999999999</v>
      </c>
      <c r="AN49" s="186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168"/>
      <c r="B50" s="160"/>
      <c r="C50" s="431" t="s">
        <v>34</v>
      </c>
      <c r="D50" s="432"/>
      <c r="E50" s="432"/>
      <c r="F50" s="433"/>
      <c r="G50" s="161" t="s">
        <v>33</v>
      </c>
      <c r="H50" s="162">
        <f>'[8]мес ТЗ 2018'!AM195</f>
        <v>0.96776252723311695</v>
      </c>
      <c r="I50" s="162">
        <f>'[8]мес ТЗ 2018'!AM334</f>
        <v>0</v>
      </c>
      <c r="J50" s="162">
        <f>'[8]мес ТЗ 2018'!AM475</f>
        <v>2.7469999999999999</v>
      </c>
      <c r="K50" s="162">
        <f>'[8]мес ТЗ 2018'!AM576</f>
        <v>1.1299999999999999</v>
      </c>
      <c r="L50" s="162">
        <f>'[8]мес ТЗ 2018'!AM681</f>
        <v>1.1324309342057399</v>
      </c>
      <c r="M50" s="162">
        <f>'[8]мес ТЗ 2018'!AM784</f>
        <v>1.1299999999999999</v>
      </c>
      <c r="N50" s="162">
        <f>'[8]мес ТЗ 2018'!AM885</f>
        <v>0</v>
      </c>
      <c r="O50" s="162">
        <f>'[8]мес ТЗ 2018'!AM1025</f>
        <v>0</v>
      </c>
      <c r="P50" s="162">
        <f>'[8]мес ТЗ 2018'!AM1125</f>
        <v>2.9991971683204102</v>
      </c>
      <c r="Q50" s="162">
        <f>'[8]мес ТЗ 2018'!AM1222</f>
        <v>0</v>
      </c>
      <c r="R50" s="162">
        <f>'[8]мес ТЗ 2018'!AM1362</f>
        <v>0</v>
      </c>
      <c r="S50" s="162">
        <f>'[8]мес ТЗ 2018'!AM1495</f>
        <v>0</v>
      </c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85"/>
      <c r="AM50" s="183">
        <f>SUM(H50:S50)</f>
        <v>10.106390629759266</v>
      </c>
      <c r="AN50" s="186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168"/>
      <c r="B51" s="160"/>
      <c r="C51" s="410" t="s">
        <v>35</v>
      </c>
      <c r="D51" s="411"/>
      <c r="E51" s="411"/>
      <c r="F51" s="412"/>
      <c r="G51" s="161" t="s">
        <v>33</v>
      </c>
      <c r="H51" s="162">
        <f>'[8]мес ТЗ 2018'!AM196</f>
        <v>1.7956419753086399</v>
      </c>
      <c r="I51" s="162">
        <f>'[8]мес ТЗ 2018'!AM335</f>
        <v>0</v>
      </c>
      <c r="J51" s="162">
        <f>'[8]мес ТЗ 2018'!AM476</f>
        <v>6.7439999999999998</v>
      </c>
      <c r="K51" s="162">
        <f>'[8]мес ТЗ 2018'!AM577</f>
        <v>2.04</v>
      </c>
      <c r="L51" s="162">
        <f>'[8]мес ТЗ 2018'!AM682</f>
        <v>2.16</v>
      </c>
      <c r="M51" s="162">
        <f>'[8]мес ТЗ 2018'!AM785</f>
        <v>2.04</v>
      </c>
      <c r="N51" s="162">
        <f>'[8]мес ТЗ 2018'!AM886</f>
        <v>0</v>
      </c>
      <c r="O51" s="162">
        <f>'[8]мес ТЗ 2018'!AM1026</f>
        <v>0</v>
      </c>
      <c r="P51" s="162">
        <f>'[8]мес ТЗ 2018'!AM1126</f>
        <v>5.5740958963929002</v>
      </c>
      <c r="Q51" s="162">
        <f>'[8]мес ТЗ 2018'!AM1223</f>
        <v>0</v>
      </c>
      <c r="R51" s="162">
        <f>'[8]мес ТЗ 2018'!AM1363</f>
        <v>0</v>
      </c>
      <c r="S51" s="162">
        <f>'[8]мес ТЗ 2018'!AM1496</f>
        <v>0</v>
      </c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85"/>
      <c r="AM51" s="183">
        <f>SUM(H51:S51)</f>
        <v>20.35373787170154</v>
      </c>
      <c r="AN51" s="186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168"/>
      <c r="B52" s="160"/>
      <c r="C52" s="160"/>
      <c r="D52" s="413" t="s">
        <v>36</v>
      </c>
      <c r="E52" s="414"/>
      <c r="F52" s="415"/>
      <c r="G52" s="161" t="s">
        <v>33</v>
      </c>
      <c r="H52" s="162" t="e">
        <f>#REF!</f>
        <v>#REF!</v>
      </c>
      <c r="I52" s="162" t="e">
        <f>#REF!</f>
        <v>#REF!</v>
      </c>
      <c r="J52" s="162" t="e">
        <f>#REF!</f>
        <v>#REF!</v>
      </c>
      <c r="K52" s="162" t="e">
        <f>#REF!</f>
        <v>#REF!</v>
      </c>
      <c r="L52" s="162" t="e">
        <f>#REF!</f>
        <v>#REF!</v>
      </c>
      <c r="M52" s="162" t="e">
        <f>#REF!</f>
        <v>#REF!</v>
      </c>
      <c r="N52" s="162" t="e">
        <f>#REF!</f>
        <v>#REF!</v>
      </c>
      <c r="O52" s="162" t="e">
        <f>#REF!</f>
        <v>#REF!</v>
      </c>
      <c r="P52" s="162" t="e">
        <f>#REF!</f>
        <v>#REF!</v>
      </c>
      <c r="Q52" s="162" t="e">
        <f>#REF!</f>
        <v>#REF!</v>
      </c>
      <c r="R52" s="162" t="e">
        <f>#REF!</f>
        <v>#REF!</v>
      </c>
      <c r="S52" s="162" t="e">
        <f>#REF!</f>
        <v>#REF!</v>
      </c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85"/>
      <c r="AM52" s="183" t="e">
        <f>SUM(H52:S52)</f>
        <v>#REF!</v>
      </c>
      <c r="AN52" s="186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168"/>
      <c r="B53" s="160"/>
      <c r="C53" s="410" t="s">
        <v>37</v>
      </c>
      <c r="D53" s="411"/>
      <c r="E53" s="411"/>
      <c r="F53" s="412"/>
      <c r="G53" s="161" t="s">
        <v>38</v>
      </c>
      <c r="H53" s="162">
        <f>'[8]мес ТЗ 2018'!AM198</f>
        <v>0.2</v>
      </c>
      <c r="I53" s="162">
        <f>'[8]мес ТЗ 2018'!AM337</f>
        <v>0.9</v>
      </c>
      <c r="J53" s="162">
        <f>'[8]мес ТЗ 2018'!AM478</f>
        <v>0.25</v>
      </c>
      <c r="K53" s="162">
        <f>'[8]мес ТЗ 2018'!AM579</f>
        <v>0.45</v>
      </c>
      <c r="L53" s="162">
        <f>'[8]мес ТЗ 2018'!AM684</f>
        <v>0.6</v>
      </c>
      <c r="M53" s="162">
        <f>'[8]мес ТЗ 2018'!AM787</f>
        <v>0.45</v>
      </c>
      <c r="N53" s="162">
        <f>'[8]мес ТЗ 2018'!AM888</f>
        <v>0.45</v>
      </c>
      <c r="O53" s="162">
        <f>'[8]мес ТЗ 2018'!AM1028</f>
        <v>0.9</v>
      </c>
      <c r="P53" s="187">
        <f>'[8]мес ТЗ 2018'!AM1128</f>
        <v>0.56000000000000005</v>
      </c>
      <c r="Q53" s="162">
        <f>'[8]мес ТЗ 2018'!AM1225</f>
        <v>0.45</v>
      </c>
      <c r="R53" s="162">
        <f>'[8]мес ТЗ 2018'!AM1365</f>
        <v>0.9</v>
      </c>
      <c r="S53" s="162">
        <f>'[8]мес ТЗ 2018'!AM1498</f>
        <v>0.45</v>
      </c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85"/>
      <c r="AM53" s="183">
        <f>SUM(H53:S53)</f>
        <v>6.5600000000000005</v>
      </c>
      <c r="AN53" s="186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188"/>
      <c r="B54" s="188"/>
      <c r="C54" s="188"/>
      <c r="D54" s="413" t="s">
        <v>45</v>
      </c>
      <c r="E54" s="414"/>
      <c r="F54" s="415"/>
      <c r="G54" s="168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85"/>
      <c r="AM54" s="189"/>
      <c r="AN54" s="186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190"/>
      <c r="B55" s="413" t="s">
        <v>30</v>
      </c>
      <c r="C55" s="414"/>
      <c r="D55" s="414"/>
      <c r="E55" s="414"/>
      <c r="F55" s="415"/>
      <c r="G55" s="190"/>
      <c r="H55" s="172" t="e">
        <f>H32+H42+#REF!+#REF!+#REF!</f>
        <v>#REF!</v>
      </c>
      <c r="I55" s="172" t="e">
        <f>I32+I42+#REF!+#REF!+#REF!</f>
        <v>#REF!</v>
      </c>
      <c r="J55" s="172" t="e">
        <f>J32+J42+#REF!+#REF!+#REF!</f>
        <v>#REF!</v>
      </c>
      <c r="K55" s="172" t="e">
        <f>K32+K42+#REF!+#REF!+#REF!</f>
        <v>#REF!</v>
      </c>
      <c r="L55" s="172" t="e">
        <f>L32+L42+#REF!+#REF!+#REF!</f>
        <v>#REF!</v>
      </c>
      <c r="M55" s="172" t="e">
        <f>M32+M42+#REF!+#REF!+#REF!</f>
        <v>#REF!</v>
      </c>
      <c r="N55" s="172" t="e">
        <f>N32+N42+#REF!+#REF!+#REF!</f>
        <v>#REF!</v>
      </c>
      <c r="O55" s="172" t="e">
        <f>O32+O42+#REF!+#REF!+#REF!</f>
        <v>#REF!</v>
      </c>
      <c r="P55" s="172" t="e">
        <f>P32+P42+#REF!+#REF!+#REF!</f>
        <v>#REF!</v>
      </c>
      <c r="Q55" s="172" t="e">
        <f>Q32+Q42+#REF!+#REF!+#REF!</f>
        <v>#REF!</v>
      </c>
      <c r="R55" s="172" t="e">
        <f>R32+R42+#REF!+#REF!+#REF!</f>
        <v>#REF!</v>
      </c>
      <c r="S55" s="172" t="e">
        <f>S32+S42+#REF!+#REF!+#REF!</f>
        <v>#REF!</v>
      </c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91"/>
      <c r="AM55" s="192" t="e">
        <f>SUM(H55:S55)</f>
        <v>#REF!</v>
      </c>
      <c r="AN55" s="193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190"/>
      <c r="B56" s="413" t="s">
        <v>31</v>
      </c>
      <c r="C56" s="414"/>
      <c r="D56" s="414"/>
      <c r="E56" s="414"/>
      <c r="F56" s="415"/>
      <c r="G56" s="190"/>
      <c r="H56" s="172" t="e">
        <f>H33+#REF!+#REF!+#REF!</f>
        <v>#REF!</v>
      </c>
      <c r="I56" s="172" t="e">
        <f>I33+#REF!+#REF!+#REF!</f>
        <v>#REF!</v>
      </c>
      <c r="J56" s="172" t="e">
        <f>J33+#REF!+#REF!+#REF!</f>
        <v>#REF!</v>
      </c>
      <c r="K56" s="172" t="e">
        <f>K33+#REF!+#REF!+#REF!</f>
        <v>#REF!</v>
      </c>
      <c r="L56" s="172" t="e">
        <f>L33+#REF!+#REF!+#REF!</f>
        <v>#REF!</v>
      </c>
      <c r="M56" s="172" t="e">
        <f>M33+#REF!+#REF!+#REF!</f>
        <v>#REF!</v>
      </c>
      <c r="N56" s="172" t="e">
        <f>N33+#REF!+#REF!+#REF!</f>
        <v>#REF!</v>
      </c>
      <c r="O56" s="172" t="e">
        <f>O33+#REF!+#REF!+#REF!</f>
        <v>#REF!</v>
      </c>
      <c r="P56" s="172" t="e">
        <f>P33+#REF!+#REF!+#REF!</f>
        <v>#REF!</v>
      </c>
      <c r="Q56" s="172" t="e">
        <f>Q33+#REF!+#REF!+#REF!</f>
        <v>#REF!</v>
      </c>
      <c r="R56" s="172" t="e">
        <f>R33+#REF!+#REF!+#REF!</f>
        <v>#REF!</v>
      </c>
      <c r="S56" s="172" t="e">
        <f>S33+#REF!+#REF!+#REF!</f>
        <v>#REF!</v>
      </c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91"/>
      <c r="AM56" s="192" t="e">
        <f t="shared" ref="AM56:AM62" si="13">SUM(H56:S56)</f>
        <v>#REF!</v>
      </c>
      <c r="AN56" s="193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194"/>
      <c r="B57" s="413" t="s">
        <v>32</v>
      </c>
      <c r="C57" s="414"/>
      <c r="D57" s="414"/>
      <c r="E57" s="414"/>
      <c r="F57" s="415"/>
      <c r="G57" s="190"/>
      <c r="H57" s="172" t="e">
        <f>H34+H35+H43+H44+#REF!+#REF!+#REF!+#REF!</f>
        <v>#REF!</v>
      </c>
      <c r="I57" s="172" t="e">
        <f>I34+I35+I43+I44+#REF!+#REF!+#REF!+#REF!</f>
        <v>#REF!</v>
      </c>
      <c r="J57" s="172" t="e">
        <f>J34+J35+J43+J44+#REF!+#REF!+#REF!+#REF!</f>
        <v>#REF!</v>
      </c>
      <c r="K57" s="172" t="e">
        <f>K34+K35+K43+K44+#REF!+#REF!+#REF!+#REF!</f>
        <v>#REF!</v>
      </c>
      <c r="L57" s="172" t="e">
        <f>L34+L35+L43+L44+#REF!+#REF!+#REF!+#REF!</f>
        <v>#REF!</v>
      </c>
      <c r="M57" s="172" t="e">
        <f>M34+M35+M43+M44+#REF!+#REF!+#REF!+#REF!</f>
        <v>#REF!</v>
      </c>
      <c r="N57" s="172" t="e">
        <f>N34+N35+N43+N44+#REF!+#REF!+#REF!+#REF!</f>
        <v>#REF!</v>
      </c>
      <c r="O57" s="172" t="e">
        <f>O34+O35+O43+O44+#REF!+#REF!+#REF!+#REF!</f>
        <v>#REF!</v>
      </c>
      <c r="P57" s="172" t="e">
        <f>P34+P35+P43+P44+#REF!+#REF!+#REF!+#REF!</f>
        <v>#REF!</v>
      </c>
      <c r="Q57" s="172" t="e">
        <f>Q34+Q35+Q43+Q44+#REF!+#REF!+#REF!+#REF!</f>
        <v>#REF!</v>
      </c>
      <c r="R57" s="172" t="e">
        <f>R34+R35+R43+R44+#REF!+#REF!+#REF!+#REF!</f>
        <v>#REF!</v>
      </c>
      <c r="S57" s="172" t="e">
        <f>S34+S35+S43+S44+#REF!+#REF!+#REF!+#REF!</f>
        <v>#REF!</v>
      </c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91"/>
      <c r="AM57" s="192" t="e">
        <f t="shared" ref="AM57" si="14">SUM(H57:S57)</f>
        <v>#REF!</v>
      </c>
      <c r="AN57" s="193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416" t="s">
        <v>46</v>
      </c>
      <c r="B58" s="392"/>
      <c r="C58" s="392"/>
      <c r="D58" s="392"/>
      <c r="E58" s="392"/>
      <c r="F58" s="392"/>
      <c r="G58" s="392"/>
      <c r="H58" s="172">
        <f>'[8]мес ТЗ 2018'!AM23</f>
        <v>8.35</v>
      </c>
      <c r="I58" s="172">
        <f>'[8]мес ТЗ 2018'!AM52</f>
        <v>15.03</v>
      </c>
      <c r="J58" s="172">
        <f>'[8]мес ТЗ 2018'!AM81</f>
        <v>173.72</v>
      </c>
      <c r="K58" s="172">
        <f>'[8]мес ТЗ 2018'!AM110</f>
        <v>8.35</v>
      </c>
      <c r="L58" s="172">
        <f>'[8]мес ТЗ 2018'!AM139</f>
        <v>15.03</v>
      </c>
      <c r="M58" s="172">
        <f>'[8]мес ТЗ 2018'!AM791</f>
        <v>6.68</v>
      </c>
      <c r="N58" s="172">
        <f>'[8]мес ТЗ 2018'!AM962</f>
        <v>8.35</v>
      </c>
      <c r="O58" s="172">
        <f>'[8]мес ТЗ 2018'!AM1033</f>
        <v>0</v>
      </c>
      <c r="P58" s="172">
        <f>'[8]мес ТЗ 2018'!AM1133</f>
        <v>166.916998644204</v>
      </c>
      <c r="Q58" s="172">
        <f>'[8]мес ТЗ 2018'!AM1302</f>
        <v>3.15</v>
      </c>
      <c r="R58" s="172">
        <f>'[8]мес ТЗ 2018'!AM1429</f>
        <v>5.67</v>
      </c>
      <c r="S58" s="191">
        <f>'[8]мес ТЗ 2018'!AM1578</f>
        <v>3.15</v>
      </c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2">
        <f t="shared" si="13"/>
        <v>414.39699864420396</v>
      </c>
      <c r="AN58" s="193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t="15.75" hidden="1">
      <c r="A59" s="417" t="s">
        <v>47</v>
      </c>
      <c r="B59" s="418"/>
      <c r="C59" s="418"/>
      <c r="D59" s="418"/>
      <c r="E59" s="418"/>
      <c r="F59" s="418"/>
      <c r="G59" s="418"/>
      <c r="H59" s="172">
        <f>'[8]мес ТЗ 2018'!AM24</f>
        <v>4.5</v>
      </c>
      <c r="I59" s="172">
        <f>'[8]мес ТЗ 2018'!AM53</f>
        <v>8.56</v>
      </c>
      <c r="J59" s="172">
        <f>'[8]мес ТЗ 2018'!AM82</f>
        <v>339.44</v>
      </c>
      <c r="K59" s="172">
        <f>'[8]мес ТЗ 2018'!AM111</f>
        <v>4.5</v>
      </c>
      <c r="L59" s="172">
        <f>'[8]мес ТЗ 2018'!AM140</f>
        <v>8.56</v>
      </c>
      <c r="M59" s="172">
        <f>'[8]мес ТЗ 2018'!AM792</f>
        <v>3.88</v>
      </c>
      <c r="N59" s="172">
        <f>'[8]мес ТЗ 2018'!AM963</f>
        <v>4.5</v>
      </c>
      <c r="O59" s="172">
        <f>'[8]мес ТЗ 2018'!AM1034</f>
        <v>0</v>
      </c>
      <c r="P59" s="172">
        <f>'[8]мес ТЗ 2018'!AM1134</f>
        <v>303.56266009142303</v>
      </c>
      <c r="Q59" s="172">
        <f>'[8]мес ТЗ 2018'!AM1303</f>
        <v>5.4</v>
      </c>
      <c r="R59" s="172">
        <f>'[8]мес ТЗ 2018'!AM1430</f>
        <v>9.7200000000000006</v>
      </c>
      <c r="S59" s="191">
        <f>'[8]мес ТЗ 2018'!AM1579</f>
        <v>5.4</v>
      </c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2">
        <f t="shared" si="13"/>
        <v>698.02266009142295</v>
      </c>
      <c r="AN59" s="193">
        <f t="shared" si="12"/>
        <v>698.02266009142295</v>
      </c>
      <c r="AO59" s="28"/>
      <c r="AP59" s="28"/>
      <c r="AQ59" s="28"/>
    </row>
    <row r="60" spans="1:70" ht="15.75" hidden="1">
      <c r="A60" s="419" t="s">
        <v>48</v>
      </c>
      <c r="B60" s="420"/>
      <c r="C60" s="420"/>
      <c r="D60" s="420"/>
      <c r="E60" s="420"/>
      <c r="F60" s="420"/>
      <c r="G60" s="420"/>
      <c r="H60" s="172" t="e">
        <f>SUM(H56:H59)</f>
        <v>#REF!</v>
      </c>
      <c r="I60" s="172" t="e">
        <f t="shared" ref="I60:S60" si="15">SUM(I56:I59)</f>
        <v>#REF!</v>
      </c>
      <c r="J60" s="172" t="e">
        <f>SUM(J56:J59)</f>
        <v>#REF!</v>
      </c>
      <c r="K60" s="172" t="e">
        <f t="shared" si="15"/>
        <v>#REF!</v>
      </c>
      <c r="L60" s="172" t="e">
        <f>SUM(L56:L59)</f>
        <v>#REF!</v>
      </c>
      <c r="M60" s="172" t="e">
        <f>SUM(M56:M59)</f>
        <v>#REF!</v>
      </c>
      <c r="N60" s="172" t="e">
        <f t="shared" si="15"/>
        <v>#REF!</v>
      </c>
      <c r="O60" s="172" t="e">
        <f t="shared" si="15"/>
        <v>#REF!</v>
      </c>
      <c r="P60" s="172" t="e">
        <f t="shared" si="15"/>
        <v>#REF!</v>
      </c>
      <c r="Q60" s="172" t="e">
        <f t="shared" si="15"/>
        <v>#REF!</v>
      </c>
      <c r="R60" s="172" t="e">
        <f t="shared" si="15"/>
        <v>#REF!</v>
      </c>
      <c r="S60" s="191" t="e">
        <f t="shared" si="15"/>
        <v>#REF!</v>
      </c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2" t="e">
        <f t="shared" si="13"/>
        <v>#REF!</v>
      </c>
      <c r="AN60" s="193" t="e">
        <f t="shared" si="12"/>
        <v>#REF!</v>
      </c>
      <c r="AO60" s="28"/>
      <c r="AP60" s="28"/>
      <c r="AQ60" s="28"/>
    </row>
    <row r="61" spans="1:70" ht="15.75" hidden="1">
      <c r="A61" s="421" t="s">
        <v>49</v>
      </c>
      <c r="B61" s="422"/>
      <c r="C61" s="422"/>
      <c r="D61" s="422"/>
      <c r="E61" s="422"/>
      <c r="F61" s="422"/>
      <c r="G61" s="422"/>
      <c r="H61" s="195">
        <f>'[8]мес ТЗ 2018'!AM26</f>
        <v>1.95</v>
      </c>
      <c r="I61" s="195">
        <f>'[8]мес ТЗ 2018'!AM55</f>
        <v>3.74</v>
      </c>
      <c r="J61" s="195">
        <f>'[8]мес ТЗ 2018'!AM84</f>
        <v>17.41</v>
      </c>
      <c r="K61" s="195">
        <f>'[8]мес ТЗ 2018'!AM113</f>
        <v>1.95</v>
      </c>
      <c r="L61" s="195">
        <f>'[8]мес ТЗ 2018'!AM142</f>
        <v>3.74</v>
      </c>
      <c r="M61" s="195">
        <f>'[8]мес ТЗ 2018'!AM794</f>
        <v>1.7</v>
      </c>
      <c r="N61" s="195">
        <f>'[8]мес ТЗ 2018'!AM965</f>
        <v>1.95</v>
      </c>
      <c r="O61" s="195">
        <f>'[8]мес ТЗ 2018'!AM1036</f>
        <v>5.27</v>
      </c>
      <c r="P61" s="195">
        <f>'[8]мес ТЗ 2018'!AM1136</f>
        <v>15.74</v>
      </c>
      <c r="Q61" s="195">
        <f>'[8]мес ТЗ 2018'!AM1305</f>
        <v>2.35</v>
      </c>
      <c r="R61" s="195">
        <f>'[8]мес ТЗ 2018'!AM1432</f>
        <v>4.2300000000000004</v>
      </c>
      <c r="S61" s="196">
        <f>'[8]мес ТЗ 2018'!AM1581</f>
        <v>2.35</v>
      </c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2">
        <f t="shared" si="13"/>
        <v>62.38</v>
      </c>
      <c r="AN61" s="193">
        <f t="shared" si="12"/>
        <v>62.38</v>
      </c>
      <c r="AO61" s="28"/>
      <c r="AP61" s="28"/>
      <c r="AQ61" s="28"/>
    </row>
    <row r="62" spans="1:70" ht="15.75" hidden="1">
      <c r="A62" s="197"/>
      <c r="B62" s="198"/>
      <c r="C62" s="197"/>
      <c r="D62" s="197"/>
      <c r="E62" s="197"/>
      <c r="F62" s="199" t="s">
        <v>32</v>
      </c>
      <c r="G62" s="200"/>
      <c r="H62" s="172" t="e">
        <f>H34+H43+#REF!+#REF!</f>
        <v>#REF!</v>
      </c>
      <c r="I62" s="172" t="e">
        <f>I34+I43+#REF!+#REF!</f>
        <v>#REF!</v>
      </c>
      <c r="J62" s="172" t="e">
        <f>J34+J43++#REF!+#REF!+#REF!</f>
        <v>#REF!</v>
      </c>
      <c r="K62" s="172" t="e">
        <f>K34+K43++#REF!+#REF!+#REF!</f>
        <v>#REF!</v>
      </c>
      <c r="L62" s="172" t="e">
        <f>L34+L43++#REF!+#REF!+#REF!</f>
        <v>#REF!</v>
      </c>
      <c r="M62" s="172" t="e">
        <f>M34+M43++#REF!+#REF!+#REF!</f>
        <v>#REF!</v>
      </c>
      <c r="N62" s="172" t="e">
        <f>N34+N43++#REF!+#REF!+#REF!</f>
        <v>#REF!</v>
      </c>
      <c r="O62" s="172" t="e">
        <f>O34+O43++#REF!+#REF!+#REF!</f>
        <v>#REF!</v>
      </c>
      <c r="P62" s="172" t="e">
        <f>P34+P43++#REF!+#REF!+#REF!</f>
        <v>#REF!</v>
      </c>
      <c r="Q62" s="172" t="e">
        <f>Q34+Q43++#REF!+#REF!+#REF!</f>
        <v>#REF!</v>
      </c>
      <c r="R62" s="172" t="e">
        <f>R34+R43++#REF!+#REF!+#REF!</f>
        <v>#REF!</v>
      </c>
      <c r="S62" s="172" t="e">
        <f>S34+S43++#REF!+#REF!+#REF!</f>
        <v>#REF!</v>
      </c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91"/>
      <c r="AM62" s="192" t="e">
        <f t="shared" si="13"/>
        <v>#REF!</v>
      </c>
      <c r="AN62" s="193" t="e">
        <f t="shared" si="12"/>
        <v>#REF!</v>
      </c>
    </row>
    <row r="63" spans="1:70" ht="15" hidden="1" customHeight="1">
      <c r="A63" s="201"/>
      <c r="B63" s="202"/>
      <c r="C63" s="202"/>
      <c r="D63" s="407" t="s">
        <v>36</v>
      </c>
      <c r="E63" s="408"/>
      <c r="F63" s="409"/>
      <c r="G63" s="202"/>
      <c r="H63" s="203" t="e">
        <f>H55+H56+H57</f>
        <v>#REF!</v>
      </c>
      <c r="I63" s="203" t="e">
        <f t="shared" ref="I63:S63" si="16">I55+I56+I57</f>
        <v>#REF!</v>
      </c>
      <c r="J63" s="203" t="e">
        <f>J55+J56+J57</f>
        <v>#REF!</v>
      </c>
      <c r="K63" s="203" t="e">
        <f t="shared" si="16"/>
        <v>#REF!</v>
      </c>
      <c r="L63" s="203" t="e">
        <f t="shared" si="16"/>
        <v>#REF!</v>
      </c>
      <c r="M63" s="203" t="e">
        <f t="shared" si="16"/>
        <v>#REF!</v>
      </c>
      <c r="N63" s="203" t="e">
        <f t="shared" si="16"/>
        <v>#REF!</v>
      </c>
      <c r="O63" s="203" t="e">
        <f t="shared" si="16"/>
        <v>#REF!</v>
      </c>
      <c r="P63" s="203" t="e">
        <f t="shared" si="16"/>
        <v>#REF!</v>
      </c>
      <c r="Q63" s="203" t="e">
        <f t="shared" si="16"/>
        <v>#REF!</v>
      </c>
      <c r="R63" s="203" t="e">
        <f t="shared" si="16"/>
        <v>#REF!</v>
      </c>
      <c r="S63" s="203" t="e">
        <f t="shared" si="16"/>
        <v>#REF!</v>
      </c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4"/>
      <c r="AM63" s="192" t="e">
        <f>SUM(H63:S63)</f>
        <v>#REF!</v>
      </c>
      <c r="AN63" s="193" t="e">
        <f>AM63</f>
        <v>#REF!</v>
      </c>
    </row>
    <row r="64" spans="1:70" ht="15" hidden="1" customHeight="1">
      <c r="A64" s="201"/>
      <c r="B64" s="205"/>
      <c r="C64" s="407" t="s">
        <v>34</v>
      </c>
      <c r="D64" s="408"/>
      <c r="E64" s="408"/>
      <c r="F64" s="409"/>
      <c r="G64" s="205"/>
      <c r="H64" s="206" t="e">
        <f>H37+H46+#REF!+#REF!+H50</f>
        <v>#REF!</v>
      </c>
      <c r="I64" s="206" t="e">
        <f>I37+I46+#REF!+#REF!+I50</f>
        <v>#REF!</v>
      </c>
      <c r="J64" s="206" t="e">
        <f>J37+J46+#REF!+#REF!+J50</f>
        <v>#REF!</v>
      </c>
      <c r="K64" s="206" t="e">
        <f>K37+K46+#REF!+#REF!+K50</f>
        <v>#REF!</v>
      </c>
      <c r="L64" s="206" t="e">
        <f>L37+L46+#REF!+#REF!+L50</f>
        <v>#REF!</v>
      </c>
      <c r="M64" s="206" t="e">
        <f>M37+M46+#REF!+#REF!+M50</f>
        <v>#REF!</v>
      </c>
      <c r="N64" s="206" t="e">
        <f>N37+N46+#REF!+#REF!+N50</f>
        <v>#REF!</v>
      </c>
      <c r="O64" s="206" t="e">
        <f>O37+O46+#REF!+#REF!+O50</f>
        <v>#REF!</v>
      </c>
      <c r="P64" s="206" t="e">
        <f>P37+P46+#REF!+#REF!+P50</f>
        <v>#REF!</v>
      </c>
      <c r="Q64" s="206" t="e">
        <f>Q37+Q46+#REF!+#REF!+Q50</f>
        <v>#REF!</v>
      </c>
      <c r="R64" s="206" t="e">
        <f>R37+R46+#REF!+#REF!+R50</f>
        <v>#REF!</v>
      </c>
      <c r="S64" s="206" t="e">
        <f>S37+S46+#REF!+#REF!+S50</f>
        <v>#REF!</v>
      </c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7"/>
      <c r="AM64" s="208" t="e">
        <f>SUM(H64:S64)</f>
        <v>#REF!</v>
      </c>
      <c r="AN64" s="193" t="e">
        <f t="shared" ref="AN64:AN68" si="17">AM64</f>
        <v>#REF!</v>
      </c>
    </row>
    <row r="65" spans="1:40" ht="15" hidden="1" customHeight="1">
      <c r="A65" s="201"/>
      <c r="B65" s="205"/>
      <c r="C65" s="407" t="s">
        <v>35</v>
      </c>
      <c r="D65" s="408"/>
      <c r="E65" s="408"/>
      <c r="F65" s="409"/>
      <c r="G65" s="205"/>
      <c r="H65" s="206" t="e">
        <f>H38+H47+#REF!+#REF!+H51</f>
        <v>#REF!</v>
      </c>
      <c r="I65" s="206" t="e">
        <f>I38+I47+#REF!+#REF!+I51</f>
        <v>#REF!</v>
      </c>
      <c r="J65" s="206" t="e">
        <f>J38+J47+#REF!+#REF!+J51</f>
        <v>#REF!</v>
      </c>
      <c r="K65" s="206" t="e">
        <f>K38+K47+#REF!+#REF!+K51</f>
        <v>#REF!</v>
      </c>
      <c r="L65" s="206" t="e">
        <f>L38+L47+#REF!+#REF!+L51</f>
        <v>#REF!</v>
      </c>
      <c r="M65" s="206" t="e">
        <f>M38+M47+#REF!+#REF!+M51</f>
        <v>#REF!</v>
      </c>
      <c r="N65" s="206" t="e">
        <f>N38+N47+#REF!+#REF!+N51</f>
        <v>#REF!</v>
      </c>
      <c r="O65" s="206" t="e">
        <f>O38+O47+#REF!+#REF!+O51</f>
        <v>#REF!</v>
      </c>
      <c r="P65" s="206" t="e">
        <f>P38+P47+#REF!+#REF!+P51</f>
        <v>#REF!</v>
      </c>
      <c r="Q65" s="206" t="e">
        <f>Q38+Q47+#REF!+#REF!+Q51</f>
        <v>#REF!</v>
      </c>
      <c r="R65" s="206" t="e">
        <f>R38+R47+#REF!+#REF!+R51</f>
        <v>#REF!</v>
      </c>
      <c r="S65" s="206" t="e">
        <f>S38+S47+#REF!+#REF!+S51</f>
        <v>#REF!</v>
      </c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7"/>
      <c r="AM65" s="208" t="e">
        <f>SUM(H65:S65)</f>
        <v>#REF!</v>
      </c>
      <c r="AN65" s="193" t="e">
        <f t="shared" si="17"/>
        <v>#REF!</v>
      </c>
    </row>
    <row r="66" spans="1:40" ht="15" hidden="1" customHeight="1">
      <c r="A66" s="201"/>
      <c r="B66" s="205"/>
      <c r="C66" s="202"/>
      <c r="D66" s="407" t="s">
        <v>36</v>
      </c>
      <c r="E66" s="408"/>
      <c r="F66" s="409"/>
      <c r="G66" s="205"/>
      <c r="H66" s="206" t="e">
        <f>SUM(H63:H65)</f>
        <v>#REF!</v>
      </c>
      <c r="I66" s="206" t="e">
        <f t="shared" ref="I66:S66" si="18">SUM(I63:I65)</f>
        <v>#REF!</v>
      </c>
      <c r="J66" s="206" t="e">
        <f>SUM(J63:J65)</f>
        <v>#REF!</v>
      </c>
      <c r="K66" s="206" t="e">
        <f t="shared" si="18"/>
        <v>#REF!</v>
      </c>
      <c r="L66" s="206" t="e">
        <f t="shared" si="18"/>
        <v>#REF!</v>
      </c>
      <c r="M66" s="206" t="e">
        <f t="shared" si="18"/>
        <v>#REF!</v>
      </c>
      <c r="N66" s="206" t="e">
        <f t="shared" si="18"/>
        <v>#REF!</v>
      </c>
      <c r="O66" s="206" t="e">
        <f t="shared" si="18"/>
        <v>#REF!</v>
      </c>
      <c r="P66" s="206" t="e">
        <f t="shared" si="18"/>
        <v>#REF!</v>
      </c>
      <c r="Q66" s="206" t="e">
        <f t="shared" si="18"/>
        <v>#REF!</v>
      </c>
      <c r="R66" s="206" t="e">
        <f t="shared" si="18"/>
        <v>#REF!</v>
      </c>
      <c r="S66" s="206" t="e">
        <f t="shared" si="18"/>
        <v>#REF!</v>
      </c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7"/>
      <c r="AM66" s="208" t="e">
        <f>SUM(H66:S66)</f>
        <v>#REF!</v>
      </c>
      <c r="AN66" s="193" t="e">
        <f t="shared" si="17"/>
        <v>#REF!</v>
      </c>
    </row>
    <row r="67" spans="1:40" ht="15" hidden="1" customHeight="1">
      <c r="A67" s="201"/>
      <c r="B67" s="205"/>
      <c r="C67" s="407" t="s">
        <v>37</v>
      </c>
      <c r="D67" s="408"/>
      <c r="E67" s="408"/>
      <c r="F67" s="409"/>
      <c r="G67" s="205"/>
      <c r="H67" s="206" t="e">
        <f>H40+H49+#REF!+#REF!+H53</f>
        <v>#REF!</v>
      </c>
      <c r="I67" s="206" t="e">
        <f>I40+I49+#REF!+#REF!+I53</f>
        <v>#REF!</v>
      </c>
      <c r="J67" s="206" t="e">
        <f>J40+J49+#REF!+#REF!+J53</f>
        <v>#REF!</v>
      </c>
      <c r="K67" s="206" t="e">
        <f>K40+K49+#REF!+#REF!+K53</f>
        <v>#REF!</v>
      </c>
      <c r="L67" s="206" t="e">
        <f>L40+L49+#REF!+#REF!+L53</f>
        <v>#REF!</v>
      </c>
      <c r="M67" s="206" t="e">
        <f>M40+M49+#REF!+#REF!+M53</f>
        <v>#REF!</v>
      </c>
      <c r="N67" s="206" t="e">
        <f>N40+N49+#REF!+#REF!+N53</f>
        <v>#REF!</v>
      </c>
      <c r="O67" s="206" t="e">
        <f>O40+O49+#REF!+#REF!+O53</f>
        <v>#REF!</v>
      </c>
      <c r="P67" s="209" t="e">
        <f>P40+P49+#REF!+#REF!+P53</f>
        <v>#REF!</v>
      </c>
      <c r="Q67" s="206" t="e">
        <f>Q40+Q49+#REF!+#REF!+Q53</f>
        <v>#REF!</v>
      </c>
      <c r="R67" s="206" t="e">
        <f>R40+R49+#REF!+#REF!+R53</f>
        <v>#REF!</v>
      </c>
      <c r="S67" s="206" t="e">
        <f>S40+S49+#REF!+#REF!+S53</f>
        <v>#REF!</v>
      </c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7"/>
      <c r="AM67" s="210" t="e">
        <f>SUM(H67:S67)</f>
        <v>#REF!</v>
      </c>
      <c r="AN67" s="211" t="e">
        <f t="shared" si="17"/>
        <v>#REF!</v>
      </c>
    </row>
    <row r="68" spans="1:40" ht="15" customHeight="1">
      <c r="A68" s="212"/>
      <c r="B68" s="213"/>
      <c r="C68" s="213"/>
      <c r="D68" s="213"/>
      <c r="E68" s="213"/>
      <c r="F68" s="213"/>
      <c r="G68" s="213"/>
      <c r="H68" s="168">
        <f>SUM(H32,H42)</f>
        <v>0</v>
      </c>
      <c r="I68" s="168">
        <f t="shared" ref="I68:AL68" si="19">SUM(I32,I42)</f>
        <v>0</v>
      </c>
      <c r="J68" s="168">
        <f t="shared" si="19"/>
        <v>0</v>
      </c>
      <c r="K68" s="168">
        <f t="shared" si="19"/>
        <v>0</v>
      </c>
      <c r="L68" s="168">
        <f t="shared" si="19"/>
        <v>0</v>
      </c>
      <c r="M68" s="168">
        <f t="shared" si="19"/>
        <v>0</v>
      </c>
      <c r="N68" s="168">
        <f t="shared" si="19"/>
        <v>0</v>
      </c>
      <c r="O68" s="168">
        <f t="shared" si="19"/>
        <v>0</v>
      </c>
      <c r="P68" s="168">
        <f t="shared" si="19"/>
        <v>0</v>
      </c>
      <c r="Q68" s="168">
        <f t="shared" si="19"/>
        <v>0</v>
      </c>
      <c r="R68" s="168">
        <f t="shared" si="19"/>
        <v>0</v>
      </c>
      <c r="S68" s="168">
        <f t="shared" si="19"/>
        <v>0</v>
      </c>
      <c r="T68" s="168">
        <f t="shared" si="19"/>
        <v>0</v>
      </c>
      <c r="U68" s="187">
        <f>SUM(U45)</f>
        <v>19.678000000000001</v>
      </c>
      <c r="V68" s="168">
        <f t="shared" si="19"/>
        <v>13.332000000000001</v>
      </c>
      <c r="W68" s="168">
        <f t="shared" si="19"/>
        <v>0</v>
      </c>
      <c r="X68" s="168"/>
      <c r="Y68" s="168">
        <f t="shared" si="19"/>
        <v>0</v>
      </c>
      <c r="Z68" s="168">
        <f t="shared" si="19"/>
        <v>0</v>
      </c>
      <c r="AA68" s="168">
        <f t="shared" si="19"/>
        <v>0</v>
      </c>
      <c r="AB68" s="168">
        <f t="shared" si="19"/>
        <v>0</v>
      </c>
      <c r="AC68" s="168">
        <f t="shared" si="19"/>
        <v>0</v>
      </c>
      <c r="AD68" s="168">
        <f t="shared" si="19"/>
        <v>0</v>
      </c>
      <c r="AE68" s="168">
        <f t="shared" si="19"/>
        <v>0</v>
      </c>
      <c r="AF68" s="168">
        <f t="shared" si="19"/>
        <v>0</v>
      </c>
      <c r="AG68" s="168">
        <f t="shared" si="19"/>
        <v>0</v>
      </c>
      <c r="AH68" s="168">
        <f t="shared" si="19"/>
        <v>0</v>
      </c>
      <c r="AI68" s="168">
        <f t="shared" si="19"/>
        <v>0</v>
      </c>
      <c r="AJ68" s="168">
        <f t="shared" si="19"/>
        <v>0</v>
      </c>
      <c r="AK68" s="168">
        <f t="shared" si="19"/>
        <v>0</v>
      </c>
      <c r="AL68" s="168">
        <f t="shared" si="19"/>
        <v>0</v>
      </c>
      <c r="AM68" s="189">
        <f>SUM(AM32,AM42)</f>
        <v>33.010000000000005</v>
      </c>
      <c r="AN68" s="216">
        <f t="shared" si="17"/>
        <v>33.010000000000005</v>
      </c>
    </row>
    <row r="69" spans="1:40" ht="15" customHeight="1">
      <c r="A69" s="212"/>
      <c r="B69" s="213"/>
      <c r="C69" s="213"/>
      <c r="D69" s="213"/>
      <c r="E69" s="213"/>
      <c r="F69" s="213"/>
      <c r="G69" s="213"/>
      <c r="H69" s="214">
        <f>SUM(H36,H45)</f>
        <v>0</v>
      </c>
      <c r="I69" s="214"/>
      <c r="J69" s="214"/>
      <c r="K69" s="214"/>
      <c r="L69" s="214"/>
      <c r="M69" s="214"/>
      <c r="N69" s="214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189"/>
      <c r="AN69" s="216"/>
    </row>
    <row r="70" spans="1:40" s="155" customFormat="1" ht="66" customHeight="1">
      <c r="A70" s="173"/>
      <c r="B70" s="378" t="s">
        <v>65</v>
      </c>
      <c r="C70" s="378"/>
      <c r="D70" s="378"/>
      <c r="E70" s="378"/>
      <c r="F70" s="378"/>
      <c r="G70" s="378"/>
      <c r="H70" s="173"/>
      <c r="I70" s="403" t="s">
        <v>161</v>
      </c>
      <c r="J70" s="403"/>
      <c r="K70" s="403"/>
      <c r="L70" s="403"/>
      <c r="M70" s="156"/>
      <c r="N70" s="404"/>
      <c r="O70" s="404"/>
      <c r="P70" s="404"/>
      <c r="Q70" s="404"/>
      <c r="R70" s="156"/>
      <c r="S70" s="470" t="s">
        <v>153</v>
      </c>
      <c r="T70" s="470"/>
      <c r="U70" s="470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</row>
    <row r="71" spans="1:40" s="155" customFormat="1" ht="21.95" customHeight="1">
      <c r="A71" s="173"/>
      <c r="B71" s="173"/>
      <c r="C71" s="173"/>
      <c r="D71" s="173"/>
      <c r="E71" s="173"/>
      <c r="F71" s="173"/>
      <c r="G71" s="173"/>
      <c r="H71" s="173"/>
      <c r="I71" s="406" t="s">
        <v>6</v>
      </c>
      <c r="J71" s="406"/>
      <c r="K71" s="406"/>
      <c r="L71" s="406"/>
      <c r="M71" s="173"/>
      <c r="N71" s="406" t="s">
        <v>51</v>
      </c>
      <c r="O71" s="406"/>
      <c r="P71" s="406"/>
      <c r="Q71" s="406"/>
      <c r="R71" s="173"/>
      <c r="S71" s="406" t="s">
        <v>52</v>
      </c>
      <c r="T71" s="406"/>
      <c r="U71" s="406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</row>
    <row r="72" spans="1:40" s="155" customFormat="1" ht="51.75" customHeight="1">
      <c r="A72" s="173"/>
      <c r="B72" s="378" t="s">
        <v>154</v>
      </c>
      <c r="C72" s="378"/>
      <c r="D72" s="378"/>
      <c r="E72" s="378"/>
      <c r="F72" s="378"/>
      <c r="G72" s="378"/>
      <c r="H72" s="173"/>
      <c r="I72" s="403" t="s">
        <v>157</v>
      </c>
      <c r="J72" s="403"/>
      <c r="K72" s="403"/>
      <c r="L72" s="403"/>
      <c r="M72" s="156"/>
      <c r="N72" s="404"/>
      <c r="O72" s="404"/>
      <c r="P72" s="404"/>
      <c r="Q72" s="404"/>
      <c r="R72" s="156"/>
      <c r="S72" s="470" t="s">
        <v>155</v>
      </c>
      <c r="T72" s="470"/>
      <c r="U72" s="470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</row>
    <row r="73" spans="1:40" s="155" customFormat="1" ht="26.1" customHeight="1">
      <c r="A73" s="173"/>
      <c r="B73" s="173"/>
      <c r="C73" s="173"/>
      <c r="D73" s="173"/>
      <c r="E73" s="173"/>
      <c r="F73" s="173"/>
      <c r="G73" s="173"/>
      <c r="H73" s="173"/>
      <c r="I73" s="406" t="s">
        <v>6</v>
      </c>
      <c r="J73" s="406"/>
      <c r="K73" s="406"/>
      <c r="L73" s="406"/>
      <c r="M73" s="173"/>
      <c r="N73" s="406" t="s">
        <v>51</v>
      </c>
      <c r="O73" s="406"/>
      <c r="P73" s="406"/>
      <c r="Q73" s="406"/>
      <c r="R73" s="173"/>
      <c r="S73" s="406" t="s">
        <v>52</v>
      </c>
      <c r="T73" s="406"/>
      <c r="U73" s="406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</row>
  </sheetData>
  <mergeCells count="84">
    <mergeCell ref="A60:G60"/>
    <mergeCell ref="S73:U73"/>
    <mergeCell ref="S71:U71"/>
    <mergeCell ref="B72:G72"/>
    <mergeCell ref="I72:L72"/>
    <mergeCell ref="N72:Q72"/>
    <mergeCell ref="S72:U72"/>
    <mergeCell ref="I73:L73"/>
    <mergeCell ref="N73:Q73"/>
    <mergeCell ref="C64:F64"/>
    <mergeCell ref="D66:F66"/>
    <mergeCell ref="C67:F67"/>
    <mergeCell ref="C65:F65"/>
    <mergeCell ref="A61:G61"/>
    <mergeCell ref="D63:F63"/>
    <mergeCell ref="D52:F52"/>
    <mergeCell ref="C53:F53"/>
    <mergeCell ref="D54:F54"/>
    <mergeCell ref="B55:F55"/>
    <mergeCell ref="A59:G59"/>
    <mergeCell ref="A58:G58"/>
    <mergeCell ref="H30:AL30"/>
    <mergeCell ref="D39:F39"/>
    <mergeCell ref="G32:G35"/>
    <mergeCell ref="A36:F36"/>
    <mergeCell ref="C37:F37"/>
    <mergeCell ref="C38:F38"/>
    <mergeCell ref="B56:F56"/>
    <mergeCell ref="B57:F57"/>
    <mergeCell ref="H31:AL31"/>
    <mergeCell ref="H41:AL41"/>
    <mergeCell ref="C40:F40"/>
    <mergeCell ref="D48:F48"/>
    <mergeCell ref="C50:F50"/>
    <mergeCell ref="C49:F49"/>
    <mergeCell ref="C51:F51"/>
    <mergeCell ref="F26:F29"/>
    <mergeCell ref="G26:G29"/>
    <mergeCell ref="C47:F47"/>
    <mergeCell ref="G42:G44"/>
    <mergeCell ref="A45:F45"/>
    <mergeCell ref="C46:F46"/>
    <mergeCell ref="B70:G70"/>
    <mergeCell ref="I70:L70"/>
    <mergeCell ref="N70:Q70"/>
    <mergeCell ref="S70:U70"/>
    <mergeCell ref="I71:L71"/>
    <mergeCell ref="N71:Q71"/>
    <mergeCell ref="AG16:AM16"/>
    <mergeCell ref="AG18:AM18"/>
    <mergeCell ref="AG20:AM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AM26:AM29"/>
    <mergeCell ref="B20:F20"/>
    <mergeCell ref="H28:AL29"/>
    <mergeCell ref="A24:B24"/>
    <mergeCell ref="AG14:AM14"/>
    <mergeCell ref="P9:AM9"/>
    <mergeCell ref="B10:C10"/>
    <mergeCell ref="P10:AM10"/>
    <mergeCell ref="B14:F14"/>
    <mergeCell ref="A1:D1"/>
    <mergeCell ref="Q1:AM1"/>
    <mergeCell ref="B2:H2"/>
    <mergeCell ref="P2:AN2"/>
    <mergeCell ref="B3:H3"/>
    <mergeCell ref="P3:AM3"/>
    <mergeCell ref="B7:C7"/>
    <mergeCell ref="P7:AM7"/>
    <mergeCell ref="B8:C8"/>
    <mergeCell ref="P4:AM4"/>
    <mergeCell ref="B5:C5"/>
    <mergeCell ref="P5:AM5"/>
    <mergeCell ref="B6:C6"/>
    <mergeCell ref="P6:AM6"/>
    <mergeCell ref="P8:AM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70"/>
      <c r="B1" s="270"/>
      <c r="C1" s="270"/>
      <c r="D1" s="270"/>
      <c r="P1" s="3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3"/>
    </row>
    <row r="2" spans="1:45" ht="15" hidden="1" customHeight="1">
      <c r="A2" s="73"/>
      <c r="B2" s="271" t="s">
        <v>0</v>
      </c>
      <c r="C2" s="271"/>
      <c r="D2" s="271"/>
      <c r="E2" s="271"/>
      <c r="F2" s="271"/>
      <c r="G2" s="271"/>
      <c r="H2" s="271"/>
      <c r="P2" s="272" t="s">
        <v>1</v>
      </c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3"/>
    </row>
    <row r="3" spans="1:45" ht="15" hidden="1" customHeight="1">
      <c r="A3" s="73"/>
      <c r="B3" s="274" t="s">
        <v>2</v>
      </c>
      <c r="C3" s="274"/>
      <c r="D3" s="274"/>
      <c r="E3" s="274"/>
      <c r="F3" s="274"/>
      <c r="G3" s="274"/>
      <c r="H3" s="274"/>
      <c r="P3" s="275" t="s">
        <v>3</v>
      </c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5"/>
      <c r="AO3" s="277"/>
      <c r="AP3" s="278"/>
      <c r="AQ3" s="278"/>
      <c r="AR3" s="278"/>
      <c r="AS3" s="278"/>
    </row>
    <row r="4" spans="1:45" ht="15" hidden="1" customHeight="1">
      <c r="A4" s="73"/>
      <c r="B4" s="1"/>
      <c r="D4" s="6"/>
      <c r="E4" s="6"/>
      <c r="F4" s="7"/>
      <c r="G4" s="7"/>
      <c r="H4" s="8"/>
      <c r="P4" s="275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5"/>
      <c r="AO4" s="277"/>
      <c r="AP4" s="278"/>
      <c r="AQ4" s="278"/>
      <c r="AR4" s="278"/>
      <c r="AS4" s="278"/>
    </row>
    <row r="5" spans="1:45" ht="15" hidden="1" customHeight="1">
      <c r="A5" s="73"/>
      <c r="B5" s="279" t="s">
        <v>4</v>
      </c>
      <c r="C5" s="279"/>
      <c r="D5" s="9"/>
      <c r="E5" s="10"/>
      <c r="F5" s="10"/>
      <c r="G5" s="10"/>
      <c r="H5" s="11"/>
      <c r="P5" s="275" t="s">
        <v>5</v>
      </c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5"/>
      <c r="AO5" s="277"/>
      <c r="AP5" s="278"/>
      <c r="AQ5" s="278"/>
      <c r="AR5" s="278"/>
      <c r="AS5" s="278"/>
    </row>
    <row r="6" spans="1:45" ht="15" hidden="1" customHeight="1">
      <c r="A6" s="73"/>
      <c r="B6" s="280" t="s">
        <v>6</v>
      </c>
      <c r="C6" s="280"/>
      <c r="D6" s="10"/>
      <c r="E6" s="6"/>
      <c r="F6" s="12"/>
      <c r="G6" s="12"/>
      <c r="H6" s="13"/>
      <c r="P6" s="280" t="s">
        <v>6</v>
      </c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5"/>
      <c r="AO6" s="281"/>
      <c r="AP6" s="282"/>
      <c r="AQ6" s="282"/>
      <c r="AR6" s="282"/>
      <c r="AS6" s="282"/>
    </row>
    <row r="7" spans="1:45" ht="15" hidden="1" customHeight="1">
      <c r="A7" s="73"/>
      <c r="B7" s="279" t="s">
        <v>4</v>
      </c>
      <c r="C7" s="279"/>
      <c r="D7" s="9"/>
      <c r="E7" s="10"/>
      <c r="F7" s="10"/>
      <c r="G7" s="10"/>
      <c r="H7" s="11"/>
      <c r="P7" s="275" t="s">
        <v>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5"/>
      <c r="AO7" s="277"/>
      <c r="AP7" s="278"/>
      <c r="AQ7" s="278"/>
      <c r="AR7" s="278"/>
      <c r="AS7" s="278"/>
    </row>
    <row r="8" spans="1:45" ht="15" hidden="1" customHeight="1">
      <c r="A8" s="73"/>
      <c r="B8" s="280" t="s">
        <v>7</v>
      </c>
      <c r="C8" s="280"/>
      <c r="D8" s="10"/>
      <c r="E8" s="14"/>
      <c r="F8" s="12"/>
      <c r="G8" s="12"/>
      <c r="H8" s="13"/>
      <c r="P8" s="280" t="s">
        <v>7</v>
      </c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5"/>
      <c r="AO8" s="281"/>
      <c r="AP8" s="282"/>
      <c r="AQ8" s="282"/>
      <c r="AR8" s="282"/>
      <c r="AS8" s="282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85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5"/>
      <c r="AO9" s="281"/>
      <c r="AP9" s="282"/>
      <c r="AQ9" s="282"/>
      <c r="AR9" s="282"/>
      <c r="AS9" s="282"/>
    </row>
    <row r="10" spans="1:45" ht="15" hidden="1" customHeight="1">
      <c r="A10" s="73"/>
      <c r="B10" s="287" t="s">
        <v>8</v>
      </c>
      <c r="C10" s="287"/>
      <c r="D10" s="16"/>
      <c r="E10" s="16"/>
      <c r="F10" s="16"/>
      <c r="G10" s="16"/>
      <c r="H10" s="15"/>
      <c r="P10" s="288" t="s">
        <v>9</v>
      </c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5"/>
      <c r="AO10" s="288"/>
      <c r="AP10" s="289"/>
      <c r="AQ10" s="289"/>
      <c r="AR10" s="289"/>
      <c r="AS10" s="289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07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83" t="s">
        <v>56</v>
      </c>
      <c r="C12" s="283"/>
      <c r="D12" s="283"/>
      <c r="E12" s="283"/>
      <c r="F12" s="283"/>
      <c r="G12" s="16"/>
      <c r="H12" s="15"/>
      <c r="M12" s="283" t="s">
        <v>1</v>
      </c>
      <c r="N12" s="283"/>
      <c r="O12" s="283"/>
      <c r="P12" s="283"/>
      <c r="Q12" s="283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83" t="s">
        <v>57</v>
      </c>
      <c r="C13" s="283"/>
      <c r="D13" s="283"/>
      <c r="E13" s="283"/>
      <c r="F13" s="283"/>
      <c r="G13" s="16"/>
      <c r="H13" s="15"/>
      <c r="M13" s="283" t="s">
        <v>3</v>
      </c>
      <c r="N13" s="283"/>
      <c r="O13" s="283"/>
      <c r="P13" s="283"/>
      <c r="Q13" s="283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4" t="s">
        <v>6</v>
      </c>
      <c r="N15" s="284"/>
      <c r="O15" s="284"/>
      <c r="P15" s="284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4" t="s">
        <v>51</v>
      </c>
      <c r="N17" s="284"/>
      <c r="O17" s="284"/>
      <c r="P17" s="284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83" t="s">
        <v>60</v>
      </c>
      <c r="C19" s="283"/>
      <c r="D19" s="283"/>
      <c r="E19" s="283"/>
      <c r="F19" s="283"/>
      <c r="G19" s="17"/>
      <c r="H19" s="17"/>
      <c r="I19" s="17"/>
      <c r="J19" s="17"/>
      <c r="K19" s="17"/>
      <c r="L19" s="17"/>
      <c r="M19" s="283" t="s">
        <v>61</v>
      </c>
      <c r="N19" s="283"/>
      <c r="O19" s="283"/>
      <c r="P19" s="283"/>
      <c r="Q19" s="28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290" t="s">
        <v>104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</row>
    <row r="22" spans="1:58" ht="15" customHeight="1">
      <c r="A22" s="291" t="s">
        <v>10</v>
      </c>
      <c r="B22" s="294" t="s">
        <v>11</v>
      </c>
      <c r="C22" s="291" t="s">
        <v>89</v>
      </c>
      <c r="D22" s="70" t="s">
        <v>12</v>
      </c>
      <c r="E22" s="297" t="s">
        <v>54</v>
      </c>
      <c r="F22" s="300" t="s">
        <v>87</v>
      </c>
      <c r="G22" s="301" t="s">
        <v>13</v>
      </c>
      <c r="H22" s="371" t="s">
        <v>105</v>
      </c>
      <c r="I22" s="371"/>
      <c r="J22" s="371"/>
      <c r="K22" s="371"/>
      <c r="L22" s="371"/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04" t="s">
        <v>55</v>
      </c>
      <c r="AN22" s="307" t="s">
        <v>26</v>
      </c>
    </row>
    <row r="23" spans="1:58" ht="15" customHeight="1">
      <c r="A23" s="292"/>
      <c r="B23" s="295"/>
      <c r="C23" s="292"/>
      <c r="D23" s="71"/>
      <c r="E23" s="298"/>
      <c r="F23" s="300"/>
      <c r="G23" s="302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05"/>
      <c r="AN23" s="307"/>
    </row>
    <row r="24" spans="1:58" ht="15" customHeight="1">
      <c r="A24" s="292"/>
      <c r="B24" s="295"/>
      <c r="C24" s="292"/>
      <c r="D24" s="71"/>
      <c r="E24" s="298"/>
      <c r="F24" s="300"/>
      <c r="G24" s="302"/>
      <c r="H24" s="121" t="s">
        <v>106</v>
      </c>
      <c r="I24" s="121" t="s">
        <v>107</v>
      </c>
      <c r="J24" s="121" t="s">
        <v>108</v>
      </c>
      <c r="K24" s="121" t="s">
        <v>109</v>
      </c>
      <c r="L24" s="121" t="s">
        <v>110</v>
      </c>
      <c r="M24" s="121" t="s">
        <v>111</v>
      </c>
      <c r="N24" s="121" t="s">
        <v>112</v>
      </c>
      <c r="O24" s="121" t="s">
        <v>113</v>
      </c>
      <c r="P24" s="121" t="s">
        <v>114</v>
      </c>
      <c r="Q24" s="121" t="s">
        <v>115</v>
      </c>
      <c r="R24" s="121" t="s">
        <v>116</v>
      </c>
      <c r="S24" s="121" t="s">
        <v>117</v>
      </c>
      <c r="T24" s="121" t="s">
        <v>118</v>
      </c>
      <c r="U24" s="121" t="s">
        <v>119</v>
      </c>
      <c r="V24" s="121" t="s">
        <v>120</v>
      </c>
      <c r="W24" s="121" t="s">
        <v>121</v>
      </c>
      <c r="X24" s="121" t="s">
        <v>122</v>
      </c>
      <c r="Y24" s="121" t="s">
        <v>123</v>
      </c>
      <c r="Z24" s="121" t="s">
        <v>124</v>
      </c>
      <c r="AA24" s="121" t="s">
        <v>125</v>
      </c>
      <c r="AB24" s="121" t="s">
        <v>126</v>
      </c>
      <c r="AC24" s="121" t="s">
        <v>127</v>
      </c>
      <c r="AD24" s="121" t="s">
        <v>128</v>
      </c>
      <c r="AE24" s="121" t="s">
        <v>129</v>
      </c>
      <c r="AF24" s="121" t="s">
        <v>130</v>
      </c>
      <c r="AG24" s="121" t="s">
        <v>131</v>
      </c>
      <c r="AH24" s="121" t="s">
        <v>132</v>
      </c>
      <c r="AI24" s="121" t="s">
        <v>133</v>
      </c>
      <c r="AJ24" s="121" t="s">
        <v>134</v>
      </c>
      <c r="AK24" s="121" t="s">
        <v>135</v>
      </c>
      <c r="AL24" s="121" t="s">
        <v>136</v>
      </c>
      <c r="AM24" s="305"/>
      <c r="AN24" s="77"/>
    </row>
    <row r="25" spans="1:58" ht="15" customHeight="1">
      <c r="A25" s="293"/>
      <c r="B25" s="296"/>
      <c r="C25" s="293"/>
      <c r="D25" s="72"/>
      <c r="E25" s="299"/>
      <c r="F25" s="300"/>
      <c r="G25" s="303"/>
      <c r="H25" s="370" t="s">
        <v>90</v>
      </c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370"/>
      <c r="AB25" s="370"/>
      <c r="AC25" s="370"/>
      <c r="AD25" s="370"/>
      <c r="AE25" s="370"/>
      <c r="AF25" s="370"/>
      <c r="AG25" s="370"/>
      <c r="AH25" s="370"/>
      <c r="AI25" s="370"/>
      <c r="AJ25" s="370"/>
      <c r="AK25" s="370"/>
      <c r="AL25" s="370"/>
      <c r="AM25" s="306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32">
        <v>6</v>
      </c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4"/>
      <c r="AM26" s="20">
        <v>7</v>
      </c>
      <c r="AN26" s="22">
        <v>10</v>
      </c>
    </row>
    <row r="27" spans="1:58" s="23" customFormat="1">
      <c r="A27" s="335" t="s">
        <v>28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36"/>
      <c r="AJ27" s="336"/>
      <c r="AK27" s="336"/>
      <c r="AL27" s="336"/>
      <c r="AM27" s="336"/>
      <c r="AN27" s="337"/>
    </row>
    <row r="28" spans="1:58" ht="52.5" customHeight="1">
      <c r="A28" s="114" t="s">
        <v>98</v>
      </c>
      <c r="B28" s="338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08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4" t="s">
        <v>99</v>
      </c>
      <c r="B29" s="339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9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4" t="s">
        <v>100</v>
      </c>
      <c r="B30" s="339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4" t="s">
        <v>101</v>
      </c>
      <c r="B31" s="340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0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29" t="s">
        <v>30</v>
      </c>
      <c r="B32" s="330"/>
      <c r="C32" s="330"/>
      <c r="D32" s="330"/>
      <c r="E32" s="330"/>
      <c r="F32" s="331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29" t="s">
        <v>31</v>
      </c>
      <c r="B33" s="330"/>
      <c r="C33" s="330"/>
      <c r="D33" s="330"/>
      <c r="E33" s="330"/>
      <c r="F33" s="331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41" t="s">
        <v>32</v>
      </c>
      <c r="B34" s="342"/>
      <c r="C34" s="342"/>
      <c r="D34" s="342"/>
      <c r="E34" s="342"/>
      <c r="F34" s="343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14" t="s">
        <v>94</v>
      </c>
      <c r="B35" s="315"/>
      <c r="C35" s="315"/>
      <c r="D35" s="315"/>
      <c r="E35" s="315"/>
      <c r="F35" s="316"/>
      <c r="G35" s="113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7" t="s">
        <v>39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9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20"/>
      <c r="B37" s="323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26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21"/>
      <c r="B38" s="324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27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22"/>
      <c r="B39" s="325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28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29" t="s">
        <v>30</v>
      </c>
      <c r="B40" s="330"/>
      <c r="C40" s="330"/>
      <c r="D40" s="330"/>
      <c r="E40" s="330"/>
      <c r="F40" s="331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41" t="s">
        <v>32</v>
      </c>
      <c r="B41" s="342"/>
      <c r="C41" s="342"/>
      <c r="D41" s="342"/>
      <c r="E41" s="342"/>
      <c r="F41" s="343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14" t="s">
        <v>94</v>
      </c>
      <c r="B42" s="315"/>
      <c r="C42" s="315"/>
      <c r="D42" s="315"/>
      <c r="E42" s="315"/>
      <c r="F42" s="316"/>
      <c r="G42" s="113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29" t="s">
        <v>34</v>
      </c>
      <c r="D43" s="330"/>
      <c r="E43" s="330"/>
      <c r="F43" s="331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41" t="s">
        <v>35</v>
      </c>
      <c r="D44" s="342"/>
      <c r="E44" s="342"/>
      <c r="F44" s="343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41" t="s">
        <v>37</v>
      </c>
      <c r="D45" s="342"/>
      <c r="E45" s="342"/>
      <c r="F45" s="343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47" t="s">
        <v>41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9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44"/>
      <c r="B47" s="338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6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44"/>
      <c r="B48" s="339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5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44"/>
      <c r="B49" s="340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6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29" t="s">
        <v>30</v>
      </c>
      <c r="B50" s="330"/>
      <c r="C50" s="330"/>
      <c r="D50" s="330"/>
      <c r="E50" s="330"/>
      <c r="F50" s="331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29" t="s">
        <v>31</v>
      </c>
      <c r="B51" s="330"/>
      <c r="C51" s="330"/>
      <c r="D51" s="330"/>
      <c r="E51" s="330"/>
      <c r="F51" s="331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41" t="s">
        <v>32</v>
      </c>
      <c r="B52" s="342"/>
      <c r="C52" s="342"/>
      <c r="D52" s="342"/>
      <c r="E52" s="342"/>
      <c r="F52" s="343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14" t="s">
        <v>94</v>
      </c>
      <c r="B53" s="315"/>
      <c r="C53" s="315"/>
      <c r="D53" s="315"/>
      <c r="E53" s="315"/>
      <c r="F53" s="316"/>
      <c r="G53" s="113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329" t="s">
        <v>34</v>
      </c>
      <c r="D54" s="330"/>
      <c r="E54" s="330"/>
      <c r="F54" s="331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341" t="s">
        <v>35</v>
      </c>
      <c r="D55" s="342"/>
      <c r="E55" s="342"/>
      <c r="F55" s="343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341" t="s">
        <v>37</v>
      </c>
      <c r="D56" s="342"/>
      <c r="E56" s="342"/>
      <c r="F56" s="343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47" t="s">
        <v>42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348"/>
      <c r="AL57" s="348"/>
      <c r="AM57" s="348"/>
      <c r="AN57" s="349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20"/>
      <c r="B58" s="338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26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21"/>
      <c r="B59" s="339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27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21"/>
      <c r="B60" s="339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27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22"/>
      <c r="B61" s="340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28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29" t="s">
        <v>30</v>
      </c>
      <c r="B62" s="330"/>
      <c r="C62" s="330"/>
      <c r="D62" s="330"/>
      <c r="E62" s="330"/>
      <c r="F62" s="331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29" t="s">
        <v>31</v>
      </c>
      <c r="B63" s="330"/>
      <c r="C63" s="330"/>
      <c r="D63" s="330"/>
      <c r="E63" s="330"/>
      <c r="F63" s="331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41" t="s">
        <v>32</v>
      </c>
      <c r="B64" s="342"/>
      <c r="C64" s="342"/>
      <c r="D64" s="342"/>
      <c r="E64" s="342"/>
      <c r="F64" s="343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14" t="s">
        <v>94</v>
      </c>
      <c r="B65" s="315"/>
      <c r="C65" s="315"/>
      <c r="D65" s="315"/>
      <c r="E65" s="315"/>
      <c r="F65" s="316"/>
      <c r="G65" s="113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29" t="s">
        <v>34</v>
      </c>
      <c r="D66" s="330"/>
      <c r="E66" s="330"/>
      <c r="F66" s="331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41" t="s">
        <v>35</v>
      </c>
      <c r="D67" s="342"/>
      <c r="E67" s="342"/>
      <c r="F67" s="343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41" t="s">
        <v>37</v>
      </c>
      <c r="D68" s="342"/>
      <c r="E68" s="342"/>
      <c r="F68" s="343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47" t="s">
        <v>43</v>
      </c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48"/>
      <c r="AK69" s="348"/>
      <c r="AL69" s="348"/>
      <c r="AM69" s="348"/>
      <c r="AN69" s="349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44"/>
      <c r="B70" s="338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44"/>
      <c r="B71" s="339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44"/>
      <c r="B72" s="340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29" t="s">
        <v>30</v>
      </c>
      <c r="B73" s="330"/>
      <c r="C73" s="330"/>
      <c r="D73" s="330"/>
      <c r="E73" s="330"/>
      <c r="F73" s="331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29" t="s">
        <v>31</v>
      </c>
      <c r="B74" s="330"/>
      <c r="C74" s="330"/>
      <c r="D74" s="330"/>
      <c r="E74" s="330"/>
      <c r="F74" s="331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41" t="s">
        <v>32</v>
      </c>
      <c r="B75" s="342"/>
      <c r="C75" s="342"/>
      <c r="D75" s="342"/>
      <c r="E75" s="342"/>
      <c r="F75" s="343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14" t="s">
        <v>94</v>
      </c>
      <c r="B76" s="315"/>
      <c r="C76" s="315"/>
      <c r="D76" s="315"/>
      <c r="E76" s="315"/>
      <c r="F76" s="316"/>
      <c r="G76" s="113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329" t="s">
        <v>34</v>
      </c>
      <c r="D77" s="330"/>
      <c r="E77" s="330"/>
      <c r="F77" s="331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341" t="s">
        <v>35</v>
      </c>
      <c r="D78" s="342"/>
      <c r="E78" s="342"/>
      <c r="F78" s="343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341" t="s">
        <v>37</v>
      </c>
      <c r="D79" s="342"/>
      <c r="E79" s="342"/>
      <c r="F79" s="343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50" t="s">
        <v>45</v>
      </c>
      <c r="E80" s="351"/>
      <c r="F80" s="352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50" t="s">
        <v>30</v>
      </c>
      <c r="C81" s="351"/>
      <c r="D81" s="351"/>
      <c r="E81" s="351"/>
      <c r="F81" s="352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50" t="s">
        <v>31</v>
      </c>
      <c r="C82" s="351"/>
      <c r="D82" s="351"/>
      <c r="E82" s="351"/>
      <c r="F82" s="352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50" t="s">
        <v>32</v>
      </c>
      <c r="C83" s="351"/>
      <c r="D83" s="351"/>
      <c r="E83" s="351"/>
      <c r="F83" s="352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58" t="s">
        <v>46</v>
      </c>
      <c r="B84" s="359"/>
      <c r="C84" s="359"/>
      <c r="D84" s="359"/>
      <c r="E84" s="359"/>
      <c r="F84" s="359"/>
      <c r="G84" s="359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60" t="s">
        <v>47</v>
      </c>
      <c r="B85" s="361"/>
      <c r="C85" s="361"/>
      <c r="D85" s="361"/>
      <c r="E85" s="361"/>
      <c r="F85" s="361"/>
      <c r="G85" s="361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62" t="s">
        <v>48</v>
      </c>
      <c r="B86" s="363"/>
      <c r="C86" s="363"/>
      <c r="D86" s="363"/>
      <c r="E86" s="363"/>
      <c r="F86" s="363"/>
      <c r="G86" s="363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53" t="s">
        <v>49</v>
      </c>
      <c r="B87" s="354"/>
      <c r="C87" s="354"/>
      <c r="D87" s="354"/>
      <c r="E87" s="354"/>
      <c r="F87" s="354"/>
      <c r="G87" s="354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55" t="s">
        <v>36</v>
      </c>
      <c r="E89" s="356"/>
      <c r="F89" s="357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55" t="s">
        <v>34</v>
      </c>
      <c r="D90" s="356"/>
      <c r="E90" s="356"/>
      <c r="F90" s="357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355" t="s">
        <v>35</v>
      </c>
      <c r="D91" s="356"/>
      <c r="E91" s="356"/>
      <c r="F91" s="357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355" t="s">
        <v>36</v>
      </c>
      <c r="E92" s="356"/>
      <c r="F92" s="357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355" t="s">
        <v>37</v>
      </c>
      <c r="D93" s="356"/>
      <c r="E93" s="356"/>
      <c r="F93" s="357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64" t="s">
        <v>65</v>
      </c>
      <c r="C98" s="364"/>
      <c r="G98" s="368" t="s">
        <v>66</v>
      </c>
      <c r="H98" s="368"/>
      <c r="I98" s="368"/>
      <c r="L98" s="365" t="s">
        <v>50</v>
      </c>
      <c r="M98" s="365"/>
      <c r="N98" s="365"/>
      <c r="O98" s="365"/>
      <c r="P98" s="64"/>
      <c r="R98" s="368" t="s">
        <v>67</v>
      </c>
      <c r="S98" s="368"/>
      <c r="T98" s="368"/>
      <c r="U98" s="368"/>
      <c r="V98" s="368"/>
      <c r="W98" s="368"/>
      <c r="X98" s="368"/>
      <c r="Y98" s="368"/>
      <c r="Z98" s="368"/>
      <c r="AA98" s="368"/>
      <c r="AB98" s="368"/>
      <c r="AC98" s="368"/>
      <c r="AD98" s="368"/>
      <c r="AE98" s="368"/>
      <c r="AF98" s="368"/>
      <c r="AG98" s="368"/>
      <c r="AH98" s="368"/>
      <c r="AI98" s="368"/>
      <c r="AJ98" s="368"/>
      <c r="AK98" s="368"/>
      <c r="AL98" s="368"/>
      <c r="AM98" s="65"/>
    </row>
    <row r="99" spans="1:69" ht="15" customHeight="1">
      <c r="B99" s="9"/>
      <c r="C99" s="9"/>
      <c r="G99" s="367" t="s">
        <v>6</v>
      </c>
      <c r="H99" s="367"/>
      <c r="I99" s="367"/>
      <c r="L99" s="367" t="s">
        <v>51</v>
      </c>
      <c r="M99" s="367"/>
      <c r="N99" s="367"/>
      <c r="O99" s="367"/>
      <c r="P99" s="64"/>
      <c r="R99" s="367" t="s">
        <v>52</v>
      </c>
      <c r="S99" s="367"/>
      <c r="T99" s="367"/>
      <c r="U99" s="367"/>
      <c r="V99" s="367"/>
      <c r="W99" s="367"/>
      <c r="X99" s="367"/>
      <c r="Y99" s="367"/>
      <c r="Z99" s="367"/>
      <c r="AA99" s="367"/>
      <c r="AB99" s="367"/>
      <c r="AC99" s="367"/>
      <c r="AD99" s="367"/>
      <c r="AE99" s="367"/>
      <c r="AF99" s="367"/>
      <c r="AG99" s="367"/>
      <c r="AH99" s="367"/>
      <c r="AI99" s="367"/>
      <c r="AJ99" s="367"/>
      <c r="AK99" s="367"/>
      <c r="AL99" s="367"/>
      <c r="AM99" s="65"/>
    </row>
    <row r="100" spans="1:69" ht="15" customHeight="1">
      <c r="B100" s="364" t="s">
        <v>68</v>
      </c>
      <c r="C100" s="364"/>
      <c r="G100" s="365" t="s">
        <v>53</v>
      </c>
      <c r="H100" s="365"/>
      <c r="I100" s="365"/>
      <c r="L100" s="365" t="s">
        <v>50</v>
      </c>
      <c r="M100" s="365"/>
      <c r="N100" s="365"/>
      <c r="O100" s="365"/>
      <c r="R100" s="366"/>
      <c r="S100" s="366"/>
      <c r="T100" s="366"/>
      <c r="U100" s="366"/>
      <c r="V100" s="366"/>
      <c r="W100" s="366"/>
      <c r="X100" s="366"/>
      <c r="Y100" s="366"/>
      <c r="Z100" s="366"/>
      <c r="AA100" s="366"/>
      <c r="AB100" s="366"/>
      <c r="AC100" s="366"/>
      <c r="AD100" s="366"/>
      <c r="AE100" s="366"/>
      <c r="AF100" s="366"/>
      <c r="AG100" s="366"/>
      <c r="AH100" s="366"/>
      <c r="AI100" s="366"/>
      <c r="AJ100" s="366"/>
      <c r="AK100" s="366"/>
      <c r="AL100" s="366"/>
      <c r="AM100" s="65"/>
    </row>
    <row r="101" spans="1:69" ht="15" customHeight="1">
      <c r="G101" s="367" t="s">
        <v>6</v>
      </c>
      <c r="H101" s="367"/>
      <c r="I101" s="367"/>
      <c r="L101" s="367" t="s">
        <v>51</v>
      </c>
      <c r="M101" s="367"/>
      <c r="N101" s="367"/>
      <c r="O101" s="367"/>
      <c r="R101" s="367" t="s">
        <v>52</v>
      </c>
      <c r="S101" s="367"/>
      <c r="T101" s="367"/>
      <c r="U101" s="367"/>
      <c r="V101" s="367"/>
      <c r="W101" s="367"/>
      <c r="X101" s="367"/>
      <c r="Y101" s="367"/>
      <c r="Z101" s="367"/>
      <c r="AA101" s="367"/>
      <c r="AB101" s="367"/>
      <c r="AC101" s="367"/>
      <c r="AD101" s="367"/>
      <c r="AE101" s="367"/>
      <c r="AF101" s="367"/>
      <c r="AG101" s="367"/>
      <c r="AH101" s="367"/>
      <c r="AI101" s="367"/>
      <c r="AJ101" s="367"/>
      <c r="AK101" s="367"/>
      <c r="AL101" s="367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83" t="s">
        <v>56</v>
      </c>
      <c r="C103" s="283"/>
      <c r="D103" s="283"/>
      <c r="E103" s="283"/>
      <c r="F103" s="283"/>
      <c r="H103" s="81"/>
      <c r="I103" s="81"/>
      <c r="J103" s="81"/>
      <c r="K103" s="81"/>
      <c r="L103" s="283" t="s">
        <v>1</v>
      </c>
      <c r="M103" s="283"/>
      <c r="N103" s="283"/>
      <c r="O103" s="283"/>
      <c r="P103" s="283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83" t="s">
        <v>57</v>
      </c>
      <c r="C104" s="283"/>
      <c r="D104" s="283"/>
      <c r="E104" s="283"/>
      <c r="F104" s="283"/>
      <c r="H104" s="81"/>
      <c r="I104" s="81"/>
      <c r="J104" s="81"/>
      <c r="K104" s="81"/>
      <c r="L104" s="283" t="s">
        <v>3</v>
      </c>
      <c r="M104" s="283"/>
      <c r="N104" s="283"/>
      <c r="O104" s="283"/>
      <c r="P104" s="283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84" t="s">
        <v>6</v>
      </c>
      <c r="M106" s="284"/>
      <c r="N106" s="284"/>
      <c r="O106" s="284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84" t="s">
        <v>51</v>
      </c>
      <c r="M108" s="284"/>
      <c r="N108" s="284"/>
      <c r="O108" s="284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83" t="s">
        <v>60</v>
      </c>
      <c r="C110" s="283"/>
      <c r="D110" s="283"/>
      <c r="E110" s="283"/>
      <c r="F110" s="283"/>
      <c r="G110" s="96"/>
      <c r="H110" s="93"/>
      <c r="I110" s="93"/>
      <c r="J110" s="97"/>
      <c r="K110" s="97"/>
      <c r="L110" s="283" t="s">
        <v>61</v>
      </c>
      <c r="M110" s="283"/>
      <c r="N110" s="283"/>
      <c r="O110" s="283"/>
      <c r="P110" s="283"/>
      <c r="Q110" s="98"/>
      <c r="R110" s="369"/>
      <c r="S110" s="369"/>
      <c r="T110" s="369"/>
      <c r="U110" s="369"/>
      <c r="V110" s="369"/>
      <c r="W110" s="369"/>
      <c r="X110" s="369"/>
      <c r="Y110" s="369"/>
      <c r="Z110" s="369"/>
      <c r="AA110" s="369"/>
      <c r="AB110" s="369"/>
      <c r="AC110" s="369"/>
      <c r="AD110" s="369"/>
      <c r="AE110" s="369"/>
      <c r="AF110" s="369"/>
      <c r="AG110" s="369"/>
      <c r="AH110" s="369"/>
      <c r="AI110" s="369"/>
      <c r="AJ110" s="369"/>
      <c r="AK110" s="369"/>
      <c r="AL110" s="369"/>
      <c r="AM110" s="369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70"/>
      <c r="B1" s="270"/>
      <c r="C1" s="270"/>
      <c r="D1" s="270"/>
      <c r="P1" s="3"/>
      <c r="Q1" s="270"/>
      <c r="R1" s="270"/>
      <c r="S1" s="270"/>
      <c r="T1" s="270"/>
      <c r="U1" s="3"/>
    </row>
    <row r="2" spans="1:26" ht="15" hidden="1" customHeight="1">
      <c r="A2" s="4"/>
      <c r="B2" s="271" t="s">
        <v>0</v>
      </c>
      <c r="C2" s="271"/>
      <c r="D2" s="271"/>
      <c r="E2" s="271"/>
      <c r="F2" s="271"/>
      <c r="G2" s="271"/>
      <c r="H2" s="271"/>
      <c r="P2" s="272" t="s">
        <v>1</v>
      </c>
      <c r="Q2" s="272"/>
      <c r="R2" s="272"/>
      <c r="S2" s="272"/>
      <c r="T2" s="272"/>
      <c r="U2" s="272"/>
      <c r="V2" s="272"/>
      <c r="W2" s="272"/>
      <c r="X2" s="272"/>
      <c r="Y2" s="272"/>
      <c r="Z2" s="273"/>
    </row>
    <row r="3" spans="1:26" ht="15" hidden="1" customHeight="1">
      <c r="A3" s="4"/>
      <c r="B3" s="274" t="s">
        <v>2</v>
      </c>
      <c r="C3" s="274"/>
      <c r="D3" s="274"/>
      <c r="E3" s="274"/>
      <c r="F3" s="274"/>
      <c r="G3" s="274"/>
      <c r="H3" s="274"/>
      <c r="P3" s="275" t="s">
        <v>3</v>
      </c>
      <c r="Q3" s="276"/>
      <c r="R3" s="276"/>
      <c r="S3" s="276"/>
      <c r="T3" s="276"/>
      <c r="U3" s="5"/>
      <c r="V3" s="277"/>
      <c r="W3" s="278"/>
      <c r="X3" s="278"/>
      <c r="Y3" s="278"/>
      <c r="Z3" s="278"/>
    </row>
    <row r="4" spans="1:26" ht="15" hidden="1" customHeight="1">
      <c r="A4" s="4"/>
      <c r="B4" s="1"/>
      <c r="D4" s="6"/>
      <c r="E4" s="6"/>
      <c r="F4" s="7"/>
      <c r="G4" s="7"/>
      <c r="H4" s="8"/>
      <c r="P4" s="275"/>
      <c r="Q4" s="276"/>
      <c r="R4" s="276"/>
      <c r="S4" s="276"/>
      <c r="T4" s="276"/>
      <c r="U4" s="5"/>
      <c r="V4" s="277"/>
      <c r="W4" s="278"/>
      <c r="X4" s="278"/>
      <c r="Y4" s="278"/>
      <c r="Z4" s="278"/>
    </row>
    <row r="5" spans="1:26" ht="15" hidden="1" customHeight="1">
      <c r="A5" s="4"/>
      <c r="B5" s="279" t="s">
        <v>4</v>
      </c>
      <c r="C5" s="279"/>
      <c r="D5" s="9"/>
      <c r="E5" s="10"/>
      <c r="F5" s="10"/>
      <c r="G5" s="10"/>
      <c r="H5" s="11"/>
      <c r="P5" s="275" t="s">
        <v>5</v>
      </c>
      <c r="Q5" s="276"/>
      <c r="R5" s="276"/>
      <c r="S5" s="276"/>
      <c r="T5" s="276"/>
      <c r="U5" s="5"/>
      <c r="V5" s="277"/>
      <c r="W5" s="278"/>
      <c r="X5" s="278"/>
      <c r="Y5" s="278"/>
      <c r="Z5" s="278"/>
    </row>
    <row r="6" spans="1:26" ht="15" hidden="1" customHeight="1">
      <c r="A6" s="4"/>
      <c r="B6" s="280" t="s">
        <v>6</v>
      </c>
      <c r="C6" s="280"/>
      <c r="D6" s="10"/>
      <c r="E6" s="6"/>
      <c r="F6" s="12"/>
      <c r="G6" s="12"/>
      <c r="H6" s="13"/>
      <c r="P6" s="280" t="s">
        <v>6</v>
      </c>
      <c r="Q6" s="280"/>
      <c r="R6" s="280"/>
      <c r="S6" s="280"/>
      <c r="T6" s="280"/>
      <c r="U6" s="5"/>
      <c r="V6" s="281"/>
      <c r="W6" s="282"/>
      <c r="X6" s="282"/>
      <c r="Y6" s="282"/>
      <c r="Z6" s="282"/>
    </row>
    <row r="7" spans="1:26" ht="15" hidden="1" customHeight="1">
      <c r="A7" s="4"/>
      <c r="B7" s="279" t="s">
        <v>4</v>
      </c>
      <c r="C7" s="279"/>
      <c r="D7" s="9"/>
      <c r="E7" s="10"/>
      <c r="F7" s="10"/>
      <c r="G7" s="10"/>
      <c r="H7" s="11"/>
      <c r="P7" s="275" t="s">
        <v>5</v>
      </c>
      <c r="Q7" s="276"/>
      <c r="R7" s="276"/>
      <c r="S7" s="276"/>
      <c r="T7" s="276"/>
      <c r="U7" s="5"/>
      <c r="V7" s="277"/>
      <c r="W7" s="278"/>
      <c r="X7" s="278"/>
      <c r="Y7" s="278"/>
      <c r="Z7" s="278"/>
    </row>
    <row r="8" spans="1:26" ht="15" hidden="1" customHeight="1">
      <c r="A8" s="4"/>
      <c r="B8" s="280" t="s">
        <v>7</v>
      </c>
      <c r="C8" s="280"/>
      <c r="D8" s="10"/>
      <c r="E8" s="14"/>
      <c r="F8" s="12"/>
      <c r="G8" s="12"/>
      <c r="H8" s="13"/>
      <c r="P8" s="280" t="s">
        <v>7</v>
      </c>
      <c r="Q8" s="280"/>
      <c r="R8" s="280"/>
      <c r="S8" s="280"/>
      <c r="T8" s="280"/>
      <c r="U8" s="5"/>
      <c r="V8" s="281"/>
      <c r="W8" s="282"/>
      <c r="X8" s="282"/>
      <c r="Y8" s="282"/>
      <c r="Z8" s="282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85"/>
      <c r="Q9" s="286"/>
      <c r="R9" s="286"/>
      <c r="S9" s="286"/>
      <c r="T9" s="286"/>
      <c r="U9" s="5"/>
      <c r="V9" s="281"/>
      <c r="W9" s="282"/>
      <c r="X9" s="282"/>
      <c r="Y9" s="282"/>
      <c r="Z9" s="282"/>
    </row>
    <row r="10" spans="1:26" ht="15" hidden="1" customHeight="1">
      <c r="A10" s="4"/>
      <c r="B10" s="287" t="s">
        <v>8</v>
      </c>
      <c r="C10" s="287"/>
      <c r="D10" s="16"/>
      <c r="E10" s="16"/>
      <c r="F10" s="16"/>
      <c r="G10" s="16"/>
      <c r="H10" s="15"/>
      <c r="P10" s="288" t="s">
        <v>9</v>
      </c>
      <c r="Q10" s="289"/>
      <c r="R10" s="289"/>
      <c r="S10" s="289"/>
      <c r="T10" s="289"/>
      <c r="U10" s="5"/>
      <c r="V10" s="288"/>
      <c r="W10" s="289"/>
      <c r="X10" s="289"/>
      <c r="Y10" s="289"/>
      <c r="Z10" s="289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16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83" t="s">
        <v>57</v>
      </c>
      <c r="C13" s="283"/>
      <c r="D13" s="283"/>
      <c r="E13" s="283"/>
      <c r="F13" s="283"/>
      <c r="G13" s="16"/>
      <c r="H13" s="15"/>
      <c r="M13" s="283" t="s">
        <v>3</v>
      </c>
      <c r="N13" s="283"/>
      <c r="O13" s="283"/>
      <c r="P13" s="283"/>
      <c r="Q13" s="283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84" t="s">
        <v>6</v>
      </c>
      <c r="N15" s="284"/>
      <c r="O15" s="284"/>
      <c r="P15" s="284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84" t="s">
        <v>51</v>
      </c>
      <c r="N17" s="284"/>
      <c r="O17" s="284"/>
      <c r="P17" s="284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83" t="s">
        <v>60</v>
      </c>
      <c r="C19" s="283"/>
      <c r="D19" s="283"/>
      <c r="E19" s="283"/>
      <c r="F19" s="283"/>
      <c r="G19" s="17"/>
      <c r="H19" s="17"/>
      <c r="I19" s="17"/>
      <c r="J19" s="17"/>
      <c r="K19" s="17"/>
      <c r="L19" s="17"/>
      <c r="M19" s="283" t="s">
        <v>61</v>
      </c>
      <c r="N19" s="283"/>
      <c r="O19" s="283"/>
      <c r="P19" s="283"/>
      <c r="Q19" s="283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290" t="s">
        <v>64</v>
      </c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</row>
    <row r="23" spans="1:39" ht="15" customHeight="1">
      <c r="A23" s="291" t="s">
        <v>10</v>
      </c>
      <c r="B23" s="294" t="s">
        <v>11</v>
      </c>
      <c r="C23" s="291" t="s">
        <v>89</v>
      </c>
      <c r="D23" s="297" t="s">
        <v>91</v>
      </c>
      <c r="E23" s="373" t="s">
        <v>54</v>
      </c>
      <c r="F23" s="300" t="s">
        <v>87</v>
      </c>
      <c r="G23" s="301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2" t="s">
        <v>19</v>
      </c>
      <c r="N23" s="112" t="s">
        <v>20</v>
      </c>
      <c r="O23" s="112" t="s">
        <v>21</v>
      </c>
      <c r="P23" s="112" t="s">
        <v>22</v>
      </c>
      <c r="Q23" s="112" t="s">
        <v>23</v>
      </c>
      <c r="R23" s="112" t="s">
        <v>24</v>
      </c>
      <c r="S23" s="112" t="s">
        <v>25</v>
      </c>
      <c r="T23" s="304" t="s">
        <v>55</v>
      </c>
      <c r="U23" s="372" t="s">
        <v>26</v>
      </c>
    </row>
    <row r="24" spans="1:39" ht="15" customHeight="1">
      <c r="A24" s="292"/>
      <c r="B24" s="295"/>
      <c r="C24" s="292"/>
      <c r="D24" s="298"/>
      <c r="E24" s="374"/>
      <c r="F24" s="300"/>
      <c r="G24" s="302"/>
      <c r="H24" s="308" t="s">
        <v>26</v>
      </c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10"/>
      <c r="T24" s="305"/>
      <c r="U24" s="372"/>
    </row>
    <row r="25" spans="1:39" ht="30" customHeight="1">
      <c r="A25" s="293"/>
      <c r="B25" s="296"/>
      <c r="C25" s="293"/>
      <c r="D25" s="299"/>
      <c r="E25" s="375"/>
      <c r="F25" s="300"/>
      <c r="G25" s="303"/>
      <c r="H25" s="311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3"/>
      <c r="T25" s="306"/>
      <c r="U25" s="111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32">
        <v>7</v>
      </c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4"/>
      <c r="T26" s="20">
        <v>8</v>
      </c>
      <c r="U26" s="22">
        <v>9</v>
      </c>
    </row>
    <row r="27" spans="1:39" s="23" customFormat="1">
      <c r="A27" s="335" t="s">
        <v>28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7"/>
    </row>
    <row r="28" spans="1:39" ht="52.5" customHeight="1">
      <c r="A28" s="114" t="s">
        <v>98</v>
      </c>
      <c r="B28" s="338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26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4" t="s">
        <v>99</v>
      </c>
      <c r="B29" s="339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27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4" t="s">
        <v>100</v>
      </c>
      <c r="B30" s="339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27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4" t="s">
        <v>101</v>
      </c>
      <c r="B31" s="340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28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50" t="s">
        <v>94</v>
      </c>
      <c r="B32" s="351"/>
      <c r="C32" s="351"/>
      <c r="D32" s="351"/>
      <c r="E32" s="351"/>
      <c r="F32" s="352"/>
      <c r="G32" s="113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17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ht="15.75" hidden="1" customHeight="1">
      <c r="A33" s="33"/>
      <c r="B33" s="31"/>
      <c r="C33" s="329" t="s">
        <v>34</v>
      </c>
      <c r="D33" s="330"/>
      <c r="E33" s="330"/>
      <c r="F33" s="331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41" t="s">
        <v>35</v>
      </c>
      <c r="D34" s="342"/>
      <c r="E34" s="342"/>
      <c r="F34" s="343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50" t="s">
        <v>36</v>
      </c>
      <c r="E35" s="351"/>
      <c r="F35" s="352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41" t="s">
        <v>37</v>
      </c>
      <c r="D36" s="342"/>
      <c r="E36" s="342"/>
      <c r="F36" s="343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7" t="s">
        <v>39</v>
      </c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9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4" t="s">
        <v>98</v>
      </c>
      <c r="B38" s="323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26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4" t="s">
        <v>99</v>
      </c>
      <c r="B39" s="324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27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4" t="s">
        <v>100</v>
      </c>
      <c r="B40" s="325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28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9" customFormat="1" ht="15" customHeight="1">
      <c r="A41" s="350" t="s">
        <v>94</v>
      </c>
      <c r="B41" s="351"/>
      <c r="C41" s="351"/>
      <c r="D41" s="351"/>
      <c r="E41" s="351"/>
      <c r="F41" s="352"/>
      <c r="G41" s="113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17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s="36" customFormat="1" ht="15" hidden="1" customHeight="1">
      <c r="A42" s="33"/>
      <c r="B42" s="31"/>
      <c r="C42" s="329" t="s">
        <v>34</v>
      </c>
      <c r="D42" s="330"/>
      <c r="E42" s="330"/>
      <c r="F42" s="331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1" t="s">
        <v>35</v>
      </c>
      <c r="D43" s="342"/>
      <c r="E43" s="342"/>
      <c r="F43" s="343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50" t="s">
        <v>36</v>
      </c>
      <c r="E44" s="351"/>
      <c r="F44" s="352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41" t="s">
        <v>37</v>
      </c>
      <c r="D45" s="342"/>
      <c r="E45" s="342"/>
      <c r="F45" s="343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47" t="s">
        <v>41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9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5" t="s">
        <v>98</v>
      </c>
      <c r="B47" s="338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6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5" t="s">
        <v>99</v>
      </c>
      <c r="B48" s="339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5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5" t="s">
        <v>100</v>
      </c>
      <c r="B49" s="340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6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9" customFormat="1" ht="15.75" customHeight="1">
      <c r="A50" s="350" t="s">
        <v>94</v>
      </c>
      <c r="B50" s="351"/>
      <c r="C50" s="351"/>
      <c r="D50" s="351"/>
      <c r="E50" s="351"/>
      <c r="F50" s="352"/>
      <c r="G50" s="113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17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s="36" customFormat="1" ht="15.75" hidden="1" customHeight="1">
      <c r="A51" s="24"/>
      <c r="B51" s="31"/>
      <c r="C51" s="329" t="s">
        <v>34</v>
      </c>
      <c r="D51" s="330"/>
      <c r="E51" s="330"/>
      <c r="F51" s="331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41" t="s">
        <v>35</v>
      </c>
      <c r="D52" s="342"/>
      <c r="E52" s="342"/>
      <c r="F52" s="343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50" t="s">
        <v>36</v>
      </c>
      <c r="E53" s="351"/>
      <c r="F53" s="352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41" t="s">
        <v>37</v>
      </c>
      <c r="D54" s="342"/>
      <c r="E54" s="342"/>
      <c r="F54" s="343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47" t="s">
        <v>42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9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4" t="s">
        <v>103</v>
      </c>
      <c r="B56" s="338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26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4" t="s">
        <v>99</v>
      </c>
      <c r="B57" s="339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27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4" t="s">
        <v>100</v>
      </c>
      <c r="B58" s="339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27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4" t="s">
        <v>101</v>
      </c>
      <c r="B59" s="340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28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9" customFormat="1" ht="15" customHeight="1">
      <c r="A60" s="350" t="s">
        <v>94</v>
      </c>
      <c r="B60" s="351"/>
      <c r="C60" s="351"/>
      <c r="D60" s="351"/>
      <c r="E60" s="351"/>
      <c r="F60" s="352"/>
      <c r="G60" s="113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17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39" s="36" customFormat="1" ht="15" hidden="1" customHeight="1">
      <c r="A61" s="33"/>
      <c r="B61" s="31"/>
      <c r="C61" s="329" t="s">
        <v>34</v>
      </c>
      <c r="D61" s="330"/>
      <c r="E61" s="330"/>
      <c r="F61" s="331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41" t="s">
        <v>35</v>
      </c>
      <c r="D62" s="342"/>
      <c r="E62" s="342"/>
      <c r="F62" s="343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50" t="s">
        <v>36</v>
      </c>
      <c r="E63" s="351"/>
      <c r="F63" s="352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41" t="s">
        <v>37</v>
      </c>
      <c r="D64" s="342"/>
      <c r="E64" s="342"/>
      <c r="F64" s="343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47" t="s">
        <v>43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9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5" t="s">
        <v>98</v>
      </c>
      <c r="B66" s="338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5" t="s">
        <v>99</v>
      </c>
      <c r="B67" s="339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5" t="s">
        <v>100</v>
      </c>
      <c r="B68" s="340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0" customFormat="1" ht="15.75" customHeight="1">
      <c r="A69" s="350" t="s">
        <v>94</v>
      </c>
      <c r="B69" s="351"/>
      <c r="C69" s="351"/>
      <c r="D69" s="351"/>
      <c r="E69" s="351"/>
      <c r="F69" s="352"/>
      <c r="G69" s="113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17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</row>
    <row r="70" spans="1:39" s="40" customFormat="1" ht="15.75" hidden="1" customHeight="1">
      <c r="A70" s="24"/>
      <c r="B70" s="31"/>
      <c r="C70" s="329" t="s">
        <v>34</v>
      </c>
      <c r="D70" s="330"/>
      <c r="E70" s="330"/>
      <c r="F70" s="331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41" t="s">
        <v>35</v>
      </c>
      <c r="D71" s="342"/>
      <c r="E71" s="342"/>
      <c r="F71" s="343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50" t="s">
        <v>36</v>
      </c>
      <c r="E72" s="351"/>
      <c r="F72" s="352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41" t="s">
        <v>37</v>
      </c>
      <c r="D73" s="342"/>
      <c r="E73" s="342"/>
      <c r="F73" s="343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50" t="s">
        <v>45</v>
      </c>
      <c r="E74" s="351"/>
      <c r="F74" s="352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50" t="s">
        <v>30</v>
      </c>
      <c r="C75" s="351"/>
      <c r="D75" s="351"/>
      <c r="E75" s="351"/>
      <c r="F75" s="352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50" t="s">
        <v>31</v>
      </c>
      <c r="C76" s="351"/>
      <c r="D76" s="351"/>
      <c r="E76" s="351"/>
      <c r="F76" s="352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50" t="s">
        <v>32</v>
      </c>
      <c r="C77" s="351"/>
      <c r="D77" s="351"/>
      <c r="E77" s="351"/>
      <c r="F77" s="352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58" t="s">
        <v>46</v>
      </c>
      <c r="B78" s="359"/>
      <c r="C78" s="359"/>
      <c r="D78" s="359"/>
      <c r="E78" s="359"/>
      <c r="F78" s="359"/>
      <c r="G78" s="359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60" t="s">
        <v>47</v>
      </c>
      <c r="B79" s="361"/>
      <c r="C79" s="361"/>
      <c r="D79" s="361"/>
      <c r="E79" s="361"/>
      <c r="F79" s="361"/>
      <c r="G79" s="361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62" t="s">
        <v>48</v>
      </c>
      <c r="B80" s="363"/>
      <c r="C80" s="363"/>
      <c r="D80" s="363"/>
      <c r="E80" s="363"/>
      <c r="F80" s="363"/>
      <c r="G80" s="363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53" t="s">
        <v>49</v>
      </c>
      <c r="B81" s="354"/>
      <c r="C81" s="354"/>
      <c r="D81" s="354"/>
      <c r="E81" s="354"/>
      <c r="F81" s="354"/>
      <c r="G81" s="354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55" t="s">
        <v>36</v>
      </c>
      <c r="E83" s="356"/>
      <c r="F83" s="357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55" t="s">
        <v>34</v>
      </c>
      <c r="D84" s="356"/>
      <c r="E84" s="356"/>
      <c r="F84" s="357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355" t="s">
        <v>35</v>
      </c>
      <c r="D85" s="356"/>
      <c r="E85" s="356"/>
      <c r="F85" s="357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355" t="s">
        <v>36</v>
      </c>
      <c r="E86" s="356"/>
      <c r="F86" s="357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355" t="s">
        <v>37</v>
      </c>
      <c r="D87" s="356"/>
      <c r="E87" s="356"/>
      <c r="F87" s="357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64" t="s">
        <v>65</v>
      </c>
      <c r="C92" s="364"/>
      <c r="G92" s="368" t="s">
        <v>66</v>
      </c>
      <c r="H92" s="368"/>
      <c r="I92" s="368"/>
      <c r="L92" s="365" t="s">
        <v>50</v>
      </c>
      <c r="M92" s="365"/>
      <c r="N92" s="365"/>
      <c r="O92" s="365"/>
      <c r="P92" s="64"/>
      <c r="R92" s="368" t="s">
        <v>67</v>
      </c>
      <c r="S92" s="368"/>
      <c r="T92" s="65"/>
    </row>
    <row r="93" spans="1:39" ht="15" customHeight="1">
      <c r="B93" s="9"/>
      <c r="C93" s="9"/>
      <c r="G93" s="367" t="s">
        <v>6</v>
      </c>
      <c r="H93" s="367"/>
      <c r="I93" s="367"/>
      <c r="L93" s="367" t="s">
        <v>51</v>
      </c>
      <c r="M93" s="367"/>
      <c r="N93" s="367"/>
      <c r="O93" s="367"/>
      <c r="P93" s="64"/>
      <c r="R93" s="367" t="s">
        <v>52</v>
      </c>
      <c r="S93" s="367"/>
      <c r="T93" s="65"/>
    </row>
    <row r="94" spans="1:39" ht="15" customHeight="1">
      <c r="B94" s="364" t="s">
        <v>68</v>
      </c>
      <c r="C94" s="364"/>
      <c r="G94" s="365" t="s">
        <v>53</v>
      </c>
      <c r="H94" s="365"/>
      <c r="I94" s="365"/>
      <c r="L94" s="365" t="s">
        <v>50</v>
      </c>
      <c r="M94" s="365"/>
      <c r="N94" s="365"/>
      <c r="O94" s="365"/>
      <c r="R94" s="366"/>
      <c r="S94" s="366"/>
      <c r="T94" s="65"/>
    </row>
    <row r="95" spans="1:39" ht="15" customHeight="1">
      <c r="G95" s="367" t="s">
        <v>6</v>
      </c>
      <c r="H95" s="367"/>
      <c r="I95" s="367"/>
      <c r="L95" s="367" t="s">
        <v>51</v>
      </c>
      <c r="M95" s="367"/>
      <c r="N95" s="367"/>
      <c r="O95" s="367"/>
      <c r="R95" s="367" t="s">
        <v>52</v>
      </c>
      <c r="S95" s="367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65"/>
  <sheetViews>
    <sheetView showZeros="0" view="pageBreakPreview" topLeftCell="A10" zoomScale="55" zoomScaleNormal="70" zoomScaleSheetLayoutView="55" workbookViewId="0">
      <selection activeCell="N74" sqref="N74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5.5703125" style="1" customWidth="1"/>
    <col min="4" max="4" width="11.85546875" style="1" customWidth="1"/>
    <col min="5" max="5" width="19.85546875" style="2" customWidth="1"/>
    <col min="6" max="6" width="8.42578125" style="2" hidden="1" customWidth="1"/>
    <col min="7" max="37" width="8.42578125" style="1" customWidth="1"/>
    <col min="38" max="38" width="9.85546875" style="65" customWidth="1"/>
    <col min="39" max="41" width="12.42578125" style="1"/>
    <col min="42" max="68" width="12.42578125" style="28"/>
    <col min="69" max="16384" width="12.42578125" style="1"/>
  </cols>
  <sheetData>
    <row r="1" spans="1:68" ht="15" hidden="1" customHeight="1" outlineLevel="1">
      <c r="A1" s="143"/>
      <c r="B1" s="144"/>
      <c r="C1" s="146"/>
      <c r="D1" s="16"/>
      <c r="E1" s="16"/>
      <c r="F1" s="16"/>
      <c r="G1" s="15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53" t="s">
        <v>102</v>
      </c>
    </row>
    <row r="2" spans="1:68" ht="15" hidden="1" customHeight="1" outlineLevel="1">
      <c r="A2" s="143"/>
      <c r="B2" s="122" t="s">
        <v>0</v>
      </c>
      <c r="C2" s="146"/>
      <c r="D2" s="16"/>
      <c r="E2" s="16"/>
      <c r="F2" s="16"/>
      <c r="G2" s="15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2" t="s">
        <v>1</v>
      </c>
      <c r="AI2" s="147"/>
      <c r="AJ2" s="147"/>
      <c r="AK2" s="147"/>
      <c r="AL2" s="147"/>
    </row>
    <row r="3" spans="1:68" ht="32.25" hidden="1" customHeight="1" outlineLevel="1">
      <c r="A3" s="143"/>
      <c r="B3" s="283" t="s">
        <v>57</v>
      </c>
      <c r="C3" s="283"/>
      <c r="D3" s="283"/>
      <c r="E3" s="283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283" t="s">
        <v>3</v>
      </c>
      <c r="AG3" s="283"/>
      <c r="AH3" s="283"/>
      <c r="AI3" s="283"/>
      <c r="AJ3" s="283"/>
      <c r="AK3" s="283"/>
      <c r="AL3" s="283"/>
    </row>
    <row r="4" spans="1:68" ht="31.5" hidden="1" customHeight="1" outlineLevel="1">
      <c r="A4" s="143"/>
      <c r="B4" s="84" t="s">
        <v>62</v>
      </c>
      <c r="C4" s="85"/>
      <c r="D4" s="85"/>
      <c r="E4" s="85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85"/>
      <c r="AG4" s="85"/>
      <c r="AH4" s="85"/>
      <c r="AI4" s="85"/>
      <c r="AJ4" s="85"/>
      <c r="AK4" s="147"/>
      <c r="AL4" s="147"/>
    </row>
    <row r="5" spans="1:68" ht="15" hidden="1" customHeight="1" outlineLevel="1">
      <c r="A5" s="143"/>
      <c r="B5" s="151" t="s">
        <v>6</v>
      </c>
      <c r="C5" s="87"/>
      <c r="D5" s="87"/>
      <c r="E5" s="87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284" t="s">
        <v>6</v>
      </c>
      <c r="AG5" s="284"/>
      <c r="AH5" s="284"/>
      <c r="AI5" s="284"/>
      <c r="AJ5" s="284"/>
      <c r="AK5" s="284"/>
      <c r="AL5" s="284"/>
    </row>
    <row r="6" spans="1:68" ht="33" hidden="1" customHeight="1" outlineLevel="1">
      <c r="A6" s="143"/>
      <c r="B6" s="88" t="s">
        <v>63</v>
      </c>
      <c r="C6" s="85"/>
      <c r="D6" s="85"/>
      <c r="E6" s="85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85"/>
      <c r="AG6" s="85"/>
      <c r="AH6" s="85"/>
      <c r="AI6" s="85"/>
      <c r="AJ6" s="85"/>
      <c r="AK6" s="147"/>
      <c r="AL6" s="147"/>
    </row>
    <row r="7" spans="1:68" ht="15" hidden="1" customHeight="1" outlineLevel="1">
      <c r="A7" s="143"/>
      <c r="B7" s="89" t="s">
        <v>51</v>
      </c>
      <c r="C7" s="90"/>
      <c r="D7" s="90"/>
      <c r="E7" s="90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284" t="s">
        <v>51</v>
      </c>
      <c r="AG7" s="284"/>
      <c r="AH7" s="284"/>
      <c r="AI7" s="284"/>
      <c r="AJ7" s="284"/>
      <c r="AK7" s="284"/>
      <c r="AL7" s="284"/>
    </row>
    <row r="8" spans="1:68" ht="15" hidden="1" customHeight="1" outlineLevel="1">
      <c r="A8" s="143"/>
      <c r="B8" s="85"/>
      <c r="C8" s="85"/>
      <c r="D8" s="85"/>
      <c r="E8" s="85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85"/>
      <c r="AG8" s="85"/>
      <c r="AH8" s="85"/>
      <c r="AI8" s="85"/>
      <c r="AJ8" s="85"/>
      <c r="AK8" s="147"/>
      <c r="AL8" s="147"/>
    </row>
    <row r="9" spans="1:68" ht="27.75" hidden="1" customHeight="1" outlineLevel="1" thickBot="1">
      <c r="A9" s="17"/>
      <c r="B9" s="283" t="s">
        <v>60</v>
      </c>
      <c r="C9" s="283"/>
      <c r="D9" s="283"/>
      <c r="E9" s="283"/>
      <c r="F9" s="17"/>
      <c r="G9" s="17"/>
      <c r="H9" s="17"/>
      <c r="I9" s="17"/>
      <c r="J9" s="17"/>
      <c r="K9" s="17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402" t="s">
        <v>149</v>
      </c>
      <c r="AG9" s="402"/>
      <c r="AH9" s="402"/>
      <c r="AI9" s="402"/>
      <c r="AJ9" s="402"/>
      <c r="AK9" s="402"/>
      <c r="AL9" s="402"/>
    </row>
    <row r="10" spans="1:68" ht="27.75" customHeight="1" collapsed="1" thickBot="1">
      <c r="A10" s="17"/>
      <c r="B10" s="145"/>
      <c r="C10" s="145"/>
      <c r="D10" s="145"/>
      <c r="E10" s="145"/>
      <c r="F10" s="17"/>
      <c r="G10" s="17"/>
      <c r="H10" s="17"/>
      <c r="I10" s="17"/>
      <c r="J10" s="17"/>
      <c r="K10" s="17"/>
      <c r="L10" s="145"/>
      <c r="M10" s="145"/>
      <c r="N10" s="145"/>
      <c r="O10" s="145"/>
      <c r="P10" s="145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246" t="s">
        <v>102</v>
      </c>
    </row>
    <row r="11" spans="1:68" ht="27.75" customHeigh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</row>
    <row r="12" spans="1:68" s="238" customFormat="1" ht="21.75" customHeight="1">
      <c r="A12" s="396" t="s">
        <v>145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</row>
    <row r="13" spans="1:68" s="238" customFormat="1" ht="21.75" customHeight="1">
      <c r="A13" s="396" t="s">
        <v>137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s="238" customFormat="1" ht="21.75" customHeight="1">
      <c r="A14" s="396" t="s">
        <v>141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</row>
    <row r="15" spans="1:68" ht="15" customHeight="1">
      <c r="A15" s="398" t="s">
        <v>10</v>
      </c>
      <c r="B15" s="399" t="s">
        <v>11</v>
      </c>
      <c r="C15" s="398" t="s">
        <v>89</v>
      </c>
      <c r="D15" s="400" t="s">
        <v>54</v>
      </c>
      <c r="E15" s="400" t="s">
        <v>156</v>
      </c>
      <c r="F15" s="401" t="s">
        <v>13</v>
      </c>
      <c r="G15" s="382" t="s">
        <v>105</v>
      </c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3"/>
      <c r="AL15" s="384" t="s">
        <v>55</v>
      </c>
    </row>
    <row r="16" spans="1:68" s="63" customFormat="1" ht="15" customHeight="1">
      <c r="A16" s="398"/>
      <c r="B16" s="399"/>
      <c r="C16" s="398"/>
      <c r="D16" s="400"/>
      <c r="E16" s="400"/>
      <c r="F16" s="401"/>
      <c r="G16" s="241">
        <v>1</v>
      </c>
      <c r="H16" s="242" t="s">
        <v>107</v>
      </c>
      <c r="I16" s="241">
        <v>3</v>
      </c>
      <c r="J16" s="242" t="s">
        <v>109</v>
      </c>
      <c r="K16" s="241">
        <v>5</v>
      </c>
      <c r="L16" s="242" t="s">
        <v>111</v>
      </c>
      <c r="M16" s="241">
        <v>7</v>
      </c>
      <c r="N16" s="242" t="s">
        <v>113</v>
      </c>
      <c r="O16" s="160">
        <v>9</v>
      </c>
      <c r="P16" s="243" t="s">
        <v>115</v>
      </c>
      <c r="Q16" s="160">
        <v>11</v>
      </c>
      <c r="R16" s="243" t="s">
        <v>117</v>
      </c>
      <c r="S16" s="241">
        <v>13</v>
      </c>
      <c r="T16" s="242" t="s">
        <v>119</v>
      </c>
      <c r="U16" s="160">
        <v>15</v>
      </c>
      <c r="V16" s="243" t="s">
        <v>121</v>
      </c>
      <c r="W16" s="160">
        <v>17</v>
      </c>
      <c r="X16" s="243" t="s">
        <v>123</v>
      </c>
      <c r="Y16" s="160">
        <v>19</v>
      </c>
      <c r="Z16" s="242" t="s">
        <v>125</v>
      </c>
      <c r="AA16" s="241">
        <v>21</v>
      </c>
      <c r="AB16" s="243" t="s">
        <v>127</v>
      </c>
      <c r="AC16" s="160">
        <v>23</v>
      </c>
      <c r="AD16" s="243" t="s">
        <v>129</v>
      </c>
      <c r="AE16" s="160">
        <v>25</v>
      </c>
      <c r="AF16" s="243" t="s">
        <v>131</v>
      </c>
      <c r="AG16" s="241">
        <v>27</v>
      </c>
      <c r="AH16" s="242" t="s">
        <v>133</v>
      </c>
      <c r="AI16" s="160">
        <v>29</v>
      </c>
      <c r="AJ16" s="243" t="s">
        <v>135</v>
      </c>
      <c r="AK16" s="244" t="s">
        <v>136</v>
      </c>
      <c r="AL16" s="384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40"/>
      <c r="BM16" s="240"/>
      <c r="BN16" s="240"/>
      <c r="BO16" s="240"/>
      <c r="BP16" s="240"/>
    </row>
    <row r="17" spans="1:68" ht="15" customHeight="1">
      <c r="A17" s="398"/>
      <c r="B17" s="399"/>
      <c r="C17" s="398"/>
      <c r="D17" s="400"/>
      <c r="E17" s="400"/>
      <c r="F17" s="401"/>
      <c r="G17" s="385" t="s">
        <v>147</v>
      </c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4"/>
    </row>
    <row r="18" spans="1:68" ht="30" customHeight="1">
      <c r="A18" s="398"/>
      <c r="B18" s="399"/>
      <c r="C18" s="398"/>
      <c r="D18" s="400"/>
      <c r="E18" s="400"/>
      <c r="F18" s="401"/>
      <c r="G18" s="387"/>
      <c r="H18" s="388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4"/>
    </row>
    <row r="19" spans="1:68" s="23" customFormat="1" ht="15.75">
      <c r="A19" s="157">
        <v>1</v>
      </c>
      <c r="B19" s="157">
        <v>2</v>
      </c>
      <c r="C19" s="158">
        <v>3</v>
      </c>
      <c r="D19" s="158">
        <v>5</v>
      </c>
      <c r="E19" s="157">
        <v>6</v>
      </c>
      <c r="F19" s="157">
        <v>7</v>
      </c>
      <c r="G19" s="389">
        <v>7</v>
      </c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157">
        <v>8</v>
      </c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</row>
    <row r="20" spans="1:68" s="36" customFormat="1" ht="15" hidden="1" customHeight="1">
      <c r="A20" s="159"/>
      <c r="B20" s="160"/>
      <c r="C20" s="390" t="s">
        <v>34</v>
      </c>
      <c r="D20" s="390"/>
      <c r="E20" s="390"/>
      <c r="F20" s="161" t="s">
        <v>33</v>
      </c>
      <c r="G20" s="162">
        <f>'[8]мес ТЗ 2018'!AM447</f>
        <v>50.781999999999996</v>
      </c>
      <c r="H20" s="162">
        <f>'[8]мес ТЗ 2018'!AM586</f>
        <v>1.7</v>
      </c>
      <c r="I20" s="162">
        <f>'[8]мес ТЗ 2018'!AM727</f>
        <v>0</v>
      </c>
      <c r="J20" s="162">
        <f>'[8]мес ТЗ 2018'!AM828</f>
        <v>0</v>
      </c>
      <c r="K20" s="162">
        <f>'[8]мес ТЗ 2018'!AM933</f>
        <v>0.47</v>
      </c>
      <c r="L20" s="162">
        <f>'[8]мес ТЗ 2018'!AM1036</f>
        <v>5.27</v>
      </c>
      <c r="M20" s="162">
        <f>'[8]мес ТЗ 2018'!AM1137</f>
        <v>0</v>
      </c>
      <c r="N20" s="162">
        <f>'[8]мес ТЗ 2018'!AM1277</f>
        <v>0.75</v>
      </c>
      <c r="O20" s="162">
        <f>'[8]мес ТЗ 2018'!AM1377</f>
        <v>0</v>
      </c>
      <c r="P20" s="162">
        <f>'[8]мес ТЗ 2018'!AM1474</f>
        <v>0</v>
      </c>
      <c r="Q20" s="162">
        <f>'[8]мес ТЗ 2018'!AM1614</f>
        <v>0</v>
      </c>
      <c r="R20" s="162">
        <f>'[8]мес ТЗ 2018'!AM1747</f>
        <v>0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>
        <f t="shared" ref="AL20:AL23" si="0">SUM(G20:AK20)</f>
        <v>58.971999999999994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8" s="36" customFormat="1" ht="15" hidden="1" customHeight="1">
      <c r="A21" s="159"/>
      <c r="B21" s="160"/>
      <c r="C21" s="391" t="s">
        <v>35</v>
      </c>
      <c r="D21" s="391"/>
      <c r="E21" s="391"/>
      <c r="F21" s="161" t="s">
        <v>33</v>
      </c>
      <c r="G21" s="162">
        <f>'[8]мес ТЗ 2018'!AM448</f>
        <v>95.995999999999995</v>
      </c>
      <c r="H21" s="162">
        <f>'[8]мес ТЗ 2018'!AM587</f>
        <v>9.7100000000000009</v>
      </c>
      <c r="I21" s="162">
        <f>'[8]мес ТЗ 2018'!AM728</f>
        <v>0</v>
      </c>
      <c r="J21" s="162">
        <f>'[8]мес ТЗ 2018'!AM829</f>
        <v>0</v>
      </c>
      <c r="K21" s="162">
        <f>'[8]мес ТЗ 2018'!AM934</f>
        <v>0.57999999999999996</v>
      </c>
      <c r="L21" s="162">
        <f>'[8]мес ТЗ 2018'!AM1037</f>
        <v>0</v>
      </c>
      <c r="M21" s="162">
        <f>'[8]мес ТЗ 2018'!AM1138</f>
        <v>0</v>
      </c>
      <c r="N21" s="162">
        <f>'[8]мес ТЗ 2018'!AM1278</f>
        <v>0.45</v>
      </c>
      <c r="O21" s="162">
        <f>'[8]мес ТЗ 2018'!AM1378</f>
        <v>0</v>
      </c>
      <c r="P21" s="162">
        <f>'[8]мес ТЗ 2018'!AM1475</f>
        <v>0</v>
      </c>
      <c r="Q21" s="162">
        <f>'[8]мес ТЗ 2018'!AM1615</f>
        <v>0</v>
      </c>
      <c r="R21" s="162">
        <f>'[8]мес ТЗ 2018'!AM1748</f>
        <v>0</v>
      </c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>
        <f t="shared" si="0"/>
        <v>106.73599999999999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s="36" customFormat="1" ht="15" hidden="1" customHeight="1">
      <c r="A22" s="159"/>
      <c r="B22" s="160"/>
      <c r="C22" s="160"/>
      <c r="D22" s="392"/>
      <c r="E22" s="392"/>
      <c r="F22" s="161" t="s">
        <v>33</v>
      </c>
      <c r="G22" s="162" t="e">
        <f>#REF!</f>
        <v>#REF!</v>
      </c>
      <c r="H22" s="162" t="e">
        <f>#REF!</f>
        <v>#REF!</v>
      </c>
      <c r="I22" s="162" t="e">
        <f>#REF!</f>
        <v>#REF!</v>
      </c>
      <c r="J22" s="162" t="e">
        <f>#REF!</f>
        <v>#REF!</v>
      </c>
      <c r="K22" s="162" t="e">
        <f>#REF!</f>
        <v>#REF!</v>
      </c>
      <c r="L22" s="162" t="e">
        <f>#REF!</f>
        <v>#REF!</v>
      </c>
      <c r="M22" s="162" t="e">
        <f>#REF!</f>
        <v>#REF!</v>
      </c>
      <c r="N22" s="162" t="e">
        <f>#REF!</f>
        <v>#REF!</v>
      </c>
      <c r="O22" s="162" t="e">
        <f>#REF!</f>
        <v>#REF!</v>
      </c>
      <c r="P22" s="162" t="e">
        <f>#REF!</f>
        <v>#REF!</v>
      </c>
      <c r="Q22" s="162" t="e">
        <f>#REF!</f>
        <v>#REF!</v>
      </c>
      <c r="R22" s="162" t="e">
        <f>#REF!</f>
        <v>#REF!</v>
      </c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 t="e">
        <f t="shared" si="0"/>
        <v>#REF!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pans="1:68" s="36" customFormat="1" ht="15" hidden="1" customHeight="1">
      <c r="A23" s="159"/>
      <c r="B23" s="160"/>
      <c r="C23" s="391" t="s">
        <v>37</v>
      </c>
      <c r="D23" s="391"/>
      <c r="E23" s="391"/>
      <c r="F23" s="161" t="s">
        <v>38</v>
      </c>
      <c r="G23" s="162">
        <f>'[8]мес ТЗ 2018'!AM450</f>
        <v>3.2</v>
      </c>
      <c r="H23" s="162">
        <f>'[8]мес ТЗ 2018'!AM589</f>
        <v>80.421999999999997</v>
      </c>
      <c r="I23" s="162">
        <f>'[8]мес ТЗ 2018'!AM730</f>
        <v>0.68</v>
      </c>
      <c r="J23" s="162">
        <f>'[8]мес ТЗ 2018'!AM831</f>
        <v>0</v>
      </c>
      <c r="K23" s="162">
        <f>'[8]мес ТЗ 2018'!AM936</f>
        <v>0.75</v>
      </c>
      <c r="L23" s="162">
        <f>'[8]мес ТЗ 2018'!AM1039</f>
        <v>0</v>
      </c>
      <c r="M23" s="162">
        <f>'[8]мес ТЗ 2018'!AM1140</f>
        <v>0</v>
      </c>
      <c r="N23" s="162">
        <f>'[8]мес ТЗ 2018'!AM1280</f>
        <v>0</v>
      </c>
      <c r="O23" s="163">
        <f>'[8]мес ТЗ 2018'!AM1380</f>
        <v>0</v>
      </c>
      <c r="P23" s="162">
        <f>'[8]мес ТЗ 2018'!AM1477</f>
        <v>0</v>
      </c>
      <c r="Q23" s="162">
        <f>'[8]мес ТЗ 2018'!AM1617</f>
        <v>0</v>
      </c>
      <c r="R23" s="162">
        <f>'[8]мес ТЗ 2018'!AM1750</f>
        <v>0</v>
      </c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>
        <f t="shared" si="0"/>
        <v>85.052000000000007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</row>
    <row r="24" spans="1:68" s="36" customFormat="1" ht="15" customHeight="1" thickBot="1">
      <c r="A24" s="164"/>
      <c r="B24" s="165"/>
      <c r="C24" s="165"/>
      <c r="D24" s="165"/>
      <c r="E24" s="165"/>
      <c r="F24" s="165"/>
      <c r="G24" s="393" t="s">
        <v>43</v>
      </c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5"/>
      <c r="AL24" s="165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s="37" customFormat="1" ht="78" customHeight="1">
      <c r="A25" s="166" t="s">
        <v>98</v>
      </c>
      <c r="B25" s="167" t="s">
        <v>44</v>
      </c>
      <c r="C25" s="160" t="s">
        <v>84</v>
      </c>
      <c r="D25" s="168" t="s">
        <v>30</v>
      </c>
      <c r="E25" s="169" t="s">
        <v>88</v>
      </c>
      <c r="F25" s="161">
        <v>1</v>
      </c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>
        <v>1</v>
      </c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>
        <f>SUM(G25:AK25)</f>
        <v>1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8" s="39" customFormat="1" ht="51.75" hidden="1" customHeight="1">
      <c r="A26" s="166" t="s">
        <v>99</v>
      </c>
      <c r="B26" s="167"/>
      <c r="C26" s="160" t="s">
        <v>85</v>
      </c>
      <c r="D26" s="163" t="s">
        <v>31</v>
      </c>
      <c r="E26" s="170" t="s">
        <v>92</v>
      </c>
      <c r="F26" s="161">
        <v>1</v>
      </c>
      <c r="G26" s="162"/>
      <c r="H26" s="162" t="e">
        <f>#REF!</f>
        <v>#REF!</v>
      </c>
      <c r="I26" s="162"/>
      <c r="J26" s="162"/>
      <c r="K26" s="162" t="e">
        <f>#REF!</f>
        <v>#REF!</v>
      </c>
      <c r="L26" s="162"/>
      <c r="M26" s="162"/>
      <c r="N26" s="162" t="e">
        <f>#REF!</f>
        <v>#REF!</v>
      </c>
      <c r="O26" s="162"/>
      <c r="P26" s="162"/>
      <c r="Q26" s="162" t="e">
        <f>#REF!</f>
        <v>#REF!</v>
      </c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 t="e">
        <f t="shared" ref="AL26:AL28" si="1">SUM(G26:AK26)</f>
        <v>#REF!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8" s="40" customFormat="1" ht="51.75" hidden="1" customHeight="1">
      <c r="A27" s="166" t="s">
        <v>100</v>
      </c>
      <c r="B27" s="167"/>
      <c r="C27" s="160" t="s">
        <v>86</v>
      </c>
      <c r="D27" s="163" t="s">
        <v>32</v>
      </c>
      <c r="E27" s="160" t="s">
        <v>93</v>
      </c>
      <c r="F27" s="161">
        <v>1</v>
      </c>
      <c r="G27" s="162"/>
      <c r="H27" s="162"/>
      <c r="I27" s="162" t="e">
        <f>#REF!</f>
        <v>#REF!</v>
      </c>
      <c r="J27" s="162"/>
      <c r="K27" s="162"/>
      <c r="L27" s="162"/>
      <c r="M27" s="162"/>
      <c r="N27" s="162"/>
      <c r="O27" s="162" t="e">
        <f>#REF!</f>
        <v>#REF!</v>
      </c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 t="e">
        <f t="shared" si="1"/>
        <v>#REF!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pans="1:68" s="120" customFormat="1" ht="15.75" customHeight="1">
      <c r="A28" s="392" t="s">
        <v>94</v>
      </c>
      <c r="B28" s="392"/>
      <c r="C28" s="392"/>
      <c r="D28" s="392"/>
      <c r="E28" s="392"/>
      <c r="F28" s="171" t="s">
        <v>33</v>
      </c>
      <c r="G28" s="172">
        <f>G25</f>
        <v>0</v>
      </c>
      <c r="H28" s="172">
        <f t="shared" ref="H28:AK28" si="2">H25</f>
        <v>0</v>
      </c>
      <c r="I28" s="172">
        <f t="shared" si="2"/>
        <v>0</v>
      </c>
      <c r="J28" s="172">
        <f t="shared" si="2"/>
        <v>0</v>
      </c>
      <c r="K28" s="172">
        <f t="shared" si="2"/>
        <v>0</v>
      </c>
      <c r="L28" s="172">
        <f t="shared" si="2"/>
        <v>0</v>
      </c>
      <c r="M28" s="172">
        <f t="shared" si="2"/>
        <v>0</v>
      </c>
      <c r="N28" s="172">
        <f t="shared" si="2"/>
        <v>0</v>
      </c>
      <c r="O28" s="172">
        <f t="shared" si="2"/>
        <v>0</v>
      </c>
      <c r="P28" s="172">
        <f t="shared" si="2"/>
        <v>0</v>
      </c>
      <c r="Q28" s="172">
        <f t="shared" si="2"/>
        <v>0</v>
      </c>
      <c r="R28" s="172">
        <f t="shared" si="2"/>
        <v>0</v>
      </c>
      <c r="S28" s="172">
        <f t="shared" si="2"/>
        <v>0</v>
      </c>
      <c r="T28" s="172">
        <f t="shared" si="2"/>
        <v>0</v>
      </c>
      <c r="U28" s="172">
        <f t="shared" si="2"/>
        <v>0</v>
      </c>
      <c r="V28" s="172">
        <f t="shared" si="2"/>
        <v>0</v>
      </c>
      <c r="W28" s="172">
        <v>1</v>
      </c>
      <c r="X28" s="172">
        <f t="shared" si="2"/>
        <v>0</v>
      </c>
      <c r="Y28" s="172">
        <f t="shared" si="2"/>
        <v>0</v>
      </c>
      <c r="Z28" s="172">
        <f t="shared" si="2"/>
        <v>0</v>
      </c>
      <c r="AA28" s="172">
        <f t="shared" si="2"/>
        <v>0</v>
      </c>
      <c r="AB28" s="172">
        <f t="shared" si="2"/>
        <v>0</v>
      </c>
      <c r="AC28" s="172">
        <f t="shared" si="2"/>
        <v>0</v>
      </c>
      <c r="AD28" s="172">
        <f t="shared" si="2"/>
        <v>0</v>
      </c>
      <c r="AE28" s="172">
        <f t="shared" si="2"/>
        <v>0</v>
      </c>
      <c r="AF28" s="172">
        <f t="shared" si="2"/>
        <v>0</v>
      </c>
      <c r="AG28" s="172">
        <f t="shared" si="2"/>
        <v>0</v>
      </c>
      <c r="AH28" s="172">
        <f t="shared" si="2"/>
        <v>0</v>
      </c>
      <c r="AI28" s="172">
        <f t="shared" si="2"/>
        <v>0</v>
      </c>
      <c r="AJ28" s="172">
        <f t="shared" si="2"/>
        <v>0</v>
      </c>
      <c r="AK28" s="172">
        <f t="shared" si="2"/>
        <v>0</v>
      </c>
      <c r="AL28" s="162">
        <f t="shared" si="1"/>
        <v>1</v>
      </c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</row>
    <row r="29" spans="1:68" s="40" customFormat="1" ht="15.75" hidden="1" customHeight="1">
      <c r="A29" s="141"/>
      <c r="B29" s="138"/>
      <c r="C29" s="379" t="s">
        <v>34</v>
      </c>
      <c r="D29" s="380"/>
      <c r="E29" s="381"/>
      <c r="F29" s="149" t="s">
        <v>33</v>
      </c>
      <c r="G29" s="139">
        <f>'[8]мес ТЗ 2018'!AM456</f>
        <v>32.203000000000003</v>
      </c>
      <c r="H29" s="139">
        <f>'[8]мес ТЗ 2018'!AM595</f>
        <v>0</v>
      </c>
      <c r="I29" s="139">
        <f>'[8]мес ТЗ 2018'!AM736</f>
        <v>0</v>
      </c>
      <c r="J29" s="139">
        <f>'[8]мес ТЗ 2018'!AM837</f>
        <v>0</v>
      </c>
      <c r="K29" s="139">
        <f>'[8]мес ТЗ 2018'!AM942</f>
        <v>0</v>
      </c>
      <c r="L29" s="139">
        <f>'[8]мес ТЗ 2018'!AM1045</f>
        <v>0</v>
      </c>
      <c r="M29" s="139">
        <f>'[8]мес ТЗ 2018'!AM1146</f>
        <v>0</v>
      </c>
      <c r="N29" s="139">
        <f>'[8]мес ТЗ 2018'!AM1286</f>
        <v>0</v>
      </c>
      <c r="O29" s="139">
        <f>'[8]мес ТЗ 2018'!AM1386</f>
        <v>0</v>
      </c>
      <c r="P29" s="139">
        <f>'[8]мес ТЗ 2018'!AM1483</f>
        <v>24.084</v>
      </c>
      <c r="Q29" s="139">
        <f>'[8]мес ТЗ 2018'!AM1623</f>
        <v>0</v>
      </c>
      <c r="R29" s="139">
        <f>'[8]мес ТЗ 2018'!AM1756</f>
        <v>0</v>
      </c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40"/>
      <c r="AL29" s="133">
        <f>SUM(G29:R29)</f>
        <v>56.287000000000006</v>
      </c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</row>
    <row r="30" spans="1:68" s="40" customFormat="1" ht="15.75" hidden="1" customHeight="1">
      <c r="A30" s="148"/>
      <c r="B30" s="31"/>
      <c r="C30" s="341" t="s">
        <v>35</v>
      </c>
      <c r="D30" s="342"/>
      <c r="E30" s="343"/>
      <c r="F30" s="152" t="s">
        <v>33</v>
      </c>
      <c r="G30" s="25">
        <f>'[8]мес ТЗ 2018'!AM457</f>
        <v>60.834000000000003</v>
      </c>
      <c r="H30" s="25">
        <f>'[8]мес ТЗ 2018'!AM596</f>
        <v>0</v>
      </c>
      <c r="I30" s="25">
        <f>'[8]мес ТЗ 2018'!AM737</f>
        <v>0</v>
      </c>
      <c r="J30" s="25">
        <f>'[8]мес ТЗ 2018'!AM838</f>
        <v>0</v>
      </c>
      <c r="K30" s="25">
        <f>'[8]мес ТЗ 2018'!AM943</f>
        <v>0</v>
      </c>
      <c r="L30" s="25">
        <f>'[8]мес ТЗ 2018'!AM1046</f>
        <v>0</v>
      </c>
      <c r="M30" s="25">
        <f>'[8]мес ТЗ 2018'!AM1147</f>
        <v>0</v>
      </c>
      <c r="N30" s="25">
        <f>'[8]мес ТЗ 2018'!AM1287</f>
        <v>0</v>
      </c>
      <c r="O30" s="25">
        <f>'[8]мес ТЗ 2018'!AM1387</f>
        <v>0</v>
      </c>
      <c r="P30" s="25">
        <f>'[8]мес ТЗ 2018'!AM1484</f>
        <v>24.084</v>
      </c>
      <c r="Q30" s="25">
        <f>'[8]мес ТЗ 2018'!AM1624</f>
        <v>0</v>
      </c>
      <c r="R30" s="25">
        <f>'[8]мес ТЗ 2018'!AM1757</f>
        <v>0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32"/>
      <c r="AL30" s="133">
        <f>SUM(G30:R30)</f>
        <v>84.918000000000006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s="40" customFormat="1" ht="15.75" hidden="1" customHeight="1">
      <c r="A31" s="148"/>
      <c r="B31" s="31"/>
      <c r="C31" s="31"/>
      <c r="D31" s="351"/>
      <c r="E31" s="352"/>
      <c r="F31" s="152" t="s">
        <v>33</v>
      </c>
      <c r="G31" s="25">
        <f>G28</f>
        <v>0</v>
      </c>
      <c r="H31" s="25">
        <f t="shared" ref="H31:R31" si="3">H28</f>
        <v>0</v>
      </c>
      <c r="I31" s="25">
        <f t="shared" si="3"/>
        <v>0</v>
      </c>
      <c r="J31" s="25">
        <f t="shared" si="3"/>
        <v>0</v>
      </c>
      <c r="K31" s="25">
        <f t="shared" si="3"/>
        <v>0</v>
      </c>
      <c r="L31" s="25">
        <f t="shared" si="3"/>
        <v>0</v>
      </c>
      <c r="M31" s="25">
        <f t="shared" si="3"/>
        <v>0</v>
      </c>
      <c r="N31" s="25">
        <f t="shared" si="3"/>
        <v>0</v>
      </c>
      <c r="O31" s="25">
        <f t="shared" si="3"/>
        <v>0</v>
      </c>
      <c r="P31" s="25">
        <f t="shared" si="3"/>
        <v>0</v>
      </c>
      <c r="Q31" s="25">
        <f t="shared" si="3"/>
        <v>0</v>
      </c>
      <c r="R31" s="25">
        <f t="shared" si="3"/>
        <v>0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32"/>
      <c r="AL31" s="133">
        <f>SUM(G31:R31)</f>
        <v>0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pans="1:68" s="40" customFormat="1" ht="15.75" hidden="1" customHeight="1">
      <c r="A32" s="148"/>
      <c r="B32" s="31"/>
      <c r="C32" s="341" t="s">
        <v>37</v>
      </c>
      <c r="D32" s="342"/>
      <c r="E32" s="343"/>
      <c r="F32" s="152" t="s">
        <v>38</v>
      </c>
      <c r="G32" s="25">
        <f>'[8]мес ТЗ 2018'!AM459</f>
        <v>2.21</v>
      </c>
      <c r="H32" s="25">
        <f>'[8]мес ТЗ 2018'!AM598</f>
        <v>0</v>
      </c>
      <c r="I32" s="25">
        <f>'[8]мес ТЗ 2018'!AM739</f>
        <v>0</v>
      </c>
      <c r="J32" s="25">
        <f>'[8]мес ТЗ 2018'!AM840</f>
        <v>0</v>
      </c>
      <c r="K32" s="25">
        <f>'[8]мес ТЗ 2018'!AM945</f>
        <v>6</v>
      </c>
      <c r="L32" s="25">
        <f>'[8]мес ТЗ 2018'!AM1048</f>
        <v>0</v>
      </c>
      <c r="M32" s="25">
        <f>'[8]мес ТЗ 2018'!AM1149</f>
        <v>0</v>
      </c>
      <c r="N32" s="25">
        <f>'[8]мес ТЗ 2018'!AM1289</f>
        <v>0</v>
      </c>
      <c r="O32" s="35">
        <f>'[8]мес ТЗ 2018'!AM1389</f>
        <v>0</v>
      </c>
      <c r="P32" s="25">
        <f>'[8]мес ТЗ 2018'!AM1486</f>
        <v>0</v>
      </c>
      <c r="Q32" s="25">
        <f>'[8]мес ТЗ 2018'!AM1626</f>
        <v>0</v>
      </c>
      <c r="R32" s="25">
        <f>'[8]мес ТЗ 2018'!AM1759</f>
        <v>0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32"/>
      <c r="AL32" s="133">
        <f>SUM(G32:R32)</f>
        <v>8.2100000000000009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s="39" customFormat="1" ht="15.75" hidden="1" customHeight="1">
      <c r="A33" s="41"/>
      <c r="B33" s="41"/>
      <c r="C33" s="41"/>
      <c r="D33" s="351"/>
      <c r="E33" s="352"/>
      <c r="F33" s="148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32"/>
      <c r="AL33" s="134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</row>
    <row r="34" spans="1:68" s="39" customFormat="1" ht="15" hidden="1" customHeight="1">
      <c r="A34" s="43"/>
      <c r="B34" s="350" t="s">
        <v>30</v>
      </c>
      <c r="C34" s="351"/>
      <c r="D34" s="351"/>
      <c r="E34" s="352"/>
      <c r="F34" s="43"/>
      <c r="G34" s="44" t="e">
        <f>#REF!+#REF!+#REF!+#REF!+G25</f>
        <v>#REF!</v>
      </c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7"/>
      <c r="AL34" s="135" t="e">
        <f>SUM(G34:R34)</f>
        <v>#REF!</v>
      </c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</row>
    <row r="35" spans="1:68" s="45" customFormat="1" ht="15" hidden="1" customHeight="1">
      <c r="A35" s="43"/>
      <c r="B35" s="350" t="s">
        <v>31</v>
      </c>
      <c r="C35" s="351"/>
      <c r="D35" s="351"/>
      <c r="E35" s="352"/>
      <c r="F35" s="43"/>
      <c r="G35" s="44" t="e">
        <f>#REF!+#REF!+#REF!+G26</f>
        <v>#REF!</v>
      </c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7"/>
      <c r="AL35" s="135" t="e">
        <f t="shared" ref="AL35:AL41" si="4">SUM(G35:R35)</f>
        <v>#REF!</v>
      </c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</row>
    <row r="36" spans="1:68" s="45" customFormat="1" ht="15" hidden="1" customHeight="1">
      <c r="A36" s="46"/>
      <c r="B36" s="350" t="s">
        <v>32</v>
      </c>
      <c r="C36" s="351"/>
      <c r="D36" s="351"/>
      <c r="E36" s="352"/>
      <c r="F36" s="43"/>
      <c r="G36" s="44" t="e">
        <f>#REF!+#REF!+#REF!+#REF!+#REF!+#REF!+#REF!+G27</f>
        <v>#REF!</v>
      </c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7"/>
      <c r="AL36" s="135" t="e">
        <f t="shared" si="4"/>
        <v>#REF!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</row>
    <row r="37" spans="1:68" s="39" customFormat="1" ht="15.75" hidden="1" customHeight="1">
      <c r="A37" s="358" t="s">
        <v>46</v>
      </c>
      <c r="B37" s="359"/>
      <c r="C37" s="359"/>
      <c r="D37" s="359"/>
      <c r="E37" s="359"/>
      <c r="F37" s="359"/>
      <c r="G37" s="44">
        <f>'[8]мес ТЗ 2018'!AM284</f>
        <v>0</v>
      </c>
      <c r="H37" s="44">
        <f>'[8]мес ТЗ 2018'!AM313</f>
        <v>15.465999999999999</v>
      </c>
      <c r="I37" s="44">
        <f>'[8]мес ТЗ 2018'!AM342</f>
        <v>0</v>
      </c>
      <c r="J37" s="44">
        <f>'[8]мес ТЗ 2018'!AM371</f>
        <v>0</v>
      </c>
      <c r="K37" s="44">
        <f>'[8]мес ТЗ 2018'!AM400</f>
        <v>6</v>
      </c>
      <c r="L37" s="44">
        <f>'[8]мес ТЗ 2018'!AM1052</f>
        <v>0</v>
      </c>
      <c r="M37" s="44">
        <f>'[8]мес ТЗ 2018'!AM1223</f>
        <v>0</v>
      </c>
      <c r="N37" s="44">
        <f>'[8]мес ТЗ 2018'!AM1294</f>
        <v>0</v>
      </c>
      <c r="O37" s="44">
        <f>'[8]мес ТЗ 2018'!AM1394</f>
        <v>0</v>
      </c>
      <c r="P37" s="44">
        <f>'[8]мес ТЗ 2018'!AM1563</f>
        <v>0</v>
      </c>
      <c r="Q37" s="44">
        <f>'[8]мес ТЗ 2018'!AM1690</f>
        <v>0</v>
      </c>
      <c r="R37" s="47">
        <f>'[8]мес ТЗ 2018'!AM1839</f>
        <v>0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135">
        <f t="shared" si="4"/>
        <v>21.466000000000001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</row>
    <row r="38" spans="1:68" hidden="1">
      <c r="A38" s="360" t="s">
        <v>47</v>
      </c>
      <c r="B38" s="361"/>
      <c r="C38" s="361"/>
      <c r="D38" s="361"/>
      <c r="E38" s="361"/>
      <c r="F38" s="361"/>
      <c r="G38" s="44">
        <f>'[8]мес ТЗ 2018'!AM285</f>
        <v>0</v>
      </c>
      <c r="H38" s="44">
        <f>'[8]мес ТЗ 2018'!AM314</f>
        <v>0</v>
      </c>
      <c r="I38" s="44">
        <f>'[8]мес ТЗ 2018'!AM343</f>
        <v>3.9780698364827298</v>
      </c>
      <c r="J38" s="44">
        <f>'[8]мес ТЗ 2018'!AM372</f>
        <v>0</v>
      </c>
      <c r="K38" s="44">
        <f>'[8]мес ТЗ 2018'!AM401</f>
        <v>0</v>
      </c>
      <c r="L38" s="44">
        <f>'[8]мес ТЗ 2018'!AM1053</f>
        <v>0</v>
      </c>
      <c r="M38" s="44">
        <f>'[8]мес ТЗ 2018'!AM1224</f>
        <v>7.8620000000000001</v>
      </c>
      <c r="N38" s="44">
        <f>'[8]мес ТЗ 2018'!AM1295</f>
        <v>0</v>
      </c>
      <c r="O38" s="44">
        <f>'[8]мес ТЗ 2018'!AM1395</f>
        <v>0</v>
      </c>
      <c r="P38" s="44">
        <f>'[8]мес ТЗ 2018'!AM1564</f>
        <v>6</v>
      </c>
      <c r="Q38" s="44">
        <f>'[8]мес ТЗ 2018'!AM1691</f>
        <v>0</v>
      </c>
      <c r="R38" s="47">
        <f>'[8]мес ТЗ 2018'!AM1840</f>
        <v>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135">
        <f t="shared" si="4"/>
        <v>17.84006983648273</v>
      </c>
      <c r="AM38" s="28"/>
      <c r="AN38" s="28"/>
      <c r="AO38" s="28"/>
    </row>
    <row r="39" spans="1:68" hidden="1">
      <c r="A39" s="362" t="s">
        <v>48</v>
      </c>
      <c r="B39" s="363"/>
      <c r="C39" s="363"/>
      <c r="D39" s="363"/>
      <c r="E39" s="363"/>
      <c r="F39" s="363"/>
      <c r="G39" s="44" t="e">
        <f>SUM(G35:G38)</f>
        <v>#REF!</v>
      </c>
      <c r="H39" s="44" t="e">
        <f t="shared" ref="H39" si="5">SUM(H35:H38)</f>
        <v>#REF!</v>
      </c>
      <c r="I39" s="44" t="e">
        <f>SUM(I35:I38)</f>
        <v>#REF!</v>
      </c>
      <c r="J39" s="44" t="e">
        <f t="shared" ref="J39" si="6">SUM(J35:J38)</f>
        <v>#REF!</v>
      </c>
      <c r="K39" s="44" t="e">
        <f>SUM(K35:K38)</f>
        <v>#REF!</v>
      </c>
      <c r="L39" s="44" t="e">
        <f>SUM(L35:L38)</f>
        <v>#REF!</v>
      </c>
      <c r="M39" s="44" t="e">
        <f t="shared" ref="M39:R39" si="7">SUM(M35:M38)</f>
        <v>#REF!</v>
      </c>
      <c r="N39" s="44" t="e">
        <f t="shared" si="7"/>
        <v>#REF!</v>
      </c>
      <c r="O39" s="44" t="e">
        <f t="shared" si="7"/>
        <v>#REF!</v>
      </c>
      <c r="P39" s="44" t="e">
        <f t="shared" si="7"/>
        <v>#REF!</v>
      </c>
      <c r="Q39" s="44" t="e">
        <f t="shared" si="7"/>
        <v>#REF!</v>
      </c>
      <c r="R39" s="47" t="e">
        <f t="shared" si="7"/>
        <v>#REF!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135" t="e">
        <f t="shared" si="4"/>
        <v>#REF!</v>
      </c>
      <c r="AM39" s="28"/>
      <c r="AN39" s="28"/>
      <c r="AO39" s="28"/>
    </row>
    <row r="40" spans="1:68" hidden="1">
      <c r="A40" s="353" t="s">
        <v>49</v>
      </c>
      <c r="B40" s="354"/>
      <c r="C40" s="354"/>
      <c r="D40" s="354"/>
      <c r="E40" s="354"/>
      <c r="F40" s="354"/>
      <c r="G40" s="48">
        <f>'[8]мес ТЗ 2018'!AM287</f>
        <v>0</v>
      </c>
      <c r="H40" s="48">
        <f>'[8]мес ТЗ 2018'!AM316</f>
        <v>0</v>
      </c>
      <c r="I40" s="48">
        <f>'[8]мес ТЗ 2018'!AM345</f>
        <v>5.27</v>
      </c>
      <c r="J40" s="48">
        <f>'[8]мес ТЗ 2018'!AM374</f>
        <v>0</v>
      </c>
      <c r="K40" s="48">
        <f>'[8]мес ТЗ 2018'!AM403</f>
        <v>0</v>
      </c>
      <c r="L40" s="48">
        <f>'[8]мес ТЗ 2018'!AM1055</f>
        <v>0</v>
      </c>
      <c r="M40" s="48">
        <f>'[8]мес ТЗ 2018'!AM1226</f>
        <v>0</v>
      </c>
      <c r="N40" s="48">
        <f>'[8]мес ТЗ 2018'!AM1297</f>
        <v>0</v>
      </c>
      <c r="O40" s="48">
        <f>'[8]мес ТЗ 2018'!AM1397</f>
        <v>0</v>
      </c>
      <c r="P40" s="48">
        <f>'[8]мес ТЗ 2018'!AM1566</f>
        <v>0</v>
      </c>
      <c r="Q40" s="48">
        <f>'[8]мес ТЗ 2018'!AM1693</f>
        <v>0</v>
      </c>
      <c r="R40" s="49">
        <f>'[8]мес ТЗ 2018'!AM1842</f>
        <v>0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135">
        <f t="shared" si="4"/>
        <v>5.27</v>
      </c>
      <c r="AM40" s="28"/>
      <c r="AN40" s="28"/>
      <c r="AO40" s="28"/>
    </row>
    <row r="41" spans="1:68" hidden="1">
      <c r="A41" s="50"/>
      <c r="B41" s="51"/>
      <c r="C41" s="50"/>
      <c r="D41" s="50"/>
      <c r="E41" s="52" t="s">
        <v>32</v>
      </c>
      <c r="F41" s="19"/>
      <c r="G41" s="44" t="e">
        <f>#REF!+#REF!+#REF!+#REF!</f>
        <v>#REF!</v>
      </c>
      <c r="H41" s="44" t="e">
        <f>#REF!+#REF!+#REF!+#REF!</f>
        <v>#REF!</v>
      </c>
      <c r="I41" s="44" t="e">
        <f>#REF!+#REF!++I27+#REF!+#REF!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7"/>
      <c r="AL41" s="135" t="e">
        <f t="shared" si="4"/>
        <v>#REF!</v>
      </c>
    </row>
    <row r="42" spans="1:68" ht="15" hidden="1" customHeight="1">
      <c r="A42" s="53"/>
      <c r="B42" s="54"/>
      <c r="C42" s="54"/>
      <c r="D42" s="356"/>
      <c r="E42" s="357"/>
      <c r="F42" s="54"/>
      <c r="G42" s="69" t="e">
        <f>G34+G35+G36</f>
        <v>#REF!</v>
      </c>
      <c r="H42" s="69" t="e">
        <f t="shared" ref="H42" si="8">H34+H35+H36</f>
        <v>#REF!</v>
      </c>
      <c r="I42" s="69" t="e">
        <f>I34+I35+I36</f>
        <v>#REF!</v>
      </c>
      <c r="J42" s="69" t="e">
        <f t="shared" ref="J42:R42" si="9">J34+J35+J36</f>
        <v>#REF!</v>
      </c>
      <c r="K42" s="69" t="e">
        <f t="shared" si="9"/>
        <v>#REF!</v>
      </c>
      <c r="L42" s="69" t="e">
        <f t="shared" si="9"/>
        <v>#REF!</v>
      </c>
      <c r="M42" s="69" t="e">
        <f t="shared" si="9"/>
        <v>#REF!</v>
      </c>
      <c r="N42" s="69" t="e">
        <f t="shared" si="9"/>
        <v>#REF!</v>
      </c>
      <c r="O42" s="69" t="e">
        <f t="shared" si="9"/>
        <v>#REF!</v>
      </c>
      <c r="P42" s="69" t="e">
        <f t="shared" si="9"/>
        <v>#REF!</v>
      </c>
      <c r="Q42" s="69" t="e">
        <f t="shared" si="9"/>
        <v>#REF!</v>
      </c>
      <c r="R42" s="69" t="e">
        <f t="shared" si="9"/>
        <v>#REF!</v>
      </c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131"/>
      <c r="AL42" s="135" t="e">
        <f>SUM(G42:R42)</f>
        <v>#REF!</v>
      </c>
    </row>
    <row r="43" spans="1:68" ht="15" hidden="1" customHeight="1">
      <c r="A43" s="53"/>
      <c r="B43" s="56"/>
      <c r="C43" s="355" t="s">
        <v>34</v>
      </c>
      <c r="D43" s="356"/>
      <c r="E43" s="357"/>
      <c r="F43" s="56"/>
      <c r="G43" s="55" t="e">
        <f>#REF!+#REF!+#REF!+G20+G29</f>
        <v>#REF!</v>
      </c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132"/>
      <c r="AL43" s="136" t="e">
        <f>SUM(G43:R43)</f>
        <v>#REF!</v>
      </c>
    </row>
    <row r="44" spans="1:68" ht="15" hidden="1" customHeight="1">
      <c r="A44" s="53"/>
      <c r="B44" s="56"/>
      <c r="C44" s="355" t="s">
        <v>35</v>
      </c>
      <c r="D44" s="356"/>
      <c r="E44" s="357"/>
      <c r="F44" s="56"/>
      <c r="G44" s="55" t="e">
        <f>#REF!+#REF!+#REF!+G21+G30</f>
        <v>#REF!</v>
      </c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132"/>
      <c r="AL44" s="136" t="e">
        <f>SUM(G44:R44)</f>
        <v>#REF!</v>
      </c>
    </row>
    <row r="45" spans="1:68" ht="15" hidden="1" customHeight="1">
      <c r="A45" s="53"/>
      <c r="B45" s="56"/>
      <c r="C45" s="54"/>
      <c r="D45" s="356"/>
      <c r="E45" s="357"/>
      <c r="F45" s="56"/>
      <c r="G45" s="55" t="e">
        <f>SUM(G42:G44)</f>
        <v>#REF!</v>
      </c>
      <c r="H45" s="55" t="e">
        <f t="shared" ref="H45" si="10">SUM(H42:H44)</f>
        <v>#REF!</v>
      </c>
      <c r="I45" s="55" t="e">
        <f>SUM(I42:I44)</f>
        <v>#REF!</v>
      </c>
      <c r="J45" s="55" t="e">
        <f t="shared" ref="J45:R45" si="11">SUM(J42:J44)</f>
        <v>#REF!</v>
      </c>
      <c r="K45" s="55" t="e">
        <f t="shared" si="11"/>
        <v>#REF!</v>
      </c>
      <c r="L45" s="55" t="e">
        <f t="shared" si="11"/>
        <v>#REF!</v>
      </c>
      <c r="M45" s="55" t="e">
        <f t="shared" si="11"/>
        <v>#REF!</v>
      </c>
      <c r="N45" s="55" t="e">
        <f t="shared" si="11"/>
        <v>#REF!</v>
      </c>
      <c r="O45" s="55" t="e">
        <f t="shared" si="11"/>
        <v>#REF!</v>
      </c>
      <c r="P45" s="55" t="e">
        <f t="shared" si="11"/>
        <v>#REF!</v>
      </c>
      <c r="Q45" s="55" t="e">
        <f t="shared" si="11"/>
        <v>#REF!</v>
      </c>
      <c r="R45" s="55" t="e">
        <f t="shared" si="11"/>
        <v>#REF!</v>
      </c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132"/>
      <c r="AL45" s="136" t="e">
        <f>SUM(G45:R45)</f>
        <v>#REF!</v>
      </c>
    </row>
    <row r="46" spans="1:68" ht="15" hidden="1" customHeight="1">
      <c r="A46" s="53"/>
      <c r="B46" s="56"/>
      <c r="C46" s="355" t="s">
        <v>37</v>
      </c>
      <c r="D46" s="356"/>
      <c r="E46" s="357"/>
      <c r="F46" s="56"/>
      <c r="G46" s="55" t="e">
        <f>#REF!+#REF!+#REF!+G23+G32</f>
        <v>#REF!</v>
      </c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8" t="e">
        <f>#REF!+#REF!+#REF!+O23+O32</f>
        <v>#REF!</v>
      </c>
      <c r="P46" s="55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132"/>
      <c r="AL46" s="137" t="e">
        <f>SUM(G46:R46)</f>
        <v>#REF!</v>
      </c>
    </row>
    <row r="47" spans="1:68" ht="43.5" customHeight="1"/>
    <row r="48" spans="1:68" ht="15" customHeight="1">
      <c r="A48" s="61"/>
      <c r="B48" s="62"/>
      <c r="C48" s="62"/>
      <c r="D48" s="62"/>
      <c r="E48" s="62"/>
      <c r="F48" s="62"/>
      <c r="G48" s="63"/>
      <c r="H48" s="63"/>
      <c r="I48" s="63"/>
      <c r="J48" s="63"/>
      <c r="K48" s="63"/>
      <c r="L48" s="63"/>
      <c r="M48" s="63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1:38" s="155" customFormat="1" ht="66" customHeight="1">
      <c r="B49" s="378" t="s">
        <v>65</v>
      </c>
      <c r="C49" s="378"/>
      <c r="D49" s="378"/>
      <c r="E49" s="378"/>
      <c r="F49" s="378"/>
      <c r="G49" s="378"/>
      <c r="H49" s="173"/>
      <c r="I49" s="403" t="s">
        <v>152</v>
      </c>
      <c r="J49" s="403"/>
      <c r="K49" s="403"/>
      <c r="L49" s="403"/>
      <c r="M49" s="156"/>
      <c r="N49" s="404"/>
      <c r="O49" s="404"/>
      <c r="P49" s="404"/>
      <c r="Q49" s="404"/>
      <c r="R49" s="156"/>
      <c r="S49" s="405" t="s">
        <v>153</v>
      </c>
      <c r="T49" s="405"/>
      <c r="U49" s="405"/>
    </row>
    <row r="50" spans="1:38" s="155" customFormat="1" ht="21.95" customHeight="1">
      <c r="B50" s="173"/>
      <c r="C50" s="173"/>
      <c r="D50" s="173"/>
      <c r="E50" s="173"/>
      <c r="F50" s="173"/>
      <c r="G50" s="173"/>
      <c r="H50" s="173"/>
      <c r="I50" s="406" t="s">
        <v>6</v>
      </c>
      <c r="J50" s="406"/>
      <c r="K50" s="406"/>
      <c r="L50" s="406"/>
      <c r="M50" s="173"/>
      <c r="N50" s="406" t="s">
        <v>51</v>
      </c>
      <c r="O50" s="406"/>
      <c r="P50" s="406"/>
      <c r="Q50" s="406"/>
      <c r="R50" s="173"/>
      <c r="S50" s="406" t="s">
        <v>52</v>
      </c>
      <c r="T50" s="406"/>
      <c r="U50" s="406"/>
    </row>
    <row r="51" spans="1:38" s="155" customFormat="1" ht="51.75" customHeight="1">
      <c r="B51" s="378" t="s">
        <v>154</v>
      </c>
      <c r="C51" s="378"/>
      <c r="D51" s="378"/>
      <c r="E51" s="378"/>
      <c r="F51" s="378"/>
      <c r="G51" s="378"/>
      <c r="H51" s="173"/>
      <c r="I51" s="403" t="s">
        <v>157</v>
      </c>
      <c r="J51" s="403"/>
      <c r="K51" s="403"/>
      <c r="L51" s="403"/>
      <c r="M51" s="156"/>
      <c r="N51" s="404"/>
      <c r="O51" s="404"/>
      <c r="P51" s="404"/>
      <c r="Q51" s="404"/>
      <c r="R51" s="156"/>
      <c r="S51" s="405" t="s">
        <v>155</v>
      </c>
      <c r="T51" s="405"/>
      <c r="U51" s="405"/>
    </row>
    <row r="52" spans="1:38" s="155" customFormat="1" ht="26.1" customHeight="1">
      <c r="B52" s="173"/>
      <c r="C52" s="173"/>
      <c r="D52" s="173"/>
      <c r="E52" s="173"/>
      <c r="F52" s="173"/>
      <c r="G52" s="173"/>
      <c r="H52" s="173"/>
      <c r="I52" s="406" t="s">
        <v>6</v>
      </c>
      <c r="J52" s="406"/>
      <c r="K52" s="406"/>
      <c r="L52" s="406"/>
      <c r="M52" s="173"/>
      <c r="N52" s="406" t="s">
        <v>51</v>
      </c>
      <c r="O52" s="406"/>
      <c r="P52" s="406"/>
      <c r="Q52" s="406"/>
      <c r="R52" s="173"/>
      <c r="S52" s="406" t="s">
        <v>52</v>
      </c>
      <c r="T52" s="406"/>
      <c r="U52" s="406"/>
    </row>
    <row r="53" spans="1:38" ht="15" customHeight="1">
      <c r="B53" s="9"/>
      <c r="C53" s="9"/>
      <c r="F53" s="150"/>
      <c r="G53" s="150"/>
      <c r="H53" s="150"/>
      <c r="K53" s="150"/>
      <c r="L53" s="150"/>
      <c r="M53" s="150"/>
      <c r="N53" s="150"/>
      <c r="O53" s="64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</row>
    <row r="54" spans="1:38" ht="42" customHeight="1">
      <c r="A54" s="376"/>
      <c r="B54" s="376"/>
      <c r="C54" s="377"/>
      <c r="D54" s="377"/>
      <c r="E54" s="266"/>
      <c r="F54" s="267"/>
      <c r="G54" s="266"/>
      <c r="H54" s="266"/>
      <c r="I54" s="266"/>
      <c r="J54" s="266"/>
      <c r="K54" s="266"/>
      <c r="L54" s="266"/>
      <c r="M54" s="266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59">
        <f>SUM(G54:AJ54)</f>
        <v>0</v>
      </c>
    </row>
    <row r="55" spans="1:38" ht="13.5" customHeight="1">
      <c r="A55" s="28"/>
      <c r="B55" s="257"/>
      <c r="C55" s="28"/>
      <c r="D55" s="28"/>
      <c r="E55" s="258"/>
      <c r="F55" s="25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69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8" ht="13.5" customHeight="1"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1:38"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8"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1:38"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8"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1:38"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1:38"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1:38"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8"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 spans="17:37"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</sheetData>
  <mergeCells count="58">
    <mergeCell ref="I51:L51"/>
    <mergeCell ref="N51:Q51"/>
    <mergeCell ref="S51:U51"/>
    <mergeCell ref="I52:L52"/>
    <mergeCell ref="N52:Q52"/>
    <mergeCell ref="S52:U52"/>
    <mergeCell ref="I49:L49"/>
    <mergeCell ref="N49:Q49"/>
    <mergeCell ref="S49:U49"/>
    <mergeCell ref="I50:L50"/>
    <mergeCell ref="N50:Q50"/>
    <mergeCell ref="S50:U50"/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C29:E29"/>
    <mergeCell ref="G15:AK15"/>
    <mergeCell ref="AL15:AL18"/>
    <mergeCell ref="G17:AK18"/>
    <mergeCell ref="G19:AK19"/>
    <mergeCell ref="C20:E20"/>
    <mergeCell ref="C21:E21"/>
    <mergeCell ref="D22:E22"/>
    <mergeCell ref="C23:E23"/>
    <mergeCell ref="G24:AK24"/>
    <mergeCell ref="A28:E28"/>
    <mergeCell ref="D42:E42"/>
    <mergeCell ref="C30:E30"/>
    <mergeCell ref="D31:E31"/>
    <mergeCell ref="C32:E32"/>
    <mergeCell ref="D33:E33"/>
    <mergeCell ref="B34:E34"/>
    <mergeCell ref="B35:E35"/>
    <mergeCell ref="B36:E36"/>
    <mergeCell ref="A37:F37"/>
    <mergeCell ref="A38:F38"/>
    <mergeCell ref="A39:F39"/>
    <mergeCell ref="A40:F40"/>
    <mergeCell ref="A54:B54"/>
    <mergeCell ref="C54:D54"/>
    <mergeCell ref="B51:G51"/>
    <mergeCell ref="C43:E43"/>
    <mergeCell ref="C44:E44"/>
    <mergeCell ref="D45:E45"/>
    <mergeCell ref="C46:E46"/>
    <mergeCell ref="B49:G4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9" fitToHeight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65"/>
  <sheetViews>
    <sheetView showZeros="0" view="pageBreakPreview" topLeftCell="A10" zoomScale="55" zoomScaleNormal="70" zoomScaleSheetLayoutView="55" workbookViewId="0">
      <selection activeCell="E58" sqref="E58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1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0.5703125" style="65" customWidth="1"/>
    <col min="40" max="40" width="16.42578125" style="1" customWidth="1"/>
    <col min="41" max="43" width="12.42578125" style="1"/>
    <col min="44" max="70" width="12.42578125" style="28"/>
    <col min="71" max="16384" width="12.42578125" style="1"/>
  </cols>
  <sheetData>
    <row r="1" spans="1:70" ht="15" hidden="1" customHeight="1" outlineLevel="1">
      <c r="A1" s="123"/>
      <c r="B1" s="124"/>
      <c r="C1" s="126"/>
      <c r="D1" s="16"/>
      <c r="E1" s="16"/>
      <c r="F1" s="16"/>
      <c r="G1" s="16"/>
      <c r="H1" s="15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9"/>
      <c r="AN1" s="153" t="s">
        <v>102</v>
      </c>
    </row>
    <row r="2" spans="1:70" ht="15" hidden="1" customHeight="1" outlineLevel="1">
      <c r="A2" s="123"/>
      <c r="B2" s="122" t="s">
        <v>0</v>
      </c>
      <c r="C2" s="126"/>
      <c r="D2" s="16"/>
      <c r="E2" s="16"/>
      <c r="F2" s="16"/>
      <c r="G2" s="16"/>
      <c r="H2" s="15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42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283" t="s">
        <v>57</v>
      </c>
      <c r="C3" s="283"/>
      <c r="D3" s="283"/>
      <c r="E3" s="283"/>
      <c r="F3" s="283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283" t="s">
        <v>3</v>
      </c>
      <c r="AH3" s="283"/>
      <c r="AI3" s="283"/>
      <c r="AJ3" s="283"/>
      <c r="AK3" s="283"/>
      <c r="AL3" s="283"/>
      <c r="AM3" s="283"/>
      <c r="AN3" s="5"/>
    </row>
    <row r="4" spans="1:70" ht="31.5" hidden="1" customHeight="1" outlineLevel="1">
      <c r="A4" s="123"/>
      <c r="B4" s="84" t="s">
        <v>62</v>
      </c>
      <c r="C4" s="85"/>
      <c r="D4" s="85"/>
      <c r="E4" s="85"/>
      <c r="F4" s="85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85"/>
      <c r="AH4" s="85"/>
      <c r="AI4" s="85"/>
      <c r="AJ4" s="85"/>
      <c r="AK4" s="85"/>
      <c r="AL4" s="129"/>
      <c r="AM4" s="129"/>
      <c r="AN4" s="5"/>
    </row>
    <row r="5" spans="1:70" ht="15" hidden="1" customHeight="1" outlineLevel="1">
      <c r="A5" s="123"/>
      <c r="B5" s="86" t="s">
        <v>6</v>
      </c>
      <c r="C5" s="87"/>
      <c r="D5" s="87"/>
      <c r="E5" s="87"/>
      <c r="F5" s="87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284" t="s">
        <v>6</v>
      </c>
      <c r="AH5" s="284"/>
      <c r="AI5" s="284"/>
      <c r="AJ5" s="284"/>
      <c r="AK5" s="284"/>
      <c r="AL5" s="284"/>
      <c r="AM5" s="284"/>
      <c r="AN5" s="5"/>
    </row>
    <row r="6" spans="1:70" ht="33" hidden="1" customHeight="1" outlineLevel="1">
      <c r="A6" s="123"/>
      <c r="B6" s="88" t="s">
        <v>63</v>
      </c>
      <c r="C6" s="85"/>
      <c r="D6" s="85"/>
      <c r="E6" s="85"/>
      <c r="F6" s="85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85"/>
      <c r="AH6" s="85"/>
      <c r="AI6" s="85"/>
      <c r="AJ6" s="85"/>
      <c r="AK6" s="85"/>
      <c r="AL6" s="129"/>
      <c r="AM6" s="129"/>
      <c r="AN6" s="5"/>
    </row>
    <row r="7" spans="1:70" ht="15" hidden="1" customHeight="1" outlineLevel="1">
      <c r="A7" s="123"/>
      <c r="B7" s="89" t="s">
        <v>51</v>
      </c>
      <c r="C7" s="90"/>
      <c r="D7" s="90"/>
      <c r="E7" s="90"/>
      <c r="F7" s="90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284" t="s">
        <v>51</v>
      </c>
      <c r="AH7" s="284"/>
      <c r="AI7" s="284"/>
      <c r="AJ7" s="284"/>
      <c r="AK7" s="284"/>
      <c r="AL7" s="284"/>
      <c r="AM7" s="284"/>
      <c r="AN7" s="5"/>
    </row>
    <row r="8" spans="1:70" ht="15" hidden="1" customHeight="1" outlineLevel="1">
      <c r="A8" s="123"/>
      <c r="B8" s="85"/>
      <c r="C8" s="85"/>
      <c r="D8" s="85"/>
      <c r="E8" s="85"/>
      <c r="F8" s="85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85"/>
      <c r="AH8" s="85"/>
      <c r="AI8" s="85"/>
      <c r="AJ8" s="85"/>
      <c r="AK8" s="85"/>
      <c r="AL8" s="129"/>
      <c r="AM8" s="129"/>
      <c r="AN8" s="5"/>
    </row>
    <row r="9" spans="1:70" ht="27.75" hidden="1" customHeight="1" outlineLevel="1" thickBot="1">
      <c r="A9" s="17"/>
      <c r="B9" s="283" t="s">
        <v>60</v>
      </c>
      <c r="C9" s="283"/>
      <c r="D9" s="283"/>
      <c r="E9" s="283"/>
      <c r="F9" s="283"/>
      <c r="G9" s="17"/>
      <c r="H9" s="17"/>
      <c r="I9" s="17"/>
      <c r="J9" s="17"/>
      <c r="K9" s="17"/>
      <c r="L9" s="17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02" t="s">
        <v>150</v>
      </c>
      <c r="AH9" s="402"/>
      <c r="AI9" s="402"/>
      <c r="AJ9" s="402"/>
      <c r="AK9" s="402"/>
      <c r="AL9" s="402"/>
      <c r="AM9" s="402"/>
      <c r="AN9" s="3"/>
    </row>
    <row r="10" spans="1:70" ht="27.75" customHeight="1" collapsed="1" thickBot="1">
      <c r="A10" s="17"/>
      <c r="B10" s="125"/>
      <c r="C10" s="125"/>
      <c r="D10" s="125"/>
      <c r="E10" s="125"/>
      <c r="F10" s="125"/>
      <c r="G10" s="17"/>
      <c r="H10" s="17"/>
      <c r="I10" s="17"/>
      <c r="J10" s="17"/>
      <c r="K10" s="17"/>
      <c r="L10" s="17"/>
      <c r="M10" s="125"/>
      <c r="N10" s="125"/>
      <c r="O10" s="125"/>
      <c r="P10" s="125"/>
      <c r="Q10" s="125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30"/>
      <c r="AN10" s="246" t="s">
        <v>102</v>
      </c>
    </row>
    <row r="11" spans="1:70" ht="27.75" customHeight="1">
      <c r="A11" s="17"/>
      <c r="B11" s="125"/>
      <c r="C11" s="125"/>
      <c r="D11" s="125"/>
      <c r="E11" s="125"/>
      <c r="F11" s="125"/>
      <c r="G11" s="17"/>
      <c r="H11" s="17"/>
      <c r="I11" s="17"/>
      <c r="J11" s="17"/>
      <c r="K11" s="17"/>
      <c r="L11" s="17"/>
      <c r="M11" s="125"/>
      <c r="N11" s="125"/>
      <c r="O11" s="125"/>
      <c r="P11" s="125"/>
      <c r="Q11" s="125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30"/>
      <c r="AN11" s="3"/>
    </row>
    <row r="12" spans="1:70" s="238" customFormat="1" ht="21.75" customHeight="1">
      <c r="A12" s="396" t="s">
        <v>138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M12" s="397"/>
      <c r="AN12" s="427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</row>
    <row r="13" spans="1:70" s="238" customFormat="1" ht="21.75" customHeight="1">
      <c r="A13" s="396" t="s">
        <v>137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427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96" t="s">
        <v>141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427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ht="15" customHeight="1">
      <c r="A15" s="398" t="s">
        <v>10</v>
      </c>
      <c r="B15" s="399" t="s">
        <v>11</v>
      </c>
      <c r="C15" s="398" t="s">
        <v>89</v>
      </c>
      <c r="D15" s="400" t="s">
        <v>158</v>
      </c>
      <c r="E15" s="400" t="s">
        <v>54</v>
      </c>
      <c r="F15" s="400" t="s">
        <v>87</v>
      </c>
      <c r="G15" s="428" t="s">
        <v>13</v>
      </c>
      <c r="H15" s="382" t="s">
        <v>105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423" t="s">
        <v>26</v>
      </c>
    </row>
    <row r="16" spans="1:70" ht="15" customHeight="1">
      <c r="A16" s="398"/>
      <c r="B16" s="399"/>
      <c r="C16" s="398"/>
      <c r="D16" s="400"/>
      <c r="E16" s="400"/>
      <c r="F16" s="400"/>
      <c r="G16" s="429"/>
      <c r="H16" s="241">
        <v>1</v>
      </c>
      <c r="I16" s="242" t="s">
        <v>107</v>
      </c>
      <c r="J16" s="241">
        <v>3</v>
      </c>
      <c r="K16" s="242" t="s">
        <v>109</v>
      </c>
      <c r="L16" s="241">
        <v>5</v>
      </c>
      <c r="M16" s="242" t="s">
        <v>111</v>
      </c>
      <c r="N16" s="241">
        <v>7</v>
      </c>
      <c r="O16" s="242" t="s">
        <v>113</v>
      </c>
      <c r="P16" s="160">
        <v>9</v>
      </c>
      <c r="Q16" s="243" t="s">
        <v>115</v>
      </c>
      <c r="R16" s="160">
        <v>11</v>
      </c>
      <c r="S16" s="243" t="s">
        <v>117</v>
      </c>
      <c r="T16" s="241">
        <v>13</v>
      </c>
      <c r="U16" s="242" t="s">
        <v>119</v>
      </c>
      <c r="V16" s="160">
        <v>15</v>
      </c>
      <c r="W16" s="243" t="s">
        <v>121</v>
      </c>
      <c r="X16" s="160">
        <v>17</v>
      </c>
      <c r="Y16" s="243" t="s">
        <v>123</v>
      </c>
      <c r="Z16" s="160">
        <v>19</v>
      </c>
      <c r="AA16" s="242" t="s">
        <v>125</v>
      </c>
      <c r="AB16" s="241">
        <v>21</v>
      </c>
      <c r="AC16" s="243" t="s">
        <v>127</v>
      </c>
      <c r="AD16" s="160">
        <v>23</v>
      </c>
      <c r="AE16" s="243" t="s">
        <v>129</v>
      </c>
      <c r="AF16" s="160">
        <v>25</v>
      </c>
      <c r="AG16" s="243" t="s">
        <v>131</v>
      </c>
      <c r="AH16" s="241">
        <v>27</v>
      </c>
      <c r="AI16" s="242" t="s">
        <v>133</v>
      </c>
      <c r="AJ16" s="160">
        <v>29</v>
      </c>
      <c r="AK16" s="243" t="s">
        <v>135</v>
      </c>
      <c r="AL16" s="244" t="s">
        <v>136</v>
      </c>
      <c r="AM16" s="384"/>
      <c r="AN16" s="423"/>
    </row>
    <row r="17" spans="1:70" ht="15" customHeight="1">
      <c r="A17" s="398"/>
      <c r="B17" s="399"/>
      <c r="C17" s="398"/>
      <c r="D17" s="400"/>
      <c r="E17" s="400"/>
      <c r="F17" s="400"/>
      <c r="G17" s="429"/>
      <c r="H17" s="385" t="s">
        <v>26</v>
      </c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4"/>
      <c r="AN17" s="174"/>
    </row>
    <row r="18" spans="1:70" ht="30" customHeight="1">
      <c r="A18" s="398"/>
      <c r="B18" s="399"/>
      <c r="C18" s="398"/>
      <c r="D18" s="400"/>
      <c r="E18" s="400"/>
      <c r="F18" s="400"/>
      <c r="G18" s="430"/>
      <c r="H18" s="387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8"/>
      <c r="AM18" s="384"/>
      <c r="AN18" s="175" t="s">
        <v>95</v>
      </c>
    </row>
    <row r="19" spans="1:70" s="23" customFormat="1" ht="15.75">
      <c r="A19" s="157">
        <v>1</v>
      </c>
      <c r="B19" s="157">
        <v>2</v>
      </c>
      <c r="C19" s="158">
        <v>3</v>
      </c>
      <c r="D19" s="157">
        <v>4</v>
      </c>
      <c r="E19" s="158">
        <v>5</v>
      </c>
      <c r="F19" s="157">
        <v>6</v>
      </c>
      <c r="G19" s="157">
        <v>7</v>
      </c>
      <c r="H19" s="389">
        <v>7</v>
      </c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157">
        <v>8</v>
      </c>
      <c r="AN19" s="176">
        <v>9</v>
      </c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</row>
    <row r="20" spans="1:70" s="36" customFormat="1" ht="15" hidden="1" customHeight="1">
      <c r="A20" s="159"/>
      <c r="B20" s="160"/>
      <c r="C20" s="390" t="s">
        <v>34</v>
      </c>
      <c r="D20" s="390"/>
      <c r="E20" s="390"/>
      <c r="F20" s="390"/>
      <c r="G20" s="161" t="s">
        <v>33</v>
      </c>
      <c r="H20" s="162">
        <f>'[8]мес ТЗ 2018'!AM447</f>
        <v>50.781999999999996</v>
      </c>
      <c r="I20" s="162">
        <f>'[8]мес ТЗ 2018'!AM586</f>
        <v>1.7</v>
      </c>
      <c r="J20" s="162">
        <f>'[8]мес ТЗ 2018'!AM727</f>
        <v>0</v>
      </c>
      <c r="K20" s="162">
        <f>'[8]мес ТЗ 2018'!AM828</f>
        <v>0</v>
      </c>
      <c r="L20" s="162">
        <f>'[8]мес ТЗ 2018'!AM933</f>
        <v>0.47</v>
      </c>
      <c r="M20" s="162">
        <f>'[8]мес ТЗ 2018'!AM1036</f>
        <v>5.27</v>
      </c>
      <c r="N20" s="162">
        <f>'[8]мес ТЗ 2018'!AM1137</f>
        <v>0</v>
      </c>
      <c r="O20" s="162">
        <f>'[8]мес ТЗ 2018'!AM1277</f>
        <v>0.75</v>
      </c>
      <c r="P20" s="162">
        <f>'[8]мес ТЗ 2018'!AM1377</f>
        <v>0</v>
      </c>
      <c r="Q20" s="162">
        <f>'[8]мес ТЗ 2018'!AM1474</f>
        <v>0</v>
      </c>
      <c r="R20" s="162">
        <f>'[8]мес ТЗ 2018'!AM1614</f>
        <v>0</v>
      </c>
      <c r="S20" s="162">
        <f>'[8]мес ТЗ 2018'!AM1747</f>
        <v>0</v>
      </c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>
        <f t="shared" ref="AM20:AM23" si="0">SUM(H20:AL20)</f>
        <v>58.971999999999994</v>
      </c>
      <c r="AN20" s="162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159"/>
      <c r="B21" s="160"/>
      <c r="C21" s="391" t="s">
        <v>35</v>
      </c>
      <c r="D21" s="391"/>
      <c r="E21" s="391"/>
      <c r="F21" s="391"/>
      <c r="G21" s="161" t="s">
        <v>33</v>
      </c>
      <c r="H21" s="162">
        <f>'[8]мес ТЗ 2018'!AM448</f>
        <v>95.995999999999995</v>
      </c>
      <c r="I21" s="162">
        <f>'[8]мес ТЗ 2018'!AM587</f>
        <v>9.7100000000000009</v>
      </c>
      <c r="J21" s="162">
        <f>'[8]мес ТЗ 2018'!AM728</f>
        <v>0</v>
      </c>
      <c r="K21" s="162">
        <f>'[8]мес ТЗ 2018'!AM829</f>
        <v>0</v>
      </c>
      <c r="L21" s="162">
        <f>'[8]мес ТЗ 2018'!AM934</f>
        <v>0.57999999999999996</v>
      </c>
      <c r="M21" s="162">
        <f>'[8]мес ТЗ 2018'!AM1037</f>
        <v>0</v>
      </c>
      <c r="N21" s="162">
        <f>'[8]мес ТЗ 2018'!AM1138</f>
        <v>0</v>
      </c>
      <c r="O21" s="162">
        <f>'[8]мес ТЗ 2018'!AM1278</f>
        <v>0.45</v>
      </c>
      <c r="P21" s="162">
        <f>'[8]мес ТЗ 2018'!AM1378</f>
        <v>0</v>
      </c>
      <c r="Q21" s="162">
        <f>'[8]мес ТЗ 2018'!AM1475</f>
        <v>0</v>
      </c>
      <c r="R21" s="162">
        <f>'[8]мес ТЗ 2018'!AM1615</f>
        <v>0</v>
      </c>
      <c r="S21" s="162">
        <f>'[8]мес ТЗ 2018'!AM1748</f>
        <v>0</v>
      </c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si="0"/>
        <v>106.73599999999999</v>
      </c>
      <c r="AN21" s="162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159"/>
      <c r="B22" s="160"/>
      <c r="C22" s="160"/>
      <c r="D22" s="392" t="s">
        <v>36</v>
      </c>
      <c r="E22" s="392"/>
      <c r="F22" s="392"/>
      <c r="G22" s="161" t="s">
        <v>33</v>
      </c>
      <c r="H22" s="162" t="e">
        <f>#REF!</f>
        <v>#REF!</v>
      </c>
      <c r="I22" s="162" t="e">
        <f>#REF!</f>
        <v>#REF!</v>
      </c>
      <c r="J22" s="162" t="e">
        <f>#REF!</f>
        <v>#REF!</v>
      </c>
      <c r="K22" s="162" t="e">
        <f>#REF!</f>
        <v>#REF!</v>
      </c>
      <c r="L22" s="162" t="e">
        <f>#REF!</f>
        <v>#REF!</v>
      </c>
      <c r="M22" s="162" t="e">
        <f>#REF!</f>
        <v>#REF!</v>
      </c>
      <c r="N22" s="162" t="e">
        <f>#REF!</f>
        <v>#REF!</v>
      </c>
      <c r="O22" s="162" t="e">
        <f>#REF!</f>
        <v>#REF!</v>
      </c>
      <c r="P22" s="162" t="e">
        <f>#REF!</f>
        <v>#REF!</v>
      </c>
      <c r="Q22" s="162" t="e">
        <f>#REF!</f>
        <v>#REF!</v>
      </c>
      <c r="R22" s="162" t="e">
        <f>#REF!</f>
        <v>#REF!</v>
      </c>
      <c r="S22" s="162" t="e">
        <f>#REF!</f>
        <v>#REF!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 t="e">
        <f t="shared" si="0"/>
        <v>#REF!</v>
      </c>
      <c r="AN22" s="162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159"/>
      <c r="B23" s="160"/>
      <c r="C23" s="391" t="s">
        <v>37</v>
      </c>
      <c r="D23" s="391"/>
      <c r="E23" s="391"/>
      <c r="F23" s="391"/>
      <c r="G23" s="161" t="s">
        <v>38</v>
      </c>
      <c r="H23" s="162">
        <f>'[8]мес ТЗ 2018'!AM450</f>
        <v>3.2</v>
      </c>
      <c r="I23" s="162">
        <f>'[8]мес ТЗ 2018'!AM589</f>
        <v>80.421999999999997</v>
      </c>
      <c r="J23" s="162">
        <f>'[8]мес ТЗ 2018'!AM730</f>
        <v>0.68</v>
      </c>
      <c r="K23" s="162">
        <f>'[8]мес ТЗ 2018'!AM831</f>
        <v>0</v>
      </c>
      <c r="L23" s="162">
        <f>'[8]мес ТЗ 2018'!AM936</f>
        <v>0.75</v>
      </c>
      <c r="M23" s="162">
        <f>'[8]мес ТЗ 2018'!AM1039</f>
        <v>0</v>
      </c>
      <c r="N23" s="162">
        <f>'[8]мес ТЗ 2018'!AM1140</f>
        <v>0</v>
      </c>
      <c r="O23" s="162">
        <f>'[8]мес ТЗ 2018'!AM1280</f>
        <v>0</v>
      </c>
      <c r="P23" s="163">
        <f>'[8]мес ТЗ 2018'!AM1380</f>
        <v>0</v>
      </c>
      <c r="Q23" s="162">
        <f>'[8]мес ТЗ 2018'!AM1477</f>
        <v>0</v>
      </c>
      <c r="R23" s="162">
        <f>'[8]мес ТЗ 2018'!AM1617</f>
        <v>0</v>
      </c>
      <c r="S23" s="162">
        <f>'[8]мес ТЗ 2018'!AM1750</f>
        <v>0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>
        <f t="shared" si="0"/>
        <v>85.052000000000007</v>
      </c>
      <c r="AN23" s="162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A24" s="164"/>
      <c r="B24" s="165"/>
      <c r="C24" s="165"/>
      <c r="D24" s="165"/>
      <c r="E24" s="165"/>
      <c r="F24" s="165"/>
      <c r="G24" s="165"/>
      <c r="H24" s="393" t="s">
        <v>43</v>
      </c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5"/>
      <c r="AM24" s="165"/>
      <c r="AN24" s="177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66" t="s">
        <v>98</v>
      </c>
      <c r="B25" s="167" t="s">
        <v>159</v>
      </c>
      <c r="C25" s="160" t="s">
        <v>84</v>
      </c>
      <c r="D25" s="162">
        <f>' Год ТЗ 38 '!D66</f>
        <v>7.8620000000000001</v>
      </c>
      <c r="E25" s="168" t="s">
        <v>30</v>
      </c>
      <c r="F25" s="169" t="s">
        <v>88</v>
      </c>
      <c r="G25" s="161">
        <v>1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>
        <f>D25</f>
        <v>7.8620000000000001</v>
      </c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>
        <f>SUM(H25:AL25)</f>
        <v>7.8620000000000001</v>
      </c>
      <c r="AN25" s="162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66" t="s">
        <v>99</v>
      </c>
      <c r="B26" s="167"/>
      <c r="C26" s="160" t="s">
        <v>85</v>
      </c>
      <c r="D26" s="162">
        <f>'[8]Норма ТК'!C274</f>
        <v>0</v>
      </c>
      <c r="E26" s="163" t="s">
        <v>31</v>
      </c>
      <c r="F26" s="170" t="s">
        <v>92</v>
      </c>
      <c r="G26" s="161">
        <v>1</v>
      </c>
      <c r="H26" s="162"/>
      <c r="I26" s="162">
        <f>D26</f>
        <v>0</v>
      </c>
      <c r="J26" s="162"/>
      <c r="K26" s="162"/>
      <c r="L26" s="162">
        <f>D26</f>
        <v>0</v>
      </c>
      <c r="M26" s="162"/>
      <c r="N26" s="162"/>
      <c r="O26" s="162">
        <f>D26</f>
        <v>0</v>
      </c>
      <c r="P26" s="162"/>
      <c r="Q26" s="162"/>
      <c r="R26" s="162">
        <f>D26</f>
        <v>0</v>
      </c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>
        <f t="shared" ref="AM26:AM28" si="3">SUM(H26:AL26)</f>
        <v>0</v>
      </c>
      <c r="AN26" s="162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66" t="s">
        <v>100</v>
      </c>
      <c r="B27" s="167"/>
      <c r="C27" s="160" t="s">
        <v>86</v>
      </c>
      <c r="D27" s="162">
        <f>'[8]Норма ТК'!C284</f>
        <v>0</v>
      </c>
      <c r="E27" s="163" t="s">
        <v>32</v>
      </c>
      <c r="F27" s="160" t="s">
        <v>93</v>
      </c>
      <c r="G27" s="161">
        <v>1</v>
      </c>
      <c r="H27" s="162"/>
      <c r="I27" s="162"/>
      <c r="J27" s="162">
        <f>D27</f>
        <v>0</v>
      </c>
      <c r="K27" s="162"/>
      <c r="L27" s="162"/>
      <c r="M27" s="162"/>
      <c r="N27" s="162"/>
      <c r="O27" s="162"/>
      <c r="P27" s="162">
        <f>D27</f>
        <v>0</v>
      </c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 t="shared" si="3"/>
        <v>0</v>
      </c>
      <c r="AN27" s="162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0" customFormat="1" ht="15.75" customHeight="1">
      <c r="A28" s="392" t="s">
        <v>94</v>
      </c>
      <c r="B28" s="392"/>
      <c r="C28" s="392"/>
      <c r="D28" s="392"/>
      <c r="E28" s="392"/>
      <c r="F28" s="392"/>
      <c r="G28" s="171" t="s">
        <v>33</v>
      </c>
      <c r="H28" s="172">
        <f>H25</f>
        <v>0</v>
      </c>
      <c r="I28" s="172">
        <f t="shared" ref="I28:AL28" si="4">I25</f>
        <v>0</v>
      </c>
      <c r="J28" s="172">
        <f t="shared" si="4"/>
        <v>0</v>
      </c>
      <c r="K28" s="172">
        <f t="shared" si="4"/>
        <v>0</v>
      </c>
      <c r="L28" s="172">
        <f t="shared" si="4"/>
        <v>0</v>
      </c>
      <c r="M28" s="172">
        <f t="shared" si="4"/>
        <v>0</v>
      </c>
      <c r="N28" s="172">
        <f t="shared" si="4"/>
        <v>0</v>
      </c>
      <c r="O28" s="172">
        <f t="shared" si="4"/>
        <v>0</v>
      </c>
      <c r="P28" s="172">
        <f t="shared" si="4"/>
        <v>0</v>
      </c>
      <c r="Q28" s="172">
        <f t="shared" si="4"/>
        <v>0</v>
      </c>
      <c r="R28" s="172">
        <f t="shared" si="4"/>
        <v>0</v>
      </c>
      <c r="S28" s="172">
        <f t="shared" si="4"/>
        <v>0</v>
      </c>
      <c r="T28" s="172">
        <f t="shared" si="4"/>
        <v>0</v>
      </c>
      <c r="U28" s="172">
        <f t="shared" si="4"/>
        <v>0</v>
      </c>
      <c r="V28" s="172">
        <f t="shared" si="4"/>
        <v>0</v>
      </c>
      <c r="W28" s="172">
        <f t="shared" si="4"/>
        <v>0</v>
      </c>
      <c r="X28" s="172">
        <f t="shared" si="4"/>
        <v>7.8620000000000001</v>
      </c>
      <c r="Y28" s="172">
        <f t="shared" si="4"/>
        <v>0</v>
      </c>
      <c r="Z28" s="172">
        <f t="shared" si="4"/>
        <v>0</v>
      </c>
      <c r="AA28" s="172">
        <f t="shared" si="4"/>
        <v>0</v>
      </c>
      <c r="AB28" s="172">
        <f t="shared" si="4"/>
        <v>0</v>
      </c>
      <c r="AC28" s="172">
        <f t="shared" si="4"/>
        <v>0</v>
      </c>
      <c r="AD28" s="172">
        <f t="shared" si="4"/>
        <v>0</v>
      </c>
      <c r="AE28" s="172">
        <f t="shared" si="4"/>
        <v>0</v>
      </c>
      <c r="AF28" s="172">
        <f t="shared" si="4"/>
        <v>0</v>
      </c>
      <c r="AG28" s="172">
        <f t="shared" si="4"/>
        <v>0</v>
      </c>
      <c r="AH28" s="172">
        <f t="shared" si="4"/>
        <v>0</v>
      </c>
      <c r="AI28" s="172">
        <f t="shared" si="4"/>
        <v>0</v>
      </c>
      <c r="AJ28" s="172">
        <f t="shared" si="4"/>
        <v>0</v>
      </c>
      <c r="AK28" s="172">
        <f t="shared" si="4"/>
        <v>0</v>
      </c>
      <c r="AL28" s="172">
        <f t="shared" si="4"/>
        <v>0</v>
      </c>
      <c r="AM28" s="162">
        <f t="shared" si="3"/>
        <v>7.8620000000000001</v>
      </c>
      <c r="AN28" s="162">
        <f t="shared" si="2"/>
        <v>7.8620000000000001</v>
      </c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</row>
    <row r="29" spans="1:70" s="40" customFormat="1" ht="15.75" hidden="1" customHeight="1">
      <c r="A29" s="178"/>
      <c r="B29" s="179"/>
      <c r="C29" s="424" t="s">
        <v>34</v>
      </c>
      <c r="D29" s="425"/>
      <c r="E29" s="425"/>
      <c r="F29" s="426"/>
      <c r="G29" s="180" t="s">
        <v>33</v>
      </c>
      <c r="H29" s="181">
        <f>'[8]мес ТЗ 2018'!AM456</f>
        <v>32.203000000000003</v>
      </c>
      <c r="I29" s="181">
        <f>'[8]мес ТЗ 2018'!AM595</f>
        <v>0</v>
      </c>
      <c r="J29" s="181">
        <f>'[8]мес ТЗ 2018'!AM736</f>
        <v>0</v>
      </c>
      <c r="K29" s="181">
        <f>'[8]мес ТЗ 2018'!AM837</f>
        <v>0</v>
      </c>
      <c r="L29" s="181">
        <f>'[8]мес ТЗ 2018'!AM942</f>
        <v>0</v>
      </c>
      <c r="M29" s="181">
        <f>'[8]мес ТЗ 2018'!AM1045</f>
        <v>0</v>
      </c>
      <c r="N29" s="181">
        <f>'[8]мес ТЗ 2018'!AM1146</f>
        <v>0</v>
      </c>
      <c r="O29" s="181">
        <f>'[8]мес ТЗ 2018'!AM1286</f>
        <v>0</v>
      </c>
      <c r="P29" s="181">
        <f>'[8]мес ТЗ 2018'!AM1386</f>
        <v>0</v>
      </c>
      <c r="Q29" s="181">
        <f>'[8]мес ТЗ 2018'!AM1483</f>
        <v>24.084</v>
      </c>
      <c r="R29" s="181">
        <f>'[8]мес ТЗ 2018'!AM1623</f>
        <v>0</v>
      </c>
      <c r="S29" s="181">
        <f>'[8]мес ТЗ 2018'!AM1756</f>
        <v>0</v>
      </c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2"/>
      <c r="AM29" s="183">
        <f>SUM(H29:S29)</f>
        <v>56.287000000000006</v>
      </c>
      <c r="AN29" s="184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68"/>
      <c r="B30" s="160"/>
      <c r="C30" s="410" t="s">
        <v>35</v>
      </c>
      <c r="D30" s="411"/>
      <c r="E30" s="411"/>
      <c r="F30" s="412"/>
      <c r="G30" s="161" t="s">
        <v>33</v>
      </c>
      <c r="H30" s="162">
        <f>'[8]мес ТЗ 2018'!AM457</f>
        <v>60.834000000000003</v>
      </c>
      <c r="I30" s="162">
        <f>'[8]мес ТЗ 2018'!AM596</f>
        <v>0</v>
      </c>
      <c r="J30" s="162">
        <f>'[8]мес ТЗ 2018'!AM737</f>
        <v>0</v>
      </c>
      <c r="K30" s="162">
        <f>'[8]мес ТЗ 2018'!AM838</f>
        <v>0</v>
      </c>
      <c r="L30" s="162">
        <f>'[8]мес ТЗ 2018'!AM943</f>
        <v>0</v>
      </c>
      <c r="M30" s="162">
        <f>'[8]мес ТЗ 2018'!AM1046</f>
        <v>0</v>
      </c>
      <c r="N30" s="162">
        <f>'[8]мес ТЗ 2018'!AM1147</f>
        <v>0</v>
      </c>
      <c r="O30" s="162">
        <f>'[8]мес ТЗ 2018'!AM1287</f>
        <v>0</v>
      </c>
      <c r="P30" s="162">
        <f>'[8]мес ТЗ 2018'!AM1387</f>
        <v>0</v>
      </c>
      <c r="Q30" s="162">
        <f>'[8]мес ТЗ 2018'!AM1484</f>
        <v>24.084</v>
      </c>
      <c r="R30" s="162">
        <f>'[8]мес ТЗ 2018'!AM1624</f>
        <v>0</v>
      </c>
      <c r="S30" s="162">
        <f>'[8]мес ТЗ 2018'!AM1757</f>
        <v>0</v>
      </c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85"/>
      <c r="AM30" s="183">
        <f>SUM(H30:S30)</f>
        <v>84.918000000000006</v>
      </c>
      <c r="AN30" s="186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68"/>
      <c r="B31" s="160"/>
      <c r="C31" s="160"/>
      <c r="D31" s="413" t="s">
        <v>36</v>
      </c>
      <c r="E31" s="414"/>
      <c r="F31" s="415"/>
      <c r="G31" s="161" t="s">
        <v>33</v>
      </c>
      <c r="H31" s="162">
        <f>H28</f>
        <v>0</v>
      </c>
      <c r="I31" s="162">
        <f t="shared" ref="I31:S31" si="5">I28</f>
        <v>0</v>
      </c>
      <c r="J31" s="162">
        <f t="shared" si="5"/>
        <v>0</v>
      </c>
      <c r="K31" s="162">
        <f t="shared" si="5"/>
        <v>0</v>
      </c>
      <c r="L31" s="162">
        <f t="shared" si="5"/>
        <v>0</v>
      </c>
      <c r="M31" s="162">
        <f t="shared" si="5"/>
        <v>0</v>
      </c>
      <c r="N31" s="162">
        <f t="shared" si="5"/>
        <v>0</v>
      </c>
      <c r="O31" s="162">
        <f t="shared" si="5"/>
        <v>0</v>
      </c>
      <c r="P31" s="162">
        <f t="shared" si="5"/>
        <v>0</v>
      </c>
      <c r="Q31" s="162">
        <f t="shared" si="5"/>
        <v>0</v>
      </c>
      <c r="R31" s="162">
        <f t="shared" si="5"/>
        <v>0</v>
      </c>
      <c r="S31" s="162">
        <f t="shared" si="5"/>
        <v>0</v>
      </c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85"/>
      <c r="AM31" s="183">
        <f>SUM(H31:S31)</f>
        <v>0</v>
      </c>
      <c r="AN31" s="186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68"/>
      <c r="B32" s="160"/>
      <c r="C32" s="410" t="s">
        <v>37</v>
      </c>
      <c r="D32" s="411"/>
      <c r="E32" s="411"/>
      <c r="F32" s="412"/>
      <c r="G32" s="161" t="s">
        <v>38</v>
      </c>
      <c r="H32" s="162">
        <f>'[8]мес ТЗ 2018'!AM459</f>
        <v>2.21</v>
      </c>
      <c r="I32" s="162">
        <f>'[8]мес ТЗ 2018'!AM598</f>
        <v>0</v>
      </c>
      <c r="J32" s="162">
        <f>'[8]мес ТЗ 2018'!AM739</f>
        <v>0</v>
      </c>
      <c r="K32" s="162">
        <f>'[8]мес ТЗ 2018'!AM840</f>
        <v>0</v>
      </c>
      <c r="L32" s="162">
        <f>'[8]мес ТЗ 2018'!AM945</f>
        <v>6</v>
      </c>
      <c r="M32" s="162">
        <f>'[8]мес ТЗ 2018'!AM1048</f>
        <v>0</v>
      </c>
      <c r="N32" s="162">
        <f>'[8]мес ТЗ 2018'!AM1149</f>
        <v>0</v>
      </c>
      <c r="O32" s="162">
        <f>'[8]мес ТЗ 2018'!AM1289</f>
        <v>0</v>
      </c>
      <c r="P32" s="187">
        <f>'[8]мес ТЗ 2018'!AM1389</f>
        <v>0</v>
      </c>
      <c r="Q32" s="162">
        <f>'[8]мес ТЗ 2018'!AM1486</f>
        <v>0</v>
      </c>
      <c r="R32" s="162">
        <f>'[8]мес ТЗ 2018'!AM1626</f>
        <v>0</v>
      </c>
      <c r="S32" s="162">
        <f>'[8]мес ТЗ 2018'!AM1759</f>
        <v>0</v>
      </c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85"/>
      <c r="AM32" s="183">
        <f>SUM(H32:S32)</f>
        <v>8.2100000000000009</v>
      </c>
      <c r="AN32" s="186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188"/>
      <c r="B33" s="188"/>
      <c r="C33" s="188"/>
      <c r="D33" s="413" t="s">
        <v>45</v>
      </c>
      <c r="E33" s="414"/>
      <c r="F33" s="415"/>
      <c r="G33" s="168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9"/>
      <c r="AN33" s="186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190"/>
      <c r="B34" s="413" t="s">
        <v>30</v>
      </c>
      <c r="C34" s="414"/>
      <c r="D34" s="414"/>
      <c r="E34" s="414"/>
      <c r="F34" s="415"/>
      <c r="G34" s="190"/>
      <c r="H34" s="172" t="e">
        <f>#REF!+#REF!+#REF!+#REF!+H25</f>
        <v>#REF!</v>
      </c>
      <c r="I34" s="172" t="e">
        <f>#REF!+#REF!+#REF!+#REF!+I25</f>
        <v>#REF!</v>
      </c>
      <c r="J34" s="172" t="e">
        <f>#REF!+#REF!+#REF!+#REF!+J25</f>
        <v>#REF!</v>
      </c>
      <c r="K34" s="172" t="e">
        <f>#REF!+#REF!+#REF!+#REF!+K25</f>
        <v>#REF!</v>
      </c>
      <c r="L34" s="172" t="e">
        <f>#REF!+#REF!+#REF!+#REF!+L25</f>
        <v>#REF!</v>
      </c>
      <c r="M34" s="172" t="e">
        <f>#REF!+#REF!+#REF!+#REF!+M25</f>
        <v>#REF!</v>
      </c>
      <c r="N34" s="172" t="e">
        <f>#REF!+#REF!+#REF!+#REF!+N25</f>
        <v>#REF!</v>
      </c>
      <c r="O34" s="172" t="e">
        <f>#REF!+#REF!+#REF!+#REF!+O25</f>
        <v>#REF!</v>
      </c>
      <c r="P34" s="172" t="e">
        <f>#REF!+#REF!+#REF!+#REF!+P25</f>
        <v>#REF!</v>
      </c>
      <c r="Q34" s="172" t="e">
        <f>#REF!+#REF!+#REF!+#REF!+Q25</f>
        <v>#REF!</v>
      </c>
      <c r="R34" s="172" t="e">
        <f>#REF!+#REF!+#REF!+#REF!+R25</f>
        <v>#REF!</v>
      </c>
      <c r="S34" s="172" t="e">
        <f>#REF!+#REF!+#REF!+#REF!+S25</f>
        <v>#REF!</v>
      </c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91"/>
      <c r="AM34" s="192" t="e">
        <f>SUM(H34:S34)</f>
        <v>#REF!</v>
      </c>
      <c r="AN34" s="193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190"/>
      <c r="B35" s="413" t="s">
        <v>31</v>
      </c>
      <c r="C35" s="414"/>
      <c r="D35" s="414"/>
      <c r="E35" s="414"/>
      <c r="F35" s="415"/>
      <c r="G35" s="190"/>
      <c r="H35" s="172" t="e">
        <f>#REF!+#REF!+#REF!+H26</f>
        <v>#REF!</v>
      </c>
      <c r="I35" s="172" t="e">
        <f>#REF!+#REF!+#REF!+I26</f>
        <v>#REF!</v>
      </c>
      <c r="J35" s="172" t="e">
        <f>#REF!+#REF!+#REF!+J26</f>
        <v>#REF!</v>
      </c>
      <c r="K35" s="172" t="e">
        <f>#REF!+#REF!+#REF!+K26</f>
        <v>#REF!</v>
      </c>
      <c r="L35" s="172" t="e">
        <f>#REF!+#REF!+#REF!+L26</f>
        <v>#REF!</v>
      </c>
      <c r="M35" s="172" t="e">
        <f>#REF!+#REF!+#REF!+M26</f>
        <v>#REF!</v>
      </c>
      <c r="N35" s="172" t="e">
        <f>#REF!+#REF!+#REF!+N26</f>
        <v>#REF!</v>
      </c>
      <c r="O35" s="172" t="e">
        <f>#REF!+#REF!+#REF!+O26</f>
        <v>#REF!</v>
      </c>
      <c r="P35" s="172" t="e">
        <f>#REF!+#REF!+#REF!+P26</f>
        <v>#REF!</v>
      </c>
      <c r="Q35" s="172" t="e">
        <f>#REF!+#REF!+#REF!+Q26</f>
        <v>#REF!</v>
      </c>
      <c r="R35" s="172" t="e">
        <f>#REF!+#REF!+#REF!+R26</f>
        <v>#REF!</v>
      </c>
      <c r="S35" s="172" t="e">
        <f>#REF!+#REF!+#REF!+S26</f>
        <v>#REF!</v>
      </c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91"/>
      <c r="AM35" s="192" t="e">
        <f t="shared" ref="AM35:AM41" si="6">SUM(H35:S35)</f>
        <v>#REF!</v>
      </c>
      <c r="AN35" s="193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194"/>
      <c r="B36" s="413" t="s">
        <v>32</v>
      </c>
      <c r="C36" s="414"/>
      <c r="D36" s="414"/>
      <c r="E36" s="414"/>
      <c r="F36" s="415"/>
      <c r="G36" s="190"/>
      <c r="H36" s="172" t="e">
        <f>#REF!+#REF!+#REF!+#REF!+#REF!+#REF!+#REF!+H27</f>
        <v>#REF!</v>
      </c>
      <c r="I36" s="172" t="e">
        <f>#REF!+#REF!+#REF!+#REF!+#REF!+#REF!+#REF!+I27</f>
        <v>#REF!</v>
      </c>
      <c r="J36" s="172" t="e">
        <f>#REF!+#REF!+#REF!+#REF!+#REF!+#REF!+#REF!+J27</f>
        <v>#REF!</v>
      </c>
      <c r="K36" s="172" t="e">
        <f>#REF!+#REF!+#REF!+#REF!+#REF!+#REF!+#REF!+K27</f>
        <v>#REF!</v>
      </c>
      <c r="L36" s="172" t="e">
        <f>#REF!+#REF!+#REF!+#REF!+#REF!+#REF!+#REF!+L27</f>
        <v>#REF!</v>
      </c>
      <c r="M36" s="172" t="e">
        <f>#REF!+#REF!+#REF!+#REF!+#REF!+#REF!+#REF!+M27</f>
        <v>#REF!</v>
      </c>
      <c r="N36" s="172" t="e">
        <f>#REF!+#REF!+#REF!+#REF!+#REF!+#REF!+#REF!+N27</f>
        <v>#REF!</v>
      </c>
      <c r="O36" s="172" t="e">
        <f>#REF!+#REF!+#REF!+#REF!+#REF!+#REF!+#REF!+O27</f>
        <v>#REF!</v>
      </c>
      <c r="P36" s="172" t="e">
        <f>#REF!+#REF!+#REF!+#REF!+#REF!+#REF!+#REF!+P27</f>
        <v>#REF!</v>
      </c>
      <c r="Q36" s="172" t="e">
        <f>#REF!+#REF!+#REF!+#REF!+#REF!+#REF!+#REF!+Q27</f>
        <v>#REF!</v>
      </c>
      <c r="R36" s="172" t="e">
        <f>#REF!+#REF!+#REF!+#REF!+#REF!+#REF!+#REF!+R27</f>
        <v>#REF!</v>
      </c>
      <c r="S36" s="172" t="e">
        <f>#REF!+#REF!+#REF!+#REF!+#REF!+#REF!+#REF!+S27</f>
        <v>#REF!</v>
      </c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91"/>
      <c r="AM36" s="192" t="e">
        <f t="shared" si="6"/>
        <v>#REF!</v>
      </c>
      <c r="AN36" s="193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416" t="s">
        <v>46</v>
      </c>
      <c r="B37" s="392"/>
      <c r="C37" s="392"/>
      <c r="D37" s="392"/>
      <c r="E37" s="392"/>
      <c r="F37" s="392"/>
      <c r="G37" s="392"/>
      <c r="H37" s="172">
        <f>'[8]мес ТЗ 2018'!AM284</f>
        <v>0</v>
      </c>
      <c r="I37" s="172">
        <f>'[8]мес ТЗ 2018'!AM313</f>
        <v>15.465999999999999</v>
      </c>
      <c r="J37" s="172">
        <f>'[8]мес ТЗ 2018'!AM342</f>
        <v>0</v>
      </c>
      <c r="K37" s="172">
        <f>'[8]мес ТЗ 2018'!AM371</f>
        <v>0</v>
      </c>
      <c r="L37" s="172">
        <f>'[8]мес ТЗ 2018'!AM400</f>
        <v>6</v>
      </c>
      <c r="M37" s="172">
        <f>'[8]мес ТЗ 2018'!AM1052</f>
        <v>0</v>
      </c>
      <c r="N37" s="172">
        <f>'[8]мес ТЗ 2018'!AM1223</f>
        <v>0</v>
      </c>
      <c r="O37" s="172">
        <f>'[8]мес ТЗ 2018'!AM1294</f>
        <v>0</v>
      </c>
      <c r="P37" s="172">
        <f>'[8]мес ТЗ 2018'!AM1394</f>
        <v>0</v>
      </c>
      <c r="Q37" s="172">
        <f>'[8]мес ТЗ 2018'!AM1563</f>
        <v>0</v>
      </c>
      <c r="R37" s="172">
        <f>'[8]мес ТЗ 2018'!AM1690</f>
        <v>0</v>
      </c>
      <c r="S37" s="191">
        <f>'[8]мес ТЗ 2018'!AM1839</f>
        <v>0</v>
      </c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2">
        <f t="shared" si="6"/>
        <v>21.466000000000001</v>
      </c>
      <c r="AN37" s="193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t="15.75" hidden="1">
      <c r="A38" s="417" t="s">
        <v>47</v>
      </c>
      <c r="B38" s="418"/>
      <c r="C38" s="418"/>
      <c r="D38" s="418"/>
      <c r="E38" s="418"/>
      <c r="F38" s="418"/>
      <c r="G38" s="418"/>
      <c r="H38" s="172">
        <f>'[8]мес ТЗ 2018'!AM285</f>
        <v>0</v>
      </c>
      <c r="I38" s="172">
        <f>'[8]мес ТЗ 2018'!AM314</f>
        <v>0</v>
      </c>
      <c r="J38" s="172">
        <f>'[8]мес ТЗ 2018'!AM343</f>
        <v>3.9780698364827298</v>
      </c>
      <c r="K38" s="172">
        <f>'[8]мес ТЗ 2018'!AM372</f>
        <v>0</v>
      </c>
      <c r="L38" s="172">
        <f>'[8]мес ТЗ 2018'!AM401</f>
        <v>0</v>
      </c>
      <c r="M38" s="172">
        <f>'[8]мес ТЗ 2018'!AM1053</f>
        <v>0</v>
      </c>
      <c r="N38" s="172">
        <f>'[8]мес ТЗ 2018'!AM1224</f>
        <v>7.8620000000000001</v>
      </c>
      <c r="O38" s="172">
        <f>'[8]мес ТЗ 2018'!AM1295</f>
        <v>0</v>
      </c>
      <c r="P38" s="172">
        <f>'[8]мес ТЗ 2018'!AM1395</f>
        <v>0</v>
      </c>
      <c r="Q38" s="172">
        <f>'[8]мес ТЗ 2018'!AM1564</f>
        <v>6</v>
      </c>
      <c r="R38" s="172">
        <f>'[8]мес ТЗ 2018'!AM1691</f>
        <v>0</v>
      </c>
      <c r="S38" s="191">
        <f>'[8]мес ТЗ 2018'!AM1840</f>
        <v>0</v>
      </c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2">
        <f t="shared" si="6"/>
        <v>17.84006983648273</v>
      </c>
      <c r="AN38" s="193">
        <f t="shared" si="2"/>
        <v>17.84006983648273</v>
      </c>
      <c r="AO38" s="28"/>
      <c r="AP38" s="28"/>
      <c r="AQ38" s="28"/>
    </row>
    <row r="39" spans="1:70" ht="15.75" hidden="1">
      <c r="A39" s="419" t="s">
        <v>48</v>
      </c>
      <c r="B39" s="420"/>
      <c r="C39" s="420"/>
      <c r="D39" s="420"/>
      <c r="E39" s="420"/>
      <c r="F39" s="420"/>
      <c r="G39" s="420"/>
      <c r="H39" s="172" t="e">
        <f>SUM(H35:H38)</f>
        <v>#REF!</v>
      </c>
      <c r="I39" s="172" t="e">
        <f t="shared" ref="I39" si="7">SUM(I35:I38)</f>
        <v>#REF!</v>
      </c>
      <c r="J39" s="172" t="e">
        <f>SUM(J35:J38)</f>
        <v>#REF!</v>
      </c>
      <c r="K39" s="172" t="e">
        <f t="shared" ref="K39" si="8">SUM(K35:K38)</f>
        <v>#REF!</v>
      </c>
      <c r="L39" s="172" t="e">
        <f>SUM(L35:L38)</f>
        <v>#REF!</v>
      </c>
      <c r="M39" s="172" t="e">
        <f>SUM(M35:M38)</f>
        <v>#REF!</v>
      </c>
      <c r="N39" s="172" t="e">
        <f t="shared" ref="N39:S39" si="9">SUM(N35:N38)</f>
        <v>#REF!</v>
      </c>
      <c r="O39" s="172" t="e">
        <f t="shared" si="9"/>
        <v>#REF!</v>
      </c>
      <c r="P39" s="172" t="e">
        <f t="shared" si="9"/>
        <v>#REF!</v>
      </c>
      <c r="Q39" s="172" t="e">
        <f t="shared" si="9"/>
        <v>#REF!</v>
      </c>
      <c r="R39" s="172" t="e">
        <f t="shared" si="9"/>
        <v>#REF!</v>
      </c>
      <c r="S39" s="191" t="e">
        <f t="shared" si="9"/>
        <v>#REF!</v>
      </c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2" t="e">
        <f t="shared" si="6"/>
        <v>#REF!</v>
      </c>
      <c r="AN39" s="193" t="e">
        <f t="shared" si="2"/>
        <v>#REF!</v>
      </c>
      <c r="AO39" s="28"/>
      <c r="AP39" s="28"/>
      <c r="AQ39" s="28"/>
    </row>
    <row r="40" spans="1:70" ht="15.75" hidden="1">
      <c r="A40" s="421" t="s">
        <v>49</v>
      </c>
      <c r="B40" s="422"/>
      <c r="C40" s="422"/>
      <c r="D40" s="422"/>
      <c r="E40" s="422"/>
      <c r="F40" s="422"/>
      <c r="G40" s="422"/>
      <c r="H40" s="195">
        <f>'[8]мес ТЗ 2018'!AM287</f>
        <v>0</v>
      </c>
      <c r="I40" s="195">
        <f>'[8]мес ТЗ 2018'!AM316</f>
        <v>0</v>
      </c>
      <c r="J40" s="195">
        <f>'[8]мес ТЗ 2018'!AM345</f>
        <v>5.27</v>
      </c>
      <c r="K40" s="195">
        <f>'[8]мес ТЗ 2018'!AM374</f>
        <v>0</v>
      </c>
      <c r="L40" s="195">
        <f>'[8]мес ТЗ 2018'!AM403</f>
        <v>0</v>
      </c>
      <c r="M40" s="195">
        <f>'[8]мес ТЗ 2018'!AM1055</f>
        <v>0</v>
      </c>
      <c r="N40" s="195">
        <f>'[8]мес ТЗ 2018'!AM1226</f>
        <v>0</v>
      </c>
      <c r="O40" s="195">
        <f>'[8]мес ТЗ 2018'!AM1297</f>
        <v>0</v>
      </c>
      <c r="P40" s="195">
        <f>'[8]мес ТЗ 2018'!AM1397</f>
        <v>0</v>
      </c>
      <c r="Q40" s="195">
        <f>'[8]мес ТЗ 2018'!AM1566</f>
        <v>0</v>
      </c>
      <c r="R40" s="195">
        <f>'[8]мес ТЗ 2018'!AM1693</f>
        <v>0</v>
      </c>
      <c r="S40" s="196">
        <f>'[8]мес ТЗ 2018'!AM1842</f>
        <v>0</v>
      </c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2">
        <f t="shared" si="6"/>
        <v>5.27</v>
      </c>
      <c r="AN40" s="193">
        <f t="shared" si="2"/>
        <v>5.27</v>
      </c>
      <c r="AO40" s="28"/>
      <c r="AP40" s="28"/>
      <c r="AQ40" s="28"/>
    </row>
    <row r="41" spans="1:70" ht="15.75" hidden="1">
      <c r="A41" s="197"/>
      <c r="B41" s="198"/>
      <c r="C41" s="197"/>
      <c r="D41" s="197"/>
      <c r="E41" s="197"/>
      <c r="F41" s="199" t="s">
        <v>32</v>
      </c>
      <c r="G41" s="200"/>
      <c r="H41" s="172" t="e">
        <f>#REF!+#REF!+#REF!+#REF!</f>
        <v>#REF!</v>
      </c>
      <c r="I41" s="172" t="e">
        <f>#REF!+#REF!+#REF!+#REF!</f>
        <v>#REF!</v>
      </c>
      <c r="J41" s="172" t="e">
        <f>#REF!+#REF!++J27+#REF!+#REF!</f>
        <v>#REF!</v>
      </c>
      <c r="K41" s="172" t="e">
        <f>#REF!+#REF!++K27+#REF!+#REF!</f>
        <v>#REF!</v>
      </c>
      <c r="L41" s="172" t="e">
        <f>#REF!+#REF!++L27+#REF!+#REF!</f>
        <v>#REF!</v>
      </c>
      <c r="M41" s="172" t="e">
        <f>#REF!+#REF!++M27+#REF!+#REF!</f>
        <v>#REF!</v>
      </c>
      <c r="N41" s="172" t="e">
        <f>#REF!+#REF!++N27+#REF!+#REF!</f>
        <v>#REF!</v>
      </c>
      <c r="O41" s="172" t="e">
        <f>#REF!+#REF!++O27+#REF!+#REF!</f>
        <v>#REF!</v>
      </c>
      <c r="P41" s="172" t="e">
        <f>#REF!+#REF!++P27+#REF!+#REF!</f>
        <v>#REF!</v>
      </c>
      <c r="Q41" s="172" t="e">
        <f>#REF!+#REF!++Q27+#REF!+#REF!</f>
        <v>#REF!</v>
      </c>
      <c r="R41" s="172" t="e">
        <f>#REF!+#REF!++R27+#REF!+#REF!</f>
        <v>#REF!</v>
      </c>
      <c r="S41" s="172" t="e">
        <f>#REF!+#REF!++S27+#REF!+#REF!</f>
        <v>#REF!</v>
      </c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91"/>
      <c r="AM41" s="192" t="e">
        <f t="shared" si="6"/>
        <v>#REF!</v>
      </c>
      <c r="AN41" s="193" t="e">
        <f t="shared" si="2"/>
        <v>#REF!</v>
      </c>
    </row>
    <row r="42" spans="1:70" ht="15" hidden="1" customHeight="1">
      <c r="A42" s="201"/>
      <c r="B42" s="202"/>
      <c r="C42" s="202"/>
      <c r="D42" s="407" t="s">
        <v>36</v>
      </c>
      <c r="E42" s="408"/>
      <c r="F42" s="409"/>
      <c r="G42" s="202"/>
      <c r="H42" s="203" t="e">
        <f>H34+H35+H36</f>
        <v>#REF!</v>
      </c>
      <c r="I42" s="203" t="e">
        <f t="shared" ref="I42" si="10">I34+I35+I36</f>
        <v>#REF!</v>
      </c>
      <c r="J42" s="203" t="e">
        <f>J34+J35+J36</f>
        <v>#REF!</v>
      </c>
      <c r="K42" s="203" t="e">
        <f t="shared" ref="K42:S42" si="11">K34+K35+K36</f>
        <v>#REF!</v>
      </c>
      <c r="L42" s="203" t="e">
        <f t="shared" si="11"/>
        <v>#REF!</v>
      </c>
      <c r="M42" s="203" t="e">
        <f t="shared" si="11"/>
        <v>#REF!</v>
      </c>
      <c r="N42" s="203" t="e">
        <f t="shared" si="11"/>
        <v>#REF!</v>
      </c>
      <c r="O42" s="203" t="e">
        <f t="shared" si="11"/>
        <v>#REF!</v>
      </c>
      <c r="P42" s="203" t="e">
        <f t="shared" si="11"/>
        <v>#REF!</v>
      </c>
      <c r="Q42" s="203" t="e">
        <f t="shared" si="11"/>
        <v>#REF!</v>
      </c>
      <c r="R42" s="203" t="e">
        <f t="shared" si="11"/>
        <v>#REF!</v>
      </c>
      <c r="S42" s="203" t="e">
        <f t="shared" si="11"/>
        <v>#REF!</v>
      </c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4"/>
      <c r="AM42" s="192" t="e">
        <f>SUM(H42:S42)</f>
        <v>#REF!</v>
      </c>
      <c r="AN42" s="193" t="e">
        <f>AM42</f>
        <v>#REF!</v>
      </c>
    </row>
    <row r="43" spans="1:70" ht="15" hidden="1" customHeight="1">
      <c r="A43" s="201"/>
      <c r="B43" s="205"/>
      <c r="C43" s="407" t="s">
        <v>34</v>
      </c>
      <c r="D43" s="408"/>
      <c r="E43" s="408"/>
      <c r="F43" s="409"/>
      <c r="G43" s="205"/>
      <c r="H43" s="206" t="e">
        <f>#REF!+#REF!+#REF!+H20+H29</f>
        <v>#REF!</v>
      </c>
      <c r="I43" s="206" t="e">
        <f>#REF!+#REF!+#REF!+I20+I29</f>
        <v>#REF!</v>
      </c>
      <c r="J43" s="206" t="e">
        <f>#REF!+#REF!+#REF!+J20+J29</f>
        <v>#REF!</v>
      </c>
      <c r="K43" s="206" t="e">
        <f>#REF!+#REF!+#REF!+K20+K29</f>
        <v>#REF!</v>
      </c>
      <c r="L43" s="206" t="e">
        <f>#REF!+#REF!+#REF!+L20+L29</f>
        <v>#REF!</v>
      </c>
      <c r="M43" s="206" t="e">
        <f>#REF!+#REF!+#REF!+M20+M29</f>
        <v>#REF!</v>
      </c>
      <c r="N43" s="206" t="e">
        <f>#REF!+#REF!+#REF!+N20+N29</f>
        <v>#REF!</v>
      </c>
      <c r="O43" s="206" t="e">
        <f>#REF!+#REF!+#REF!+O20+O29</f>
        <v>#REF!</v>
      </c>
      <c r="P43" s="206" t="e">
        <f>#REF!+#REF!+#REF!+P20+P29</f>
        <v>#REF!</v>
      </c>
      <c r="Q43" s="206" t="e">
        <f>#REF!+#REF!+#REF!+Q20+Q29</f>
        <v>#REF!</v>
      </c>
      <c r="R43" s="206" t="e">
        <f>#REF!+#REF!+#REF!+R20+R29</f>
        <v>#REF!</v>
      </c>
      <c r="S43" s="206" t="e">
        <f>#REF!+#REF!+#REF!+S20+S29</f>
        <v>#REF!</v>
      </c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7"/>
      <c r="AM43" s="208" t="e">
        <f>SUM(H43:S43)</f>
        <v>#REF!</v>
      </c>
      <c r="AN43" s="193" t="e">
        <f t="shared" ref="AN43:AN46" si="12">AM43</f>
        <v>#REF!</v>
      </c>
    </row>
    <row r="44" spans="1:70" ht="15" hidden="1" customHeight="1">
      <c r="A44" s="201"/>
      <c r="B44" s="205"/>
      <c r="C44" s="407" t="s">
        <v>35</v>
      </c>
      <c r="D44" s="408"/>
      <c r="E44" s="408"/>
      <c r="F44" s="409"/>
      <c r="G44" s="205"/>
      <c r="H44" s="206" t="e">
        <f>#REF!+#REF!+#REF!+H21+H30</f>
        <v>#REF!</v>
      </c>
      <c r="I44" s="206" t="e">
        <f>#REF!+#REF!+#REF!+I21+I30</f>
        <v>#REF!</v>
      </c>
      <c r="J44" s="206" t="e">
        <f>#REF!+#REF!+#REF!+J21+J30</f>
        <v>#REF!</v>
      </c>
      <c r="K44" s="206" t="e">
        <f>#REF!+#REF!+#REF!+K21+K30</f>
        <v>#REF!</v>
      </c>
      <c r="L44" s="206" t="e">
        <f>#REF!+#REF!+#REF!+L21+L30</f>
        <v>#REF!</v>
      </c>
      <c r="M44" s="206" t="e">
        <f>#REF!+#REF!+#REF!+M21+M30</f>
        <v>#REF!</v>
      </c>
      <c r="N44" s="206" t="e">
        <f>#REF!+#REF!+#REF!+N21+N30</f>
        <v>#REF!</v>
      </c>
      <c r="O44" s="206" t="e">
        <f>#REF!+#REF!+#REF!+O21+O30</f>
        <v>#REF!</v>
      </c>
      <c r="P44" s="206" t="e">
        <f>#REF!+#REF!+#REF!+P21+P30</f>
        <v>#REF!</v>
      </c>
      <c r="Q44" s="206" t="e">
        <f>#REF!+#REF!+#REF!+Q21+Q30</f>
        <v>#REF!</v>
      </c>
      <c r="R44" s="206" t="e">
        <f>#REF!+#REF!+#REF!+R21+R30</f>
        <v>#REF!</v>
      </c>
      <c r="S44" s="206" t="e">
        <f>#REF!+#REF!+#REF!+S21+S30</f>
        <v>#REF!</v>
      </c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7"/>
      <c r="AM44" s="208" t="e">
        <f>SUM(H44:S44)</f>
        <v>#REF!</v>
      </c>
      <c r="AN44" s="193" t="e">
        <f t="shared" si="12"/>
        <v>#REF!</v>
      </c>
    </row>
    <row r="45" spans="1:70" ht="15" hidden="1" customHeight="1">
      <c r="A45" s="201"/>
      <c r="B45" s="205"/>
      <c r="C45" s="202"/>
      <c r="D45" s="407" t="s">
        <v>36</v>
      </c>
      <c r="E45" s="408"/>
      <c r="F45" s="409"/>
      <c r="G45" s="205"/>
      <c r="H45" s="206" t="e">
        <f>SUM(H42:H44)</f>
        <v>#REF!</v>
      </c>
      <c r="I45" s="206" t="e">
        <f t="shared" ref="I45" si="13">SUM(I42:I44)</f>
        <v>#REF!</v>
      </c>
      <c r="J45" s="206" t="e">
        <f>SUM(J42:J44)</f>
        <v>#REF!</v>
      </c>
      <c r="K45" s="206" t="e">
        <f t="shared" ref="K45:S45" si="14">SUM(K42:K44)</f>
        <v>#REF!</v>
      </c>
      <c r="L45" s="206" t="e">
        <f t="shared" si="14"/>
        <v>#REF!</v>
      </c>
      <c r="M45" s="206" t="e">
        <f t="shared" si="14"/>
        <v>#REF!</v>
      </c>
      <c r="N45" s="206" t="e">
        <f t="shared" si="14"/>
        <v>#REF!</v>
      </c>
      <c r="O45" s="206" t="e">
        <f t="shared" si="14"/>
        <v>#REF!</v>
      </c>
      <c r="P45" s="206" t="e">
        <f t="shared" si="14"/>
        <v>#REF!</v>
      </c>
      <c r="Q45" s="206" t="e">
        <f t="shared" si="14"/>
        <v>#REF!</v>
      </c>
      <c r="R45" s="206" t="e">
        <f t="shared" si="14"/>
        <v>#REF!</v>
      </c>
      <c r="S45" s="206" t="e">
        <f t="shared" si="14"/>
        <v>#REF!</v>
      </c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7"/>
      <c r="AM45" s="208" t="e">
        <f>SUM(H45:S45)</f>
        <v>#REF!</v>
      </c>
      <c r="AN45" s="193" t="e">
        <f t="shared" si="12"/>
        <v>#REF!</v>
      </c>
    </row>
    <row r="46" spans="1:70" ht="15" hidden="1" customHeight="1">
      <c r="A46" s="201"/>
      <c r="B46" s="205"/>
      <c r="C46" s="407" t="s">
        <v>37</v>
      </c>
      <c r="D46" s="408"/>
      <c r="E46" s="408"/>
      <c r="F46" s="409"/>
      <c r="G46" s="205"/>
      <c r="H46" s="206" t="e">
        <f>#REF!+#REF!+#REF!+H23+H32</f>
        <v>#REF!</v>
      </c>
      <c r="I46" s="206" t="e">
        <f>#REF!+#REF!+#REF!+I23+I32</f>
        <v>#REF!</v>
      </c>
      <c r="J46" s="206" t="e">
        <f>#REF!+#REF!+#REF!+J23+J32</f>
        <v>#REF!</v>
      </c>
      <c r="K46" s="206" t="e">
        <f>#REF!+#REF!+#REF!+K23+K32</f>
        <v>#REF!</v>
      </c>
      <c r="L46" s="206" t="e">
        <f>#REF!+#REF!+#REF!+L23+L32</f>
        <v>#REF!</v>
      </c>
      <c r="M46" s="206" t="e">
        <f>#REF!+#REF!+#REF!+M23+M32</f>
        <v>#REF!</v>
      </c>
      <c r="N46" s="206" t="e">
        <f>#REF!+#REF!+#REF!+N23+N32</f>
        <v>#REF!</v>
      </c>
      <c r="O46" s="206" t="e">
        <f>#REF!+#REF!+#REF!+O23+O32</f>
        <v>#REF!</v>
      </c>
      <c r="P46" s="209" t="e">
        <f>#REF!+#REF!+#REF!+P23+P32</f>
        <v>#REF!</v>
      </c>
      <c r="Q46" s="206" t="e">
        <f>#REF!+#REF!+#REF!+Q23+Q32</f>
        <v>#REF!</v>
      </c>
      <c r="R46" s="206" t="e">
        <f>#REF!+#REF!+#REF!+R23+R32</f>
        <v>#REF!</v>
      </c>
      <c r="S46" s="206" t="e">
        <f>#REF!+#REF!+#REF!+S23+S32</f>
        <v>#REF!</v>
      </c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7"/>
      <c r="AM46" s="210" t="e">
        <f>SUM(H46:S46)</f>
        <v>#REF!</v>
      </c>
      <c r="AN46" s="211" t="e">
        <f t="shared" si="12"/>
        <v>#REF!</v>
      </c>
    </row>
    <row r="47" spans="1:70" ht="15" customHeight="1">
      <c r="A47" s="212"/>
      <c r="B47" s="213"/>
      <c r="C47" s="213"/>
      <c r="D47" s="213"/>
      <c r="E47" s="213"/>
      <c r="F47" s="213"/>
      <c r="G47" s="213"/>
      <c r="H47" s="214"/>
      <c r="I47" s="214"/>
      <c r="J47" s="214"/>
      <c r="K47" s="214"/>
      <c r="L47" s="214"/>
      <c r="M47" s="214"/>
      <c r="N47" s="214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189"/>
      <c r="AN47" s="216"/>
    </row>
    <row r="48" spans="1:70" ht="15" customHeight="1">
      <c r="A48" s="212"/>
      <c r="B48" s="213"/>
      <c r="C48" s="213"/>
      <c r="D48" s="213"/>
      <c r="E48" s="213"/>
      <c r="F48" s="213"/>
      <c r="G48" s="213"/>
      <c r="H48" s="214"/>
      <c r="I48" s="214"/>
      <c r="J48" s="214"/>
      <c r="K48" s="214"/>
      <c r="L48" s="214"/>
      <c r="M48" s="214"/>
      <c r="N48" s="214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189"/>
      <c r="AN48" s="216"/>
    </row>
    <row r="49" spans="1:40" s="155" customFormat="1" ht="66" customHeight="1">
      <c r="A49" s="173"/>
      <c r="B49" s="378" t="s">
        <v>65</v>
      </c>
      <c r="C49" s="378"/>
      <c r="D49" s="378"/>
      <c r="E49" s="378"/>
      <c r="F49" s="378"/>
      <c r="G49" s="378"/>
      <c r="H49" s="173"/>
      <c r="I49" s="403" t="s">
        <v>152</v>
      </c>
      <c r="J49" s="403"/>
      <c r="K49" s="403"/>
      <c r="L49" s="403"/>
      <c r="M49" s="156"/>
      <c r="N49" s="404"/>
      <c r="O49" s="404"/>
      <c r="P49" s="404"/>
      <c r="Q49" s="404"/>
      <c r="R49" s="156"/>
      <c r="S49" s="405" t="s">
        <v>153</v>
      </c>
      <c r="T49" s="405"/>
      <c r="U49" s="405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</row>
    <row r="50" spans="1:40" s="155" customFormat="1" ht="21.95" customHeight="1">
      <c r="A50" s="173"/>
      <c r="B50" s="173"/>
      <c r="C50" s="173"/>
      <c r="D50" s="173"/>
      <c r="E50" s="173"/>
      <c r="F50" s="173"/>
      <c r="G50" s="173"/>
      <c r="H50" s="173"/>
      <c r="I50" s="406" t="s">
        <v>6</v>
      </c>
      <c r="J50" s="406"/>
      <c r="K50" s="406"/>
      <c r="L50" s="406"/>
      <c r="M50" s="173"/>
      <c r="N50" s="406" t="s">
        <v>51</v>
      </c>
      <c r="O50" s="406"/>
      <c r="P50" s="406"/>
      <c r="Q50" s="406"/>
      <c r="R50" s="173"/>
      <c r="S50" s="406" t="s">
        <v>52</v>
      </c>
      <c r="T50" s="406"/>
      <c r="U50" s="406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</row>
    <row r="51" spans="1:40" s="155" customFormat="1" ht="51.75" customHeight="1">
      <c r="A51" s="173"/>
      <c r="B51" s="378" t="s">
        <v>154</v>
      </c>
      <c r="C51" s="378"/>
      <c r="D51" s="378"/>
      <c r="E51" s="378"/>
      <c r="F51" s="378"/>
      <c r="G51" s="378"/>
      <c r="H51" s="173"/>
      <c r="I51" s="403" t="s">
        <v>157</v>
      </c>
      <c r="J51" s="403"/>
      <c r="K51" s="403"/>
      <c r="L51" s="403"/>
      <c r="M51" s="156"/>
      <c r="N51" s="404"/>
      <c r="O51" s="404"/>
      <c r="P51" s="404"/>
      <c r="Q51" s="404"/>
      <c r="R51" s="156"/>
      <c r="S51" s="405" t="s">
        <v>155</v>
      </c>
      <c r="T51" s="405"/>
      <c r="U51" s="405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</row>
    <row r="52" spans="1:40" s="155" customFormat="1" ht="26.1" customHeight="1">
      <c r="A52" s="173"/>
      <c r="B52" s="173"/>
      <c r="C52" s="173"/>
      <c r="D52" s="173"/>
      <c r="E52" s="173"/>
      <c r="F52" s="173"/>
      <c r="G52" s="173"/>
      <c r="H52" s="173"/>
      <c r="I52" s="406" t="s">
        <v>6</v>
      </c>
      <c r="J52" s="406"/>
      <c r="K52" s="406"/>
      <c r="L52" s="406"/>
      <c r="M52" s="173"/>
      <c r="N52" s="406" t="s">
        <v>51</v>
      </c>
      <c r="O52" s="406"/>
      <c r="P52" s="406"/>
      <c r="Q52" s="406"/>
      <c r="R52" s="173"/>
      <c r="S52" s="406" t="s">
        <v>52</v>
      </c>
      <c r="T52" s="406"/>
      <c r="U52" s="406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</row>
    <row r="53" spans="1:40" ht="15" customHeight="1">
      <c r="B53" s="9"/>
      <c r="C53" s="9"/>
      <c r="G53" s="128"/>
      <c r="H53" s="128"/>
      <c r="I53" s="128"/>
      <c r="L53" s="128"/>
      <c r="M53" s="128"/>
      <c r="N53" s="128"/>
      <c r="O53" s="128"/>
      <c r="P53" s="64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8">
    <mergeCell ref="B51:G51"/>
    <mergeCell ref="I51:L51"/>
    <mergeCell ref="N51:Q51"/>
    <mergeCell ref="S51:U51"/>
    <mergeCell ref="I52:L52"/>
    <mergeCell ref="N52:Q52"/>
    <mergeCell ref="S52:U52"/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S49:U49"/>
    <mergeCell ref="I50:L50"/>
    <mergeCell ref="N50:Q50"/>
    <mergeCell ref="S50:U50"/>
    <mergeCell ref="D45:F45"/>
    <mergeCell ref="C46:F46"/>
    <mergeCell ref="B49:G49"/>
    <mergeCell ref="I49:L49"/>
    <mergeCell ref="N49:Q4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O63"/>
  <sheetViews>
    <sheetView showZeros="0" view="pageBreakPreview" topLeftCell="A10" zoomScale="55" zoomScaleNormal="70" zoomScaleSheetLayoutView="55" workbookViewId="0">
      <selection activeCell="AL64" sqref="AL64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7.7109375" style="1" customWidth="1"/>
    <col min="4" max="4" width="9.42578125" style="1" customWidth="1"/>
    <col min="5" max="5" width="16.5703125" style="2" customWidth="1"/>
    <col min="6" max="36" width="7.5703125" style="1" customWidth="1"/>
    <col min="37" max="37" width="10.42578125" style="65" customWidth="1"/>
    <col min="38" max="40" width="12.42578125" style="1"/>
    <col min="41" max="67" width="12.42578125" style="28"/>
    <col min="68" max="16384" width="12.42578125" style="1"/>
  </cols>
  <sheetData>
    <row r="1" spans="1:67" ht="13.5" hidden="1" customHeight="1" outlineLevel="1" thickBot="1"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17" t="s">
        <v>97</v>
      </c>
    </row>
    <row r="2" spans="1:67" ht="15" hidden="1" customHeight="1" outlineLevel="1">
      <c r="A2" s="143"/>
      <c r="B2" s="122" t="s">
        <v>0</v>
      </c>
      <c r="C2" s="146"/>
      <c r="D2" s="16"/>
      <c r="E2" s="16"/>
      <c r="F2" s="15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2" t="s">
        <v>1</v>
      </c>
      <c r="AH2" s="147"/>
      <c r="AI2" s="147"/>
      <c r="AJ2" s="147"/>
      <c r="AK2" s="147"/>
    </row>
    <row r="3" spans="1:67" ht="32.25" hidden="1" customHeight="1" outlineLevel="1">
      <c r="A3" s="143"/>
      <c r="B3" s="283" t="s">
        <v>57</v>
      </c>
      <c r="C3" s="283"/>
      <c r="D3" s="283"/>
      <c r="E3" s="283"/>
      <c r="F3" s="15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283" t="s">
        <v>3</v>
      </c>
      <c r="AF3" s="283"/>
      <c r="AG3" s="283"/>
      <c r="AH3" s="283"/>
      <c r="AI3" s="283"/>
      <c r="AJ3" s="283"/>
      <c r="AK3" s="283"/>
    </row>
    <row r="4" spans="1:67" ht="31.5" hidden="1" customHeight="1" outlineLevel="1">
      <c r="A4" s="143"/>
      <c r="B4" s="84" t="s">
        <v>62</v>
      </c>
      <c r="C4" s="85"/>
      <c r="D4" s="85"/>
      <c r="E4" s="85"/>
      <c r="F4" s="15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85"/>
      <c r="AF4" s="85"/>
      <c r="AG4" s="85"/>
      <c r="AH4" s="85"/>
      <c r="AI4" s="85"/>
      <c r="AJ4" s="147"/>
      <c r="AK4" s="147"/>
    </row>
    <row r="5" spans="1:67" ht="15" hidden="1" customHeight="1" outlineLevel="1">
      <c r="A5" s="143"/>
      <c r="B5" s="151" t="s">
        <v>6</v>
      </c>
      <c r="C5" s="87"/>
      <c r="D5" s="87"/>
      <c r="E5" s="87"/>
      <c r="F5" s="15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284" t="s">
        <v>6</v>
      </c>
      <c r="AF5" s="284"/>
      <c r="AG5" s="284"/>
      <c r="AH5" s="284"/>
      <c r="AI5" s="284"/>
      <c r="AJ5" s="284"/>
      <c r="AK5" s="284"/>
    </row>
    <row r="6" spans="1:67" ht="33" hidden="1" customHeight="1" outlineLevel="1">
      <c r="A6" s="143"/>
      <c r="B6" s="88" t="s">
        <v>63</v>
      </c>
      <c r="C6" s="85"/>
      <c r="D6" s="85"/>
      <c r="E6" s="85"/>
      <c r="F6" s="15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85"/>
      <c r="AF6" s="85"/>
      <c r="AG6" s="85"/>
      <c r="AH6" s="85"/>
      <c r="AI6" s="85"/>
      <c r="AJ6" s="147"/>
      <c r="AK6" s="147"/>
    </row>
    <row r="7" spans="1:67" ht="15" hidden="1" customHeight="1" outlineLevel="1">
      <c r="A7" s="143"/>
      <c r="B7" s="89" t="s">
        <v>51</v>
      </c>
      <c r="C7" s="90"/>
      <c r="D7" s="90"/>
      <c r="E7" s="90"/>
      <c r="F7" s="15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284" t="s">
        <v>51</v>
      </c>
      <c r="AF7" s="284"/>
      <c r="AG7" s="284"/>
      <c r="AH7" s="284"/>
      <c r="AI7" s="284"/>
      <c r="AJ7" s="284"/>
      <c r="AK7" s="284"/>
    </row>
    <row r="8" spans="1:67" ht="15" hidden="1" customHeight="1" outlineLevel="1">
      <c r="A8" s="143"/>
      <c r="B8" s="85"/>
      <c r="C8" s="85"/>
      <c r="D8" s="85"/>
      <c r="E8" s="85"/>
      <c r="F8" s="15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85"/>
      <c r="AF8" s="85"/>
      <c r="AG8" s="85"/>
      <c r="AH8" s="85"/>
      <c r="AI8" s="85"/>
      <c r="AJ8" s="147"/>
      <c r="AK8" s="147"/>
    </row>
    <row r="9" spans="1:67" ht="27.75" hidden="1" customHeight="1" outlineLevel="1" thickBot="1">
      <c r="A9" s="17"/>
      <c r="B9" s="283" t="s">
        <v>60</v>
      </c>
      <c r="C9" s="283"/>
      <c r="D9" s="283"/>
      <c r="E9" s="283"/>
      <c r="F9" s="17"/>
      <c r="G9" s="17"/>
      <c r="H9" s="17"/>
      <c r="I9" s="17"/>
      <c r="J9" s="17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402" t="s">
        <v>149</v>
      </c>
      <c r="AF9" s="402"/>
      <c r="AG9" s="402"/>
      <c r="AH9" s="402"/>
      <c r="AI9" s="402"/>
      <c r="AJ9" s="402"/>
      <c r="AK9" s="402"/>
    </row>
    <row r="10" spans="1:67" ht="27.75" customHeight="1" collapsed="1" thickBot="1">
      <c r="A10" s="17"/>
      <c r="B10" s="145"/>
      <c r="C10" s="145"/>
      <c r="D10" s="145"/>
      <c r="E10" s="145"/>
      <c r="F10" s="17"/>
      <c r="G10" s="17"/>
      <c r="H10" s="17"/>
      <c r="I10" s="17"/>
      <c r="J10" s="17"/>
      <c r="K10" s="145"/>
      <c r="L10" s="145"/>
      <c r="M10" s="145"/>
      <c r="N10" s="145"/>
      <c r="O10" s="145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245" t="s">
        <v>97</v>
      </c>
    </row>
    <row r="11" spans="1:67" ht="13.5" customHeight="1">
      <c r="P11" s="5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1:67" s="238" customFormat="1" ht="21.75" customHeight="1">
      <c r="A12" s="434" t="s">
        <v>146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</row>
    <row r="13" spans="1:67" s="238" customFormat="1" ht="21.75" customHeight="1">
      <c r="A13" s="397" t="s">
        <v>137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</row>
    <row r="14" spans="1:67" s="238" customFormat="1" ht="21.75" customHeight="1">
      <c r="A14" s="397" t="s">
        <v>142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</row>
    <row r="15" spans="1:67" ht="15" customHeight="1">
      <c r="A15" s="398" t="s">
        <v>10</v>
      </c>
      <c r="B15" s="399" t="s">
        <v>11</v>
      </c>
      <c r="C15" s="398" t="s">
        <v>89</v>
      </c>
      <c r="D15" s="400" t="s">
        <v>54</v>
      </c>
      <c r="E15" s="400" t="s">
        <v>87</v>
      </c>
      <c r="F15" s="382" t="s">
        <v>105</v>
      </c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3"/>
      <c r="AK15" s="384" t="s">
        <v>55</v>
      </c>
    </row>
    <row r="16" spans="1:67" ht="15" customHeight="1">
      <c r="A16" s="398"/>
      <c r="B16" s="399"/>
      <c r="C16" s="398"/>
      <c r="D16" s="400"/>
      <c r="E16" s="400"/>
      <c r="F16" s="241">
        <v>1</v>
      </c>
      <c r="G16" s="242" t="s">
        <v>107</v>
      </c>
      <c r="H16" s="241">
        <v>3</v>
      </c>
      <c r="I16" s="242" t="s">
        <v>109</v>
      </c>
      <c r="J16" s="241">
        <v>5</v>
      </c>
      <c r="K16" s="242" t="s">
        <v>111</v>
      </c>
      <c r="L16" s="241">
        <v>7</v>
      </c>
      <c r="M16" s="242" t="s">
        <v>113</v>
      </c>
      <c r="N16" s="160">
        <v>9</v>
      </c>
      <c r="O16" s="243" t="s">
        <v>115</v>
      </c>
      <c r="P16" s="160">
        <v>11</v>
      </c>
      <c r="Q16" s="243" t="s">
        <v>117</v>
      </c>
      <c r="R16" s="241">
        <v>13</v>
      </c>
      <c r="S16" s="242" t="s">
        <v>119</v>
      </c>
      <c r="T16" s="160">
        <v>15</v>
      </c>
      <c r="U16" s="243" t="s">
        <v>121</v>
      </c>
      <c r="V16" s="160">
        <v>17</v>
      </c>
      <c r="W16" s="243" t="s">
        <v>123</v>
      </c>
      <c r="X16" s="160">
        <v>19</v>
      </c>
      <c r="Y16" s="242" t="s">
        <v>125</v>
      </c>
      <c r="Z16" s="241">
        <v>21</v>
      </c>
      <c r="AA16" s="243" t="s">
        <v>127</v>
      </c>
      <c r="AB16" s="160">
        <v>23</v>
      </c>
      <c r="AC16" s="243" t="s">
        <v>129</v>
      </c>
      <c r="AD16" s="160">
        <v>25</v>
      </c>
      <c r="AE16" s="243" t="s">
        <v>131</v>
      </c>
      <c r="AF16" s="241">
        <v>27</v>
      </c>
      <c r="AG16" s="242" t="s">
        <v>133</v>
      </c>
      <c r="AH16" s="160">
        <v>29</v>
      </c>
      <c r="AI16" s="243" t="s">
        <v>135</v>
      </c>
      <c r="AJ16" s="244" t="s">
        <v>136</v>
      </c>
      <c r="AK16" s="384"/>
    </row>
    <row r="17" spans="1:67" ht="15" customHeight="1">
      <c r="A17" s="398"/>
      <c r="B17" s="399"/>
      <c r="C17" s="398"/>
      <c r="D17" s="400"/>
      <c r="E17" s="400"/>
      <c r="F17" s="385" t="s">
        <v>147</v>
      </c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4"/>
    </row>
    <row r="18" spans="1:67" ht="30" customHeight="1">
      <c r="A18" s="398"/>
      <c r="B18" s="399"/>
      <c r="C18" s="398"/>
      <c r="D18" s="400"/>
      <c r="E18" s="400"/>
      <c r="F18" s="387"/>
      <c r="G18" s="388"/>
      <c r="H18" s="388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4"/>
    </row>
    <row r="19" spans="1:67" s="23" customFormat="1" ht="15.75">
      <c r="A19" s="157">
        <v>1</v>
      </c>
      <c r="B19" s="157">
        <v>2</v>
      </c>
      <c r="C19" s="158">
        <v>3</v>
      </c>
      <c r="D19" s="158">
        <v>5</v>
      </c>
      <c r="E19" s="157">
        <v>6</v>
      </c>
      <c r="F19" s="389">
        <v>7</v>
      </c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157">
        <v>8</v>
      </c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</row>
    <row r="20" spans="1:67" s="39" customFormat="1" ht="46.5" hidden="1" customHeight="1">
      <c r="A20" s="166" t="s">
        <v>99</v>
      </c>
      <c r="B20" s="167"/>
      <c r="C20" s="168" t="s">
        <v>78</v>
      </c>
      <c r="D20" s="163" t="s">
        <v>31</v>
      </c>
      <c r="E20" s="170" t="s">
        <v>92</v>
      </c>
      <c r="F20" s="162"/>
      <c r="G20" s="162" t="e">
        <f>#REF!</f>
        <v>#REF!</v>
      </c>
      <c r="H20" s="162"/>
      <c r="I20" s="162"/>
      <c r="J20" s="162" t="e">
        <f>#REF!</f>
        <v>#REF!</v>
      </c>
      <c r="K20" s="162"/>
      <c r="L20" s="162"/>
      <c r="M20" s="162" t="e">
        <f>#REF!</f>
        <v>#REF!</v>
      </c>
      <c r="N20" s="162"/>
      <c r="O20" s="162"/>
      <c r="P20" s="162" t="e">
        <f>#REF!</f>
        <v>#REF!</v>
      </c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 t="e">
        <f t="shared" ref="AK20:AK21" si="0">SUM(F20:AJ20)</f>
        <v>#REF!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</row>
    <row r="21" spans="1:67" s="38" customFormat="1" ht="60.75" hidden="1" customHeight="1">
      <c r="A21" s="166" t="s">
        <v>100</v>
      </c>
      <c r="B21" s="167"/>
      <c r="C21" s="160" t="s">
        <v>79</v>
      </c>
      <c r="D21" s="163" t="s">
        <v>32</v>
      </c>
      <c r="E21" s="160" t="s">
        <v>93</v>
      </c>
      <c r="F21" s="162"/>
      <c r="G21" s="162"/>
      <c r="H21" s="162" t="e">
        <f>#REF!</f>
        <v>#REF!</v>
      </c>
      <c r="I21" s="162"/>
      <c r="J21" s="162"/>
      <c r="K21" s="162"/>
      <c r="L21" s="162"/>
      <c r="M21" s="162"/>
      <c r="N21" s="162" t="e">
        <f>#REF!</f>
        <v>#REF!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 t="e">
        <f t="shared" si="0"/>
        <v>#REF!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</row>
    <row r="22" spans="1:67" s="36" customFormat="1" ht="15.75" hidden="1" customHeight="1">
      <c r="A22" s="168"/>
      <c r="B22" s="160"/>
      <c r="C22" s="390" t="s">
        <v>34</v>
      </c>
      <c r="D22" s="390"/>
      <c r="E22" s="390"/>
      <c r="F22" s="162">
        <f>'[8]мес ТЗ 2018'!AM349</f>
        <v>0</v>
      </c>
      <c r="G22" s="162">
        <f>'[8]мес ТЗ 2018'!AM488</f>
        <v>0</v>
      </c>
      <c r="H22" s="162">
        <f>'[8]мес ТЗ 2018'!AM628</f>
        <v>0.47</v>
      </c>
      <c r="I22" s="162">
        <f>'[8]мес ТЗ 2018'!AM730</f>
        <v>0.68</v>
      </c>
      <c r="J22" s="162">
        <f>'[8]мес ТЗ 2018'!AM835</f>
        <v>0.75</v>
      </c>
      <c r="K22" s="162">
        <f>'[8]мес ТЗ 2018'!AM938</f>
        <v>0</v>
      </c>
      <c r="L22" s="162">
        <f>'[8]мес ТЗ 2018'!AM1039</f>
        <v>0</v>
      </c>
      <c r="M22" s="162">
        <f>'[8]мес ТЗ 2018'!AM1179</f>
        <v>0</v>
      </c>
      <c r="N22" s="162">
        <f>'[8]мес ТЗ 2018'!AM1278</f>
        <v>0.45</v>
      </c>
      <c r="O22" s="162">
        <f>'[8]мес ТЗ 2018'!AM1376</f>
        <v>0</v>
      </c>
      <c r="P22" s="162">
        <f>'[8]мес ТЗ 2018'!AM1516</f>
        <v>0</v>
      </c>
      <c r="Q22" s="162">
        <f>'[8]мес ТЗ 2018'!AM1649</f>
        <v>0</v>
      </c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>
        <f t="shared" ref="AK22:AK23" si="1">SUM(F22:Q22)</f>
        <v>2.35</v>
      </c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</row>
    <row r="23" spans="1:67" s="36" customFormat="1" ht="15.75" hidden="1" customHeight="1">
      <c r="A23" s="168"/>
      <c r="B23" s="160"/>
      <c r="C23" s="391" t="s">
        <v>35</v>
      </c>
      <c r="D23" s="391"/>
      <c r="E23" s="391"/>
      <c r="F23" s="162">
        <f>'[8]мес ТЗ 2018'!AM350</f>
        <v>0</v>
      </c>
      <c r="G23" s="162">
        <f>'[8]мес ТЗ 2018'!AM489</f>
        <v>0</v>
      </c>
      <c r="H23" s="162">
        <f>'[8]мес ТЗ 2018'!AM629</f>
        <v>0.57999999999999996</v>
      </c>
      <c r="I23" s="162">
        <f>'[8]мес ТЗ 2018'!AM731</f>
        <v>0.57999999999999996</v>
      </c>
      <c r="J23" s="162">
        <f>'[8]мес ТЗ 2018'!AM836</f>
        <v>0.45</v>
      </c>
      <c r="K23" s="162">
        <f>'[8]мес ТЗ 2018'!AM939</f>
        <v>0</v>
      </c>
      <c r="L23" s="162">
        <f>'[8]мес ТЗ 2018'!AM1040</f>
        <v>0</v>
      </c>
      <c r="M23" s="162">
        <f>'[8]мес ТЗ 2018'!AM1180</f>
        <v>0</v>
      </c>
      <c r="N23" s="162">
        <f>'[8]мес ТЗ 2018'!AM1279</f>
        <v>0</v>
      </c>
      <c r="O23" s="162">
        <f>'[8]мес ТЗ 2018'!AM1377</f>
        <v>0</v>
      </c>
      <c r="P23" s="162">
        <f>'[8]мес ТЗ 2018'!AM1517</f>
        <v>0</v>
      </c>
      <c r="Q23" s="162">
        <f>'[8]мес ТЗ 2018'!AM1650</f>
        <v>0</v>
      </c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>
        <f t="shared" si="1"/>
        <v>1.6099999999999999</v>
      </c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spans="1:67" s="36" customFormat="1" ht="15.75" hidden="1" customHeight="1">
      <c r="A24" s="168"/>
      <c r="B24" s="160"/>
      <c r="C24" s="160"/>
      <c r="D24" s="392"/>
      <c r="E24" s="392"/>
      <c r="F24" s="162" t="e">
        <f>#REF!</f>
        <v>#REF!</v>
      </c>
      <c r="G24" s="162" t="e">
        <f>#REF!</f>
        <v>#REF!</v>
      </c>
      <c r="H24" s="162" t="e">
        <f>#REF!</f>
        <v>#REF!</v>
      </c>
      <c r="I24" s="162" t="e">
        <f>#REF!</f>
        <v>#REF!</v>
      </c>
      <c r="J24" s="162" t="e">
        <f>#REF!</f>
        <v>#REF!</v>
      </c>
      <c r="K24" s="162" t="e">
        <f>#REF!</f>
        <v>#REF!</v>
      </c>
      <c r="L24" s="162" t="e">
        <f>#REF!</f>
        <v>#REF!</v>
      </c>
      <c r="M24" s="162" t="e">
        <f>#REF!</f>
        <v>#REF!</v>
      </c>
      <c r="N24" s="162" t="e">
        <f>#REF!</f>
        <v>#REF!</v>
      </c>
      <c r="O24" s="162" t="e">
        <f>#REF!</f>
        <v>#REF!</v>
      </c>
      <c r="P24" s="162" t="e">
        <f>#REF!</f>
        <v>#REF!</v>
      </c>
      <c r="Q24" s="162" t="e">
        <f>#REF!</f>
        <v>#REF!</v>
      </c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 t="e">
        <f>SUM(F24:Q24)</f>
        <v>#REF!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spans="1:67" s="36" customFormat="1" ht="15.75" hidden="1" customHeight="1">
      <c r="A25" s="168"/>
      <c r="B25" s="160"/>
      <c r="C25" s="391" t="s">
        <v>37</v>
      </c>
      <c r="D25" s="391"/>
      <c r="E25" s="391"/>
      <c r="F25" s="162">
        <f>'[8]мес ТЗ 2018'!AM352</f>
        <v>0</v>
      </c>
      <c r="G25" s="162">
        <f>'[8]мес ТЗ 2018'!AM491</f>
        <v>0</v>
      </c>
      <c r="H25" s="162">
        <f>'[8]мес ТЗ 2018'!AM631</f>
        <v>0.75</v>
      </c>
      <c r="I25" s="162">
        <f>'[8]мес ТЗ 2018'!AM733</f>
        <v>1.1100000000000001</v>
      </c>
      <c r="J25" s="162">
        <f>'[8]мес ТЗ 2018'!AM838</f>
        <v>0</v>
      </c>
      <c r="K25" s="162" t="str">
        <f>'[8]мес ТЗ 2018'!AM941</f>
        <v>Итого, чел/час</v>
      </c>
      <c r="L25" s="162">
        <f>'[8]мес ТЗ 2018'!AM1042</f>
        <v>0</v>
      </c>
      <c r="M25" s="162">
        <f>'[8]мес ТЗ 2018'!AM1182</f>
        <v>0</v>
      </c>
      <c r="N25" s="187" t="str">
        <f>'[8]мес ТЗ 2018'!AM1281</f>
        <v>Итого, чел/час</v>
      </c>
      <c r="O25" s="162">
        <f>'[8]мес ТЗ 2018'!AM1379</f>
        <v>0</v>
      </c>
      <c r="P25" s="162">
        <f>'[8]мес ТЗ 2018'!AM1519</f>
        <v>0</v>
      </c>
      <c r="Q25" s="162">
        <f>'[8]мес ТЗ 2018'!AM1652</f>
        <v>0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>
        <f t="shared" ref="AK25" si="2">SUM(F25:Q25)</f>
        <v>1.86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spans="1:67" s="36" customFormat="1" ht="15" customHeight="1" thickBot="1">
      <c r="A26" s="164"/>
      <c r="B26" s="165"/>
      <c r="C26" s="165"/>
      <c r="D26" s="165"/>
      <c r="E26" s="165"/>
      <c r="F26" s="393" t="s">
        <v>42</v>
      </c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5"/>
      <c r="AK26" s="165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</row>
    <row r="27" spans="1:67" s="37" customFormat="1" ht="180" customHeight="1">
      <c r="A27" s="218" t="s">
        <v>103</v>
      </c>
      <c r="B27" s="167" t="s">
        <v>29</v>
      </c>
      <c r="C27" s="160" t="s">
        <v>80</v>
      </c>
      <c r="D27" s="163" t="s">
        <v>30</v>
      </c>
      <c r="E27" s="169" t="s">
        <v>88</v>
      </c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>
        <v>1</v>
      </c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>
        <f>SUM(F27:AJ27)</f>
        <v>1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</row>
    <row r="28" spans="1:67" s="39" customFormat="1" ht="53.25" hidden="1" customHeight="1">
      <c r="A28" s="218" t="s">
        <v>99</v>
      </c>
      <c r="B28" s="167"/>
      <c r="C28" s="160" t="s">
        <v>81</v>
      </c>
      <c r="D28" s="163" t="s">
        <v>31</v>
      </c>
      <c r="E28" s="170" t="s">
        <v>92</v>
      </c>
      <c r="F28" s="162"/>
      <c r="G28" s="162" t="e">
        <f>#REF!</f>
        <v>#REF!</v>
      </c>
      <c r="H28" s="162"/>
      <c r="I28" s="162"/>
      <c r="J28" s="162" t="e">
        <f>#REF!</f>
        <v>#REF!</v>
      </c>
      <c r="K28" s="162"/>
      <c r="L28" s="162"/>
      <c r="M28" s="162" t="e">
        <f>#REF!</f>
        <v>#REF!</v>
      </c>
      <c r="N28" s="162"/>
      <c r="O28" s="162"/>
      <c r="P28" s="162" t="e">
        <f>#REF!</f>
        <v>#REF!</v>
      </c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 t="e">
        <f t="shared" ref="AK28:AK35" si="3">SUM(F28:AJ28)</f>
        <v>#REF!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</row>
    <row r="29" spans="1:67" s="38" customFormat="1" ht="53.25" hidden="1" customHeight="1">
      <c r="A29" s="218" t="s">
        <v>100</v>
      </c>
      <c r="B29" s="167"/>
      <c r="C29" s="160" t="s">
        <v>82</v>
      </c>
      <c r="D29" s="163" t="s">
        <v>32</v>
      </c>
      <c r="E29" s="160" t="s">
        <v>93</v>
      </c>
      <c r="F29" s="162"/>
      <c r="G29" s="162"/>
      <c r="H29" s="162" t="e">
        <f>#REF!</f>
        <v>#REF!</v>
      </c>
      <c r="I29" s="162"/>
      <c r="J29" s="162"/>
      <c r="K29" s="162"/>
      <c r="L29" s="162"/>
      <c r="M29" s="162"/>
      <c r="N29" s="162">
        <f>'[8]мес ТЗ 2018'!AM1285</f>
        <v>6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 t="e">
        <f t="shared" si="3"/>
        <v>#REF!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</row>
    <row r="30" spans="1:67" s="36" customFormat="1" ht="53.25" hidden="1" customHeight="1">
      <c r="A30" s="218" t="s">
        <v>101</v>
      </c>
      <c r="B30" s="167"/>
      <c r="C30" s="160" t="s">
        <v>83</v>
      </c>
      <c r="D30" s="163" t="s">
        <v>32</v>
      </c>
      <c r="E30" s="160" t="s">
        <v>93</v>
      </c>
      <c r="F30" s="162"/>
      <c r="G30" s="162"/>
      <c r="H30" s="162" t="e">
        <f>#REF!</f>
        <v>#REF!</v>
      </c>
      <c r="I30" s="162"/>
      <c r="J30" s="162"/>
      <c r="K30" s="162"/>
      <c r="L30" s="162"/>
      <c r="M30" s="162"/>
      <c r="N30" s="162" t="e">
        <f>#REF!</f>
        <v>#REF!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 t="e">
        <f t="shared" si="3"/>
        <v>#REF!</v>
      </c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</row>
    <row r="31" spans="1:67" s="119" customFormat="1" ht="15" customHeight="1">
      <c r="A31" s="392" t="s">
        <v>94</v>
      </c>
      <c r="B31" s="392"/>
      <c r="C31" s="392"/>
      <c r="D31" s="392"/>
      <c r="E31" s="392"/>
      <c r="F31" s="172">
        <f>F27</f>
        <v>0</v>
      </c>
      <c r="G31" s="172">
        <f t="shared" ref="G31:AJ31" si="4">G27</f>
        <v>0</v>
      </c>
      <c r="H31" s="172">
        <f t="shared" si="4"/>
        <v>0</v>
      </c>
      <c r="I31" s="172">
        <f t="shared" si="4"/>
        <v>0</v>
      </c>
      <c r="J31" s="172">
        <f t="shared" si="4"/>
        <v>0</v>
      </c>
      <c r="K31" s="172">
        <f t="shared" si="4"/>
        <v>0</v>
      </c>
      <c r="L31" s="172">
        <f t="shared" si="4"/>
        <v>0</v>
      </c>
      <c r="M31" s="172">
        <f t="shared" si="4"/>
        <v>0</v>
      </c>
      <c r="N31" s="172">
        <f t="shared" si="4"/>
        <v>0</v>
      </c>
      <c r="O31" s="172">
        <f t="shared" si="4"/>
        <v>0</v>
      </c>
      <c r="P31" s="172">
        <f t="shared" si="4"/>
        <v>0</v>
      </c>
      <c r="Q31" s="172">
        <f t="shared" si="4"/>
        <v>0</v>
      </c>
      <c r="R31" s="172">
        <f t="shared" si="4"/>
        <v>0</v>
      </c>
      <c r="S31" s="172">
        <f t="shared" si="4"/>
        <v>0</v>
      </c>
      <c r="T31" s="172">
        <f t="shared" si="4"/>
        <v>0</v>
      </c>
      <c r="U31" s="172">
        <f t="shared" si="4"/>
        <v>0</v>
      </c>
      <c r="V31" s="172">
        <f t="shared" si="4"/>
        <v>0</v>
      </c>
      <c r="W31" s="172">
        <v>1</v>
      </c>
      <c r="X31" s="172">
        <f t="shared" si="4"/>
        <v>0</v>
      </c>
      <c r="Y31" s="172">
        <f t="shared" si="4"/>
        <v>0</v>
      </c>
      <c r="Z31" s="172">
        <f t="shared" si="4"/>
        <v>0</v>
      </c>
      <c r="AA31" s="172">
        <f t="shared" si="4"/>
        <v>0</v>
      </c>
      <c r="AB31" s="172">
        <f t="shared" si="4"/>
        <v>0</v>
      </c>
      <c r="AC31" s="172">
        <f t="shared" si="4"/>
        <v>0</v>
      </c>
      <c r="AD31" s="172">
        <f t="shared" si="4"/>
        <v>0</v>
      </c>
      <c r="AE31" s="172">
        <f t="shared" si="4"/>
        <v>0</v>
      </c>
      <c r="AF31" s="172">
        <f t="shared" si="4"/>
        <v>0</v>
      </c>
      <c r="AG31" s="172">
        <f t="shared" si="4"/>
        <v>0</v>
      </c>
      <c r="AH31" s="172">
        <f t="shared" si="4"/>
        <v>0</v>
      </c>
      <c r="AI31" s="172">
        <f t="shared" si="4"/>
        <v>0</v>
      </c>
      <c r="AJ31" s="172">
        <f t="shared" si="4"/>
        <v>0</v>
      </c>
      <c r="AK31" s="162">
        <f t="shared" si="3"/>
        <v>1</v>
      </c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</row>
    <row r="32" spans="1:67" s="36" customFormat="1" ht="15" hidden="1" customHeight="1">
      <c r="A32" s="219"/>
      <c r="B32" s="179"/>
      <c r="C32" s="424" t="s">
        <v>34</v>
      </c>
      <c r="D32" s="425"/>
      <c r="E32" s="426"/>
      <c r="F32" s="181">
        <f>'[8]мес ТЗ 2018'!AM358</f>
        <v>0</v>
      </c>
      <c r="G32" s="181">
        <f>'[8]мес ТЗ 2018'!AM497</f>
        <v>0</v>
      </c>
      <c r="H32" s="181">
        <f>'[8]мес ТЗ 2018'!AM638</f>
        <v>0</v>
      </c>
      <c r="I32" s="181">
        <f>'[8]мес ТЗ 2018'!AM739</f>
        <v>0</v>
      </c>
      <c r="J32" s="181">
        <f>'[8]мес ТЗ 2018'!AM844</f>
        <v>9</v>
      </c>
      <c r="K32" s="181">
        <f>'[8]мес ТЗ 2018'!AM947</f>
        <v>0</v>
      </c>
      <c r="L32" s="181">
        <f>'[8]мес ТЗ 2018'!AM1048</f>
        <v>0</v>
      </c>
      <c r="M32" s="181">
        <f>'[8]мес ТЗ 2018'!AM1188</f>
        <v>0</v>
      </c>
      <c r="N32" s="181">
        <f>'[8]мес ТЗ 2018'!AM1288</f>
        <v>6</v>
      </c>
      <c r="O32" s="181">
        <f>'[8]мес ТЗ 2018'!AM1385</f>
        <v>0</v>
      </c>
      <c r="P32" s="181">
        <f>'[8]мес ТЗ 2018'!AM1525</f>
        <v>0</v>
      </c>
      <c r="Q32" s="181">
        <f>'[8]мес ТЗ 2018'!AM1658</f>
        <v>0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2"/>
      <c r="AK32" s="183">
        <f t="shared" si="3"/>
        <v>15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spans="1:67" s="36" customFormat="1" ht="15" hidden="1" customHeight="1">
      <c r="A33" s="159"/>
      <c r="B33" s="160"/>
      <c r="C33" s="410" t="s">
        <v>35</v>
      </c>
      <c r="D33" s="411"/>
      <c r="E33" s="412"/>
      <c r="F33" s="162">
        <f>'[8]мес ТЗ 2018'!AM359</f>
        <v>0</v>
      </c>
      <c r="G33" s="162">
        <f>'[8]мес ТЗ 2018'!AM498</f>
        <v>0</v>
      </c>
      <c r="H33" s="162">
        <f>'[8]мес ТЗ 2018'!AM639</f>
        <v>0</v>
      </c>
      <c r="I33" s="162" t="str">
        <f>'[8]мес ТЗ 2018'!AM740</f>
        <v>Итого, чел/час</v>
      </c>
      <c r="J33" s="162">
        <f>'[8]мес ТЗ 2018'!AM845</f>
        <v>0</v>
      </c>
      <c r="K33" s="162">
        <f>'[8]мес ТЗ 2018'!AM948</f>
        <v>6</v>
      </c>
      <c r="L33" s="162">
        <f>'[8]мес ТЗ 2018'!AM1049</f>
        <v>0</v>
      </c>
      <c r="M33" s="162">
        <f>'[8]мес ТЗ 2018'!AM1189</f>
        <v>13.332000000000001</v>
      </c>
      <c r="N33" s="162">
        <f>'[8]мес ТЗ 2018'!AM1289</f>
        <v>0</v>
      </c>
      <c r="O33" s="162">
        <f>'[8]мес ТЗ 2018'!AM1386</f>
        <v>0</v>
      </c>
      <c r="P33" s="162">
        <f>'[8]мес ТЗ 2018'!AM1526</f>
        <v>0</v>
      </c>
      <c r="Q33" s="162">
        <f>'[8]мес ТЗ 2018'!AM1659</f>
        <v>0</v>
      </c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85"/>
      <c r="AK33" s="183">
        <f t="shared" si="3"/>
        <v>19.332000000000001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</row>
    <row r="34" spans="1:67" s="36" customFormat="1" ht="15" hidden="1" customHeight="1">
      <c r="A34" s="159"/>
      <c r="B34" s="160"/>
      <c r="C34" s="160"/>
      <c r="D34" s="414"/>
      <c r="E34" s="415"/>
      <c r="F34" s="162">
        <f>F31</f>
        <v>0</v>
      </c>
      <c r="G34" s="162">
        <f>G31</f>
        <v>0</v>
      </c>
      <c r="H34" s="162">
        <f t="shared" ref="H34:Q34" si="5">H31</f>
        <v>0</v>
      </c>
      <c r="I34" s="162">
        <f t="shared" si="5"/>
        <v>0</v>
      </c>
      <c r="J34" s="162">
        <f t="shared" si="5"/>
        <v>0</v>
      </c>
      <c r="K34" s="162">
        <f t="shared" si="5"/>
        <v>0</v>
      </c>
      <c r="L34" s="162">
        <f t="shared" si="5"/>
        <v>0</v>
      </c>
      <c r="M34" s="162">
        <f t="shared" si="5"/>
        <v>0</v>
      </c>
      <c r="N34" s="162">
        <f t="shared" si="5"/>
        <v>0</v>
      </c>
      <c r="O34" s="162">
        <f t="shared" si="5"/>
        <v>0</v>
      </c>
      <c r="P34" s="162">
        <f t="shared" si="5"/>
        <v>0</v>
      </c>
      <c r="Q34" s="162">
        <f t="shared" si="5"/>
        <v>0</v>
      </c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85"/>
      <c r="AK34" s="183">
        <f t="shared" si="3"/>
        <v>0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  <row r="35" spans="1:67" s="36" customFormat="1" ht="15" hidden="1" customHeight="1">
      <c r="A35" s="159"/>
      <c r="B35" s="160"/>
      <c r="C35" s="410" t="s">
        <v>37</v>
      </c>
      <c r="D35" s="411"/>
      <c r="E35" s="412"/>
      <c r="F35" s="162">
        <f>'[8]мес ТЗ 2018'!AM361</f>
        <v>0</v>
      </c>
      <c r="G35" s="162">
        <f>'[8]мес ТЗ 2018'!AM500</f>
        <v>0</v>
      </c>
      <c r="H35" s="162">
        <f>'[8]мес ТЗ 2018'!AM641</f>
        <v>0</v>
      </c>
      <c r="I35" s="162">
        <f>'[8]мес ТЗ 2018'!AM742</f>
        <v>0</v>
      </c>
      <c r="J35" s="162">
        <f>'[8]мес ТЗ 2018'!AM847</f>
        <v>0</v>
      </c>
      <c r="K35" s="162">
        <f>'[8]мес ТЗ 2018'!AM950</f>
        <v>0</v>
      </c>
      <c r="L35" s="162">
        <f>'[8]мес ТЗ 2018'!AM1051</f>
        <v>0</v>
      </c>
      <c r="M35" s="162">
        <f>'[8]мес ТЗ 2018'!AM1191</f>
        <v>0</v>
      </c>
      <c r="N35" s="163">
        <f>'[8]мес ТЗ 2018'!AM1291</f>
        <v>6</v>
      </c>
      <c r="O35" s="162">
        <f>'[8]мес ТЗ 2018'!AM1388</f>
        <v>0</v>
      </c>
      <c r="P35" s="162">
        <f>'[8]мес ТЗ 2018'!AM1528</f>
        <v>0</v>
      </c>
      <c r="Q35" s="162">
        <f>'[8]мес ТЗ 2018'!AM1661</f>
        <v>0</v>
      </c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85"/>
      <c r="AK35" s="183">
        <f t="shared" si="3"/>
        <v>6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</row>
    <row r="36" spans="1:67" s="40" customFormat="1" ht="15.75" hidden="1" customHeight="1">
      <c r="A36" s="168"/>
      <c r="B36" s="160"/>
      <c r="C36" s="431" t="s">
        <v>34</v>
      </c>
      <c r="D36" s="432"/>
      <c r="E36" s="433"/>
      <c r="F36" s="162">
        <f>'[8]мес ТЗ 2018'!AM367</f>
        <v>0</v>
      </c>
      <c r="G36" s="162">
        <f>'[8]мес ТЗ 2018'!AM506</f>
        <v>0</v>
      </c>
      <c r="H36" s="162">
        <f>'[8]мес ТЗ 2018'!AM647</f>
        <v>2.56</v>
      </c>
      <c r="I36" s="162">
        <f>'[8]мес ТЗ 2018'!AM748</f>
        <v>13.332000000000001</v>
      </c>
      <c r="J36" s="162">
        <f>'[8]мес ТЗ 2018'!AM853</f>
        <v>0.47</v>
      </c>
      <c r="K36" s="162">
        <f>'[8]мес ТЗ 2018'!AM956</f>
        <v>6</v>
      </c>
      <c r="L36" s="162">
        <f>'[8]мес ТЗ 2018'!AM1057</f>
        <v>0</v>
      </c>
      <c r="M36" s="162">
        <f>'[8]мес ТЗ 2018'!AM1197</f>
        <v>19.678000000000001</v>
      </c>
      <c r="N36" s="162">
        <f>'[8]мес ТЗ 2018'!AM1297</f>
        <v>0</v>
      </c>
      <c r="O36" s="162">
        <f>'[8]мес ТЗ 2018'!AM1394</f>
        <v>0</v>
      </c>
      <c r="P36" s="162">
        <f>'[8]мес ТЗ 2018'!AM1534</f>
        <v>0</v>
      </c>
      <c r="Q36" s="162">
        <f>'[8]мес ТЗ 2018'!AM1667</f>
        <v>0</v>
      </c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85"/>
      <c r="AK36" s="183">
        <f>SUM(F36:Q36)</f>
        <v>42.040000000000006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spans="1:67" s="40" customFormat="1" ht="15.75" hidden="1" customHeight="1">
      <c r="A37" s="168"/>
      <c r="B37" s="160"/>
      <c r="C37" s="410" t="s">
        <v>35</v>
      </c>
      <c r="D37" s="411"/>
      <c r="E37" s="412"/>
      <c r="F37" s="162">
        <f>'[8]мес ТЗ 2018'!AM368</f>
        <v>0</v>
      </c>
      <c r="G37" s="162">
        <f>'[8]мес ТЗ 2018'!AM507</f>
        <v>0</v>
      </c>
      <c r="H37" s="162">
        <f>'[8]мес ТЗ 2018'!AM648</f>
        <v>26.664000000000001</v>
      </c>
      <c r="I37" s="162">
        <f>'[8]мес ТЗ 2018'!AM749</f>
        <v>1.72</v>
      </c>
      <c r="J37" s="162">
        <f>'[8]мес ТЗ 2018'!AM854</f>
        <v>0</v>
      </c>
      <c r="K37" s="162">
        <f>'[8]мес ТЗ 2018'!AM957</f>
        <v>0</v>
      </c>
      <c r="L37" s="162">
        <f>'[8]мес ТЗ 2018'!AM1058</f>
        <v>0</v>
      </c>
      <c r="M37" s="162">
        <f>'[8]мес ТЗ 2018'!AM1198</f>
        <v>0.57999999999999996</v>
      </c>
      <c r="N37" s="162">
        <f>'[8]мес ТЗ 2018'!AM1298</f>
        <v>0</v>
      </c>
      <c r="O37" s="162">
        <f>'[8]мес ТЗ 2018'!AM1395</f>
        <v>0</v>
      </c>
      <c r="P37" s="162">
        <f>'[8]мес ТЗ 2018'!AM1535</f>
        <v>0</v>
      </c>
      <c r="Q37" s="162">
        <f>'[8]мес ТЗ 2018'!AM1668</f>
        <v>0</v>
      </c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85"/>
      <c r="AK37" s="183">
        <f>SUM(F37:Q37)</f>
        <v>28.963999999999999</v>
      </c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</row>
    <row r="38" spans="1:67" s="40" customFormat="1" ht="15.75" hidden="1" customHeight="1">
      <c r="A38" s="168"/>
      <c r="B38" s="160"/>
      <c r="C38" s="160"/>
      <c r="D38" s="414"/>
      <c r="E38" s="415"/>
      <c r="F38" s="162" t="e">
        <f>#REF!</f>
        <v>#REF!</v>
      </c>
      <c r="G38" s="162" t="e">
        <f>#REF!</f>
        <v>#REF!</v>
      </c>
      <c r="H38" s="162" t="e">
        <f>#REF!</f>
        <v>#REF!</v>
      </c>
      <c r="I38" s="162" t="e">
        <f>#REF!</f>
        <v>#REF!</v>
      </c>
      <c r="J38" s="162" t="e">
        <f>#REF!</f>
        <v>#REF!</v>
      </c>
      <c r="K38" s="162" t="e">
        <f>#REF!</f>
        <v>#REF!</v>
      </c>
      <c r="L38" s="162" t="e">
        <f>#REF!</f>
        <v>#REF!</v>
      </c>
      <c r="M38" s="162" t="e">
        <f>#REF!</f>
        <v>#REF!</v>
      </c>
      <c r="N38" s="162" t="e">
        <f>#REF!</f>
        <v>#REF!</v>
      </c>
      <c r="O38" s="162" t="e">
        <f>#REF!</f>
        <v>#REF!</v>
      </c>
      <c r="P38" s="162" t="e">
        <f>#REF!</f>
        <v>#REF!</v>
      </c>
      <c r="Q38" s="162" t="e">
        <f>#REF!</f>
        <v>#REF!</v>
      </c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85"/>
      <c r="AK38" s="183" t="e">
        <f>SUM(F38:Q38)</f>
        <v>#REF!</v>
      </c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</row>
    <row r="39" spans="1:67" s="40" customFormat="1" ht="15.75" hidden="1" customHeight="1">
      <c r="A39" s="168"/>
      <c r="B39" s="160"/>
      <c r="C39" s="410" t="s">
        <v>37</v>
      </c>
      <c r="D39" s="411"/>
      <c r="E39" s="412"/>
      <c r="F39" s="162">
        <f>'[8]мес ТЗ 2018'!AM370</f>
        <v>0</v>
      </c>
      <c r="G39" s="162">
        <f>'[8]мес ТЗ 2018'!AM509</f>
        <v>29.443000000000001</v>
      </c>
      <c r="H39" s="162">
        <f>'[8]мес ТЗ 2018'!AM650</f>
        <v>0</v>
      </c>
      <c r="I39" s="162">
        <f>'[8]мес ТЗ 2018'!AM751</f>
        <v>13.332000000000001</v>
      </c>
      <c r="J39" s="162">
        <f>'[8]мес ТЗ 2018'!AM856</f>
        <v>0</v>
      </c>
      <c r="K39" s="162">
        <f>'[8]мес ТЗ 2018'!AM959</f>
        <v>0</v>
      </c>
      <c r="L39" s="162">
        <f>'[8]мес ТЗ 2018'!AM1060</f>
        <v>0</v>
      </c>
      <c r="M39" s="162">
        <f>'[8]мес ТЗ 2018'!AM1200</f>
        <v>15.465999999999999</v>
      </c>
      <c r="N39" s="187">
        <f>'[8]мес ТЗ 2018'!AM1300</f>
        <v>30</v>
      </c>
      <c r="O39" s="162">
        <f>'[8]мес ТЗ 2018'!AM1397</f>
        <v>0</v>
      </c>
      <c r="P39" s="162">
        <f>'[8]мес ТЗ 2018'!AM1537</f>
        <v>0</v>
      </c>
      <c r="Q39" s="162">
        <f>'[8]мес ТЗ 2018'!AM1670</f>
        <v>0</v>
      </c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85"/>
      <c r="AK39" s="183">
        <f>SUM(F39:Q39)</f>
        <v>88.241000000000014</v>
      </c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</row>
    <row r="40" spans="1:67" s="39" customFormat="1" ht="15.75" hidden="1" customHeight="1">
      <c r="A40" s="188"/>
      <c r="B40" s="188"/>
      <c r="C40" s="188"/>
      <c r="D40" s="414"/>
      <c r="E40" s="415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85"/>
      <c r="AK40" s="189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</row>
    <row r="41" spans="1:67" s="39" customFormat="1" ht="15" hidden="1" customHeight="1">
      <c r="A41" s="190"/>
      <c r="B41" s="413" t="s">
        <v>30</v>
      </c>
      <c r="C41" s="414"/>
      <c r="D41" s="414"/>
      <c r="E41" s="415"/>
      <c r="F41" s="172" t="e">
        <f>#REF!+#REF!+#REF!+F27+#REF!</f>
        <v>#REF!</v>
      </c>
      <c r="G41" s="172" t="e">
        <f>#REF!+#REF!+#REF!+G27+#REF!</f>
        <v>#REF!</v>
      </c>
      <c r="H41" s="172" t="e">
        <f>#REF!+#REF!+#REF!+H27+#REF!</f>
        <v>#REF!</v>
      </c>
      <c r="I41" s="172" t="e">
        <f>#REF!+#REF!+#REF!+I27+#REF!</f>
        <v>#REF!</v>
      </c>
      <c r="J41" s="172" t="e">
        <f>#REF!+#REF!+#REF!+J27+#REF!</f>
        <v>#REF!</v>
      </c>
      <c r="K41" s="172" t="e">
        <f>#REF!+#REF!+#REF!+K27+#REF!</f>
        <v>#REF!</v>
      </c>
      <c r="L41" s="172" t="e">
        <f>#REF!+#REF!+#REF!+L27+#REF!</f>
        <v>#REF!</v>
      </c>
      <c r="M41" s="172" t="e">
        <f>#REF!+#REF!+#REF!+M27+#REF!</f>
        <v>#REF!</v>
      </c>
      <c r="N41" s="172" t="e">
        <f>#REF!+#REF!+#REF!+N27+#REF!</f>
        <v>#REF!</v>
      </c>
      <c r="O41" s="172" t="e">
        <f>#REF!+#REF!+#REF!+O27+#REF!</f>
        <v>#REF!</v>
      </c>
      <c r="P41" s="172" t="e">
        <f>#REF!+#REF!+#REF!+P27+#REF!</f>
        <v>#REF!</v>
      </c>
      <c r="Q41" s="172" t="e">
        <f>#REF!+#REF!+#REF!+Q27+#REF!</f>
        <v>#REF!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91"/>
      <c r="AK41" s="192" t="e">
        <f>SUM(F41:Q41)</f>
        <v>#REF!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</row>
    <row r="42" spans="1:67" s="45" customFormat="1" ht="15" hidden="1" customHeight="1">
      <c r="A42" s="190"/>
      <c r="B42" s="413" t="s">
        <v>31</v>
      </c>
      <c r="C42" s="414"/>
      <c r="D42" s="414"/>
      <c r="E42" s="415"/>
      <c r="F42" s="172" t="e">
        <f>#REF!+F20+F28+#REF!</f>
        <v>#REF!</v>
      </c>
      <c r="G42" s="172" t="e">
        <f>#REF!+G20+G28+#REF!</f>
        <v>#REF!</v>
      </c>
      <c r="H42" s="172" t="e">
        <f>#REF!+H20+H28+#REF!</f>
        <v>#REF!</v>
      </c>
      <c r="I42" s="172" t="e">
        <f>#REF!+I20+I28+#REF!</f>
        <v>#REF!</v>
      </c>
      <c r="J42" s="172" t="e">
        <f>#REF!+J20+J28+#REF!</f>
        <v>#REF!</v>
      </c>
      <c r="K42" s="172" t="e">
        <f>#REF!+K20+K28+#REF!</f>
        <v>#REF!</v>
      </c>
      <c r="L42" s="172" t="e">
        <f>#REF!+L20+L28+#REF!</f>
        <v>#REF!</v>
      </c>
      <c r="M42" s="172" t="e">
        <f>#REF!+M20+M28+#REF!</f>
        <v>#REF!</v>
      </c>
      <c r="N42" s="172" t="e">
        <f>#REF!+N20+N28+#REF!</f>
        <v>#REF!</v>
      </c>
      <c r="O42" s="172" t="e">
        <f>#REF!+O20+O28+#REF!</f>
        <v>#REF!</v>
      </c>
      <c r="P42" s="172" t="e">
        <f>#REF!+P20+P28+#REF!</f>
        <v>#REF!</v>
      </c>
      <c r="Q42" s="172" t="e">
        <f>#REF!+Q20+Q28+#REF!</f>
        <v>#REF!</v>
      </c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91"/>
      <c r="AK42" s="192" t="e">
        <f t="shared" ref="AK42" si="6">SUM(F42:Q42)</f>
        <v>#REF!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</row>
    <row r="43" spans="1:67" s="45" customFormat="1" ht="15" hidden="1" customHeight="1">
      <c r="A43" s="194"/>
      <c r="B43" s="413" t="s">
        <v>32</v>
      </c>
      <c r="C43" s="414"/>
      <c r="D43" s="414"/>
      <c r="E43" s="415"/>
      <c r="F43" s="172" t="e">
        <f>#REF!+#REF!+#REF!+#REF!+F21+F29+F30+#REF!</f>
        <v>#REF!</v>
      </c>
      <c r="G43" s="172" t="e">
        <f>#REF!+#REF!+#REF!+#REF!+G21+G29+G30+#REF!</f>
        <v>#REF!</v>
      </c>
      <c r="H43" s="172" t="e">
        <f>#REF!+#REF!+#REF!+#REF!+H21+H29+H30+#REF!</f>
        <v>#REF!</v>
      </c>
      <c r="I43" s="172" t="e">
        <f>#REF!+#REF!+#REF!+#REF!+I21+I29+I30+#REF!</f>
        <v>#REF!</v>
      </c>
      <c r="J43" s="172" t="e">
        <f>#REF!+#REF!+#REF!+#REF!+J21+J29+J30+#REF!</f>
        <v>#REF!</v>
      </c>
      <c r="K43" s="172" t="e">
        <f>#REF!+#REF!+#REF!+#REF!+K21+K29+K30+#REF!</f>
        <v>#REF!</v>
      </c>
      <c r="L43" s="172" t="e">
        <f>#REF!+#REF!+#REF!+#REF!+L21+L29+L30+#REF!</f>
        <v>#REF!</v>
      </c>
      <c r="M43" s="172" t="e">
        <f>#REF!+#REF!+#REF!+#REF!+M21+M29+M30+#REF!</f>
        <v>#REF!</v>
      </c>
      <c r="N43" s="172" t="e">
        <f>#REF!+#REF!+#REF!+#REF!+N21+N29+N30+#REF!</f>
        <v>#REF!</v>
      </c>
      <c r="O43" s="172" t="e">
        <f>#REF!+#REF!+#REF!+#REF!+O21+O29+O30+#REF!</f>
        <v>#REF!</v>
      </c>
      <c r="P43" s="172" t="e">
        <f>#REF!+#REF!+#REF!+#REF!+P21+P29+P30+#REF!</f>
        <v>#REF!</v>
      </c>
      <c r="Q43" s="172" t="e">
        <f>#REF!+#REF!+#REF!+#REF!+Q21+Q29+Q30+#REF!</f>
        <v>#REF!</v>
      </c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91"/>
      <c r="AK43" s="192" t="e">
        <f t="shared" ref="AK43:AK48" si="7">SUM(F43:Q43)</f>
        <v>#REF!</v>
      </c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</row>
    <row r="44" spans="1:67" s="39" customFormat="1" ht="15.75" hidden="1" customHeight="1">
      <c r="A44" s="416" t="s">
        <v>46</v>
      </c>
      <c r="B44" s="392"/>
      <c r="C44" s="392"/>
      <c r="D44" s="392"/>
      <c r="E44" s="392"/>
      <c r="F44" s="172">
        <f>'[8]мес ТЗ 2018'!AM195</f>
        <v>0.96776252723311695</v>
      </c>
      <c r="G44" s="172">
        <f>'[8]мес ТЗ 2018'!AM224</f>
        <v>0</v>
      </c>
      <c r="H44" s="172">
        <f>'[8]мес ТЗ 2018'!AM253</f>
        <v>0</v>
      </c>
      <c r="I44" s="172">
        <f>'[8]мес ТЗ 2018'!AM282</f>
        <v>0</v>
      </c>
      <c r="J44" s="172">
        <f>'[8]мес ТЗ 2018'!AM311</f>
        <v>0</v>
      </c>
      <c r="K44" s="172">
        <f>'[8]мес ТЗ 2018'!AM963</f>
        <v>4.5</v>
      </c>
      <c r="L44" s="172">
        <f>'[8]мес ТЗ 2018'!AM1134</f>
        <v>303.56266009142303</v>
      </c>
      <c r="M44" s="172">
        <f>'[8]мес ТЗ 2018'!AM1205</f>
        <v>0</v>
      </c>
      <c r="N44" s="172">
        <f>'[8]мес ТЗ 2018'!AM1305</f>
        <v>2.35</v>
      </c>
      <c r="O44" s="172">
        <f>'[8]мес ТЗ 2018'!AM1474</f>
        <v>0</v>
      </c>
      <c r="P44" s="172">
        <f>'[8]мес ТЗ 2018'!AM1601</f>
        <v>0</v>
      </c>
      <c r="Q44" s="191">
        <f>'[8]мес ТЗ 2018'!AM1750</f>
        <v>0</v>
      </c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2">
        <f t="shared" si="7"/>
        <v>311.38042261865616</v>
      </c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</row>
    <row r="45" spans="1:67" ht="15.75" hidden="1">
      <c r="A45" s="417" t="s">
        <v>47</v>
      </c>
      <c r="B45" s="418"/>
      <c r="C45" s="418"/>
      <c r="D45" s="418"/>
      <c r="E45" s="418"/>
      <c r="F45" s="172">
        <f>'[8]мес ТЗ 2018'!AM196</f>
        <v>1.7956419753086399</v>
      </c>
      <c r="G45" s="172">
        <f>'[8]мес ТЗ 2018'!AM225</f>
        <v>0</v>
      </c>
      <c r="H45" s="172" t="str">
        <f>'[8]мес ТЗ 2018'!AM254</f>
        <v>Итого, чел/час</v>
      </c>
      <c r="I45" s="172">
        <f>'[8]мес ТЗ 2018'!AM283</f>
        <v>0</v>
      </c>
      <c r="J45" s="172">
        <f>'[8]мес ТЗ 2018'!AM312</f>
        <v>15.465999999999999</v>
      </c>
      <c r="K45" s="172">
        <f>'[8]мес ТЗ 2018'!AM964</f>
        <v>42.85</v>
      </c>
      <c r="L45" s="172">
        <f>'[8]мес ТЗ 2018'!AM1135</f>
        <v>1983.422</v>
      </c>
      <c r="M45" s="172">
        <f>'[8]мес ТЗ 2018'!AM1206</f>
        <v>15.465999999999999</v>
      </c>
      <c r="N45" s="172">
        <f>'[8]мес ТЗ 2018'!AM1306</f>
        <v>0</v>
      </c>
      <c r="O45" s="172">
        <f>'[8]мес ТЗ 2018'!AM1475</f>
        <v>0</v>
      </c>
      <c r="P45" s="172">
        <f>'[8]мес ТЗ 2018'!AM1602</f>
        <v>0</v>
      </c>
      <c r="Q45" s="191">
        <f>'[8]мес ТЗ 2018'!AM1751</f>
        <v>0</v>
      </c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2">
        <f t="shared" si="7"/>
        <v>2058.9996419753088</v>
      </c>
      <c r="AL45" s="28"/>
      <c r="AM45" s="28"/>
      <c r="AN45" s="28"/>
    </row>
    <row r="46" spans="1:67" ht="15.75" hidden="1">
      <c r="A46" s="419" t="s">
        <v>48</v>
      </c>
      <c r="B46" s="420"/>
      <c r="C46" s="420"/>
      <c r="D46" s="420"/>
      <c r="E46" s="420"/>
      <c r="F46" s="172" t="e">
        <f>SUM(F42:F45)</f>
        <v>#REF!</v>
      </c>
      <c r="G46" s="172" t="e">
        <f t="shared" ref="G46" si="8">SUM(G42:G45)</f>
        <v>#REF!</v>
      </c>
      <c r="H46" s="172" t="e">
        <f>SUM(H42:H45)</f>
        <v>#REF!</v>
      </c>
      <c r="I46" s="172" t="e">
        <f t="shared" ref="I46" si="9">SUM(I42:I45)</f>
        <v>#REF!</v>
      </c>
      <c r="J46" s="172" t="e">
        <f>SUM(J42:J45)</f>
        <v>#REF!</v>
      </c>
      <c r="K46" s="172" t="e">
        <f>SUM(K42:K45)</f>
        <v>#REF!</v>
      </c>
      <c r="L46" s="172" t="e">
        <f t="shared" ref="L46:Q46" si="10">SUM(L42:L45)</f>
        <v>#REF!</v>
      </c>
      <c r="M46" s="172" t="e">
        <f t="shared" si="10"/>
        <v>#REF!</v>
      </c>
      <c r="N46" s="172" t="e">
        <f t="shared" si="10"/>
        <v>#REF!</v>
      </c>
      <c r="O46" s="172" t="e">
        <f t="shared" si="10"/>
        <v>#REF!</v>
      </c>
      <c r="P46" s="172" t="e">
        <f t="shared" si="10"/>
        <v>#REF!</v>
      </c>
      <c r="Q46" s="191" t="e">
        <f t="shared" si="10"/>
        <v>#REF!</v>
      </c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2" t="e">
        <f t="shared" si="7"/>
        <v>#REF!</v>
      </c>
      <c r="AL46" s="28"/>
      <c r="AM46" s="28"/>
      <c r="AN46" s="28"/>
    </row>
    <row r="47" spans="1:67" ht="15.75" hidden="1">
      <c r="A47" s="421" t="s">
        <v>49</v>
      </c>
      <c r="B47" s="422"/>
      <c r="C47" s="422"/>
      <c r="D47" s="422"/>
      <c r="E47" s="422"/>
      <c r="F47" s="195">
        <f>'[8]мес ТЗ 2018'!AM198</f>
        <v>0.2</v>
      </c>
      <c r="G47" s="195">
        <f>'[8]мес ТЗ 2018'!AM227</f>
        <v>0</v>
      </c>
      <c r="H47" s="195">
        <f>'[8]мес ТЗ 2018'!AM256</f>
        <v>0</v>
      </c>
      <c r="I47" s="195">
        <f>'[8]мес ТЗ 2018'!AM285</f>
        <v>0</v>
      </c>
      <c r="J47" s="195">
        <f>'[8]мес ТЗ 2018'!AM314</f>
        <v>0</v>
      </c>
      <c r="K47" s="195">
        <f>'[8]мес ТЗ 2018'!AM966</f>
        <v>3.15</v>
      </c>
      <c r="L47" s="195">
        <f>'[8]мес ТЗ 2018'!AM1137</f>
        <v>0</v>
      </c>
      <c r="M47" s="195">
        <f>'[8]мес ТЗ 2018'!AM1208</f>
        <v>0</v>
      </c>
      <c r="N47" s="195">
        <f>'[8]мес ТЗ 2018'!AM1308</f>
        <v>0</v>
      </c>
      <c r="O47" s="195">
        <f>'[8]мес ТЗ 2018'!AM1477</f>
        <v>0</v>
      </c>
      <c r="P47" s="195">
        <f>'[8]мес ТЗ 2018'!AM1604</f>
        <v>0</v>
      </c>
      <c r="Q47" s="196">
        <f>'[8]мес ТЗ 2018'!AM1753</f>
        <v>0</v>
      </c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2">
        <f t="shared" si="7"/>
        <v>3.35</v>
      </c>
      <c r="AL47" s="28"/>
      <c r="AM47" s="28"/>
      <c r="AN47" s="28"/>
    </row>
    <row r="48" spans="1:67" ht="15.75" hidden="1">
      <c r="A48" s="197"/>
      <c r="B48" s="198"/>
      <c r="C48" s="197"/>
      <c r="D48" s="197"/>
      <c r="E48" s="199" t="s">
        <v>32</v>
      </c>
      <c r="F48" s="172" t="e">
        <f>#REF!+#REF!+F21+F29</f>
        <v>#REF!</v>
      </c>
      <c r="G48" s="172" t="e">
        <f>#REF!+#REF!+G21+G29</f>
        <v>#REF!</v>
      </c>
      <c r="H48" s="172" t="e">
        <f>#REF!+#REF!++#REF!+H21+H29</f>
        <v>#REF!</v>
      </c>
      <c r="I48" s="172" t="e">
        <f>#REF!+#REF!++#REF!+I21+I29</f>
        <v>#REF!</v>
      </c>
      <c r="J48" s="172" t="e">
        <f>#REF!+#REF!++#REF!+J21+J29</f>
        <v>#REF!</v>
      </c>
      <c r="K48" s="172" t="e">
        <f>#REF!+#REF!++#REF!+K21+K29</f>
        <v>#REF!</v>
      </c>
      <c r="L48" s="172" t="e">
        <f>#REF!+#REF!++#REF!+L21+L29</f>
        <v>#REF!</v>
      </c>
      <c r="M48" s="172" t="e">
        <f>#REF!+#REF!++#REF!+M21+M29</f>
        <v>#REF!</v>
      </c>
      <c r="N48" s="172" t="e">
        <f>#REF!+#REF!++#REF!+N21+N29</f>
        <v>#REF!</v>
      </c>
      <c r="O48" s="172" t="e">
        <f>#REF!+#REF!++#REF!+O21+O29</f>
        <v>#REF!</v>
      </c>
      <c r="P48" s="172" t="e">
        <f>#REF!+#REF!++#REF!+P21+P29</f>
        <v>#REF!</v>
      </c>
      <c r="Q48" s="172" t="e">
        <f>#REF!+#REF!++#REF!+Q21+Q29</f>
        <v>#REF!</v>
      </c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91"/>
      <c r="AK48" s="192" t="e">
        <f t="shared" si="7"/>
        <v>#REF!</v>
      </c>
    </row>
    <row r="49" spans="1:39" ht="15" hidden="1" customHeight="1">
      <c r="A49" s="201"/>
      <c r="B49" s="202"/>
      <c r="C49" s="202"/>
      <c r="D49" s="408"/>
      <c r="E49" s="409"/>
      <c r="F49" s="203" t="e">
        <f>F41+F42+F43</f>
        <v>#REF!</v>
      </c>
      <c r="G49" s="203" t="e">
        <f t="shared" ref="G49" si="11">G41+G42+G43</f>
        <v>#REF!</v>
      </c>
      <c r="H49" s="203" t="e">
        <f>H41+H42+H43</f>
        <v>#REF!</v>
      </c>
      <c r="I49" s="203" t="e">
        <f t="shared" ref="I49:Q49" si="12">I41+I42+I43</f>
        <v>#REF!</v>
      </c>
      <c r="J49" s="203" t="e">
        <f t="shared" si="12"/>
        <v>#REF!</v>
      </c>
      <c r="K49" s="203" t="e">
        <f t="shared" si="12"/>
        <v>#REF!</v>
      </c>
      <c r="L49" s="203" t="e">
        <f t="shared" si="12"/>
        <v>#REF!</v>
      </c>
      <c r="M49" s="203" t="e">
        <f t="shared" si="12"/>
        <v>#REF!</v>
      </c>
      <c r="N49" s="203" t="e">
        <f t="shared" si="12"/>
        <v>#REF!</v>
      </c>
      <c r="O49" s="203" t="e">
        <f t="shared" si="12"/>
        <v>#REF!</v>
      </c>
      <c r="P49" s="203" t="e">
        <f t="shared" si="12"/>
        <v>#REF!</v>
      </c>
      <c r="Q49" s="203" t="e">
        <f t="shared" si="12"/>
        <v>#REF!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4"/>
      <c r="AK49" s="192" t="e">
        <f>SUM(F49:Q49)</f>
        <v>#REF!</v>
      </c>
    </row>
    <row r="50" spans="1:39" ht="15" hidden="1" customHeight="1">
      <c r="A50" s="201"/>
      <c r="B50" s="205"/>
      <c r="C50" s="407" t="s">
        <v>34</v>
      </c>
      <c r="D50" s="408"/>
      <c r="E50" s="409"/>
      <c r="F50" s="206" t="e">
        <f>#REF!+#REF!+F22+F32+F36</f>
        <v>#REF!</v>
      </c>
      <c r="G50" s="206" t="e">
        <f>#REF!+#REF!+G22+G32+G36</f>
        <v>#REF!</v>
      </c>
      <c r="H50" s="206" t="e">
        <f>#REF!+#REF!+H22+H32+H36</f>
        <v>#REF!</v>
      </c>
      <c r="I50" s="206" t="e">
        <f>#REF!+#REF!+I22+I32+I36</f>
        <v>#REF!</v>
      </c>
      <c r="J50" s="206" t="e">
        <f>#REF!+#REF!+J22+J32+J36</f>
        <v>#REF!</v>
      </c>
      <c r="K50" s="206" t="e">
        <f>#REF!+#REF!+K22+K32+K36</f>
        <v>#REF!</v>
      </c>
      <c r="L50" s="206" t="e">
        <f>#REF!+#REF!+L22+L32+L36</f>
        <v>#REF!</v>
      </c>
      <c r="M50" s="206" t="e">
        <f>#REF!+#REF!+M22+M32+M36</f>
        <v>#REF!</v>
      </c>
      <c r="N50" s="206" t="e">
        <f>#REF!+#REF!+N22+N32+N36</f>
        <v>#REF!</v>
      </c>
      <c r="O50" s="206" t="e">
        <f>#REF!+#REF!+O22+O32+O36</f>
        <v>#REF!</v>
      </c>
      <c r="P50" s="206" t="e">
        <f>#REF!+#REF!+P22+P32+P36</f>
        <v>#REF!</v>
      </c>
      <c r="Q50" s="206" t="e">
        <f>#REF!+#REF!+Q22+Q32+Q36</f>
        <v>#REF!</v>
      </c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7"/>
      <c r="AK50" s="208" t="e">
        <f>SUM(F50:Q50)</f>
        <v>#REF!</v>
      </c>
    </row>
    <row r="51" spans="1:39" ht="15" hidden="1" customHeight="1">
      <c r="A51" s="201"/>
      <c r="B51" s="205"/>
      <c r="C51" s="407" t="s">
        <v>35</v>
      </c>
      <c r="D51" s="408"/>
      <c r="E51" s="409"/>
      <c r="F51" s="206" t="e">
        <f>#REF!+#REF!+F23+F33+F37</f>
        <v>#REF!</v>
      </c>
      <c r="G51" s="206" t="e">
        <f>#REF!+#REF!+G23+G33+G37</f>
        <v>#REF!</v>
      </c>
      <c r="H51" s="206" t="e">
        <f>#REF!+#REF!+H23+H33+H37</f>
        <v>#REF!</v>
      </c>
      <c r="I51" s="206" t="e">
        <f>#REF!+#REF!+I23+I33+I37</f>
        <v>#REF!</v>
      </c>
      <c r="J51" s="206" t="e">
        <f>#REF!+#REF!+J23+J33+J37</f>
        <v>#REF!</v>
      </c>
      <c r="K51" s="206" t="e">
        <f>#REF!+#REF!+K23+K33+K37</f>
        <v>#REF!</v>
      </c>
      <c r="L51" s="206" t="e">
        <f>#REF!+#REF!+L23+L33+L37</f>
        <v>#REF!</v>
      </c>
      <c r="M51" s="206" t="e">
        <f>#REF!+#REF!+M23+M33+M37</f>
        <v>#REF!</v>
      </c>
      <c r="N51" s="206" t="e">
        <f>#REF!+#REF!+N23+N33+N37</f>
        <v>#REF!</v>
      </c>
      <c r="O51" s="206" t="e">
        <f>#REF!+#REF!+O23+O33+O37</f>
        <v>#REF!</v>
      </c>
      <c r="P51" s="206" t="e">
        <f>#REF!+#REF!+P23+P33+P37</f>
        <v>#REF!</v>
      </c>
      <c r="Q51" s="206" t="e">
        <f>#REF!+#REF!+Q23+Q33+Q37</f>
        <v>#REF!</v>
      </c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7"/>
      <c r="AK51" s="208" t="e">
        <f>SUM(F51:Q51)</f>
        <v>#REF!</v>
      </c>
    </row>
    <row r="52" spans="1:39" ht="15" hidden="1" customHeight="1">
      <c r="A52" s="201"/>
      <c r="B52" s="205"/>
      <c r="C52" s="202"/>
      <c r="D52" s="408"/>
      <c r="E52" s="409"/>
      <c r="F52" s="206" t="e">
        <f>SUM(F49:F51)</f>
        <v>#REF!</v>
      </c>
      <c r="G52" s="206" t="e">
        <f t="shared" ref="G52" si="13">SUM(G49:G51)</f>
        <v>#REF!</v>
      </c>
      <c r="H52" s="206" t="e">
        <f>SUM(H49:H51)</f>
        <v>#REF!</v>
      </c>
      <c r="I52" s="206" t="e">
        <f t="shared" ref="I52:Q52" si="14">SUM(I49:I51)</f>
        <v>#REF!</v>
      </c>
      <c r="J52" s="206" t="e">
        <f t="shared" si="14"/>
        <v>#REF!</v>
      </c>
      <c r="K52" s="206" t="e">
        <f t="shared" si="14"/>
        <v>#REF!</v>
      </c>
      <c r="L52" s="206" t="e">
        <f t="shared" si="14"/>
        <v>#REF!</v>
      </c>
      <c r="M52" s="206" t="e">
        <f t="shared" si="14"/>
        <v>#REF!</v>
      </c>
      <c r="N52" s="206" t="e">
        <f t="shared" si="14"/>
        <v>#REF!</v>
      </c>
      <c r="O52" s="206" t="e">
        <f t="shared" si="14"/>
        <v>#REF!</v>
      </c>
      <c r="P52" s="206" t="e">
        <f t="shared" si="14"/>
        <v>#REF!</v>
      </c>
      <c r="Q52" s="206" t="e">
        <f t="shared" si="14"/>
        <v>#REF!</v>
      </c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7"/>
      <c r="AK52" s="208" t="e">
        <f>SUM(F52:Q52)</f>
        <v>#REF!</v>
      </c>
    </row>
    <row r="53" spans="1:39" ht="15" hidden="1" customHeight="1">
      <c r="A53" s="201"/>
      <c r="B53" s="205"/>
      <c r="C53" s="407" t="s">
        <v>37</v>
      </c>
      <c r="D53" s="408"/>
      <c r="E53" s="409"/>
      <c r="F53" s="206" t="e">
        <f>#REF!+#REF!+F25+F35+F39</f>
        <v>#REF!</v>
      </c>
      <c r="G53" s="206" t="e">
        <f>#REF!+#REF!+G25+G35+G39</f>
        <v>#REF!</v>
      </c>
      <c r="H53" s="206" t="e">
        <f>#REF!+#REF!+H25+H35+H39</f>
        <v>#REF!</v>
      </c>
      <c r="I53" s="206" t="e">
        <f>#REF!+#REF!+I25+I35+I39</f>
        <v>#REF!</v>
      </c>
      <c r="J53" s="206" t="e">
        <f>#REF!+#REF!+J25+J35+J39</f>
        <v>#REF!</v>
      </c>
      <c r="K53" s="206" t="e">
        <f>#REF!+#REF!+K25+K35+K39</f>
        <v>#REF!</v>
      </c>
      <c r="L53" s="206" t="e">
        <f>#REF!+#REF!+L25+L35+L39</f>
        <v>#REF!</v>
      </c>
      <c r="M53" s="206" t="e">
        <f>#REF!+#REF!+M25+M35+M39</f>
        <v>#REF!</v>
      </c>
      <c r="N53" s="209" t="e">
        <f>#REF!+#REF!+N25+N35+N39</f>
        <v>#REF!</v>
      </c>
      <c r="O53" s="206" t="e">
        <f>#REF!+#REF!+O25+O35+O39</f>
        <v>#REF!</v>
      </c>
      <c r="P53" s="206" t="e">
        <f>#REF!+#REF!+P25+P35+P39</f>
        <v>#REF!</v>
      </c>
      <c r="Q53" s="206" t="e">
        <f>#REF!+#REF!+Q25+Q35+Q39</f>
        <v>#REF!</v>
      </c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7"/>
      <c r="AK53" s="210" t="e">
        <f>SUM(F53:Q53)</f>
        <v>#REF!</v>
      </c>
    </row>
    <row r="54" spans="1:39" ht="66" customHeight="1"/>
    <row r="55" spans="1:39" ht="15" customHeight="1">
      <c r="A55" s="212"/>
      <c r="B55" s="213"/>
      <c r="C55" s="213"/>
      <c r="D55" s="213"/>
      <c r="E55" s="213"/>
      <c r="F55" s="214"/>
      <c r="G55" s="214"/>
      <c r="H55" s="214"/>
      <c r="I55" s="214"/>
      <c r="J55" s="214"/>
      <c r="K55" s="214"/>
      <c r="L55" s="214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189"/>
    </row>
    <row r="56" spans="1:39" s="155" customFormat="1" ht="66" customHeight="1">
      <c r="A56" s="173"/>
      <c r="B56" s="378" t="s">
        <v>65</v>
      </c>
      <c r="C56" s="378"/>
      <c r="D56" s="378"/>
      <c r="E56" s="378"/>
      <c r="F56" s="378"/>
      <c r="G56" s="378"/>
      <c r="H56" s="173"/>
      <c r="I56" s="403" t="s">
        <v>152</v>
      </c>
      <c r="J56" s="403"/>
      <c r="K56" s="403"/>
      <c r="L56" s="403"/>
      <c r="M56" s="156"/>
      <c r="N56" s="404"/>
      <c r="O56" s="404"/>
      <c r="P56" s="404"/>
      <c r="Q56" s="404"/>
      <c r="R56" s="156"/>
      <c r="S56" s="405" t="s">
        <v>153</v>
      </c>
      <c r="T56" s="405"/>
      <c r="U56" s="405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</row>
    <row r="57" spans="1:39" s="155" customFormat="1" ht="21.95" customHeight="1">
      <c r="A57" s="173"/>
      <c r="B57" s="173"/>
      <c r="C57" s="173"/>
      <c r="D57" s="173"/>
      <c r="E57" s="173"/>
      <c r="F57" s="173"/>
      <c r="G57" s="173"/>
      <c r="H57" s="173"/>
      <c r="I57" s="406" t="s">
        <v>6</v>
      </c>
      <c r="J57" s="406"/>
      <c r="K57" s="406"/>
      <c r="L57" s="406"/>
      <c r="M57" s="173"/>
      <c r="N57" s="406" t="s">
        <v>51</v>
      </c>
      <c r="O57" s="406"/>
      <c r="P57" s="406"/>
      <c r="Q57" s="406"/>
      <c r="R57" s="173"/>
      <c r="S57" s="406" t="s">
        <v>52</v>
      </c>
      <c r="T57" s="406"/>
      <c r="U57" s="406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</row>
    <row r="58" spans="1:39" s="155" customFormat="1" ht="51.75" customHeight="1">
      <c r="A58" s="173"/>
      <c r="B58" s="378" t="s">
        <v>154</v>
      </c>
      <c r="C58" s="378"/>
      <c r="D58" s="378"/>
      <c r="E58" s="378"/>
      <c r="F58" s="378"/>
      <c r="G58" s="378"/>
      <c r="H58" s="173"/>
      <c r="I58" s="403" t="s">
        <v>157</v>
      </c>
      <c r="J58" s="403"/>
      <c r="K58" s="403"/>
      <c r="L58" s="403"/>
      <c r="M58" s="156"/>
      <c r="N58" s="404"/>
      <c r="O58" s="404"/>
      <c r="P58" s="404"/>
      <c r="Q58" s="404"/>
      <c r="R58" s="156"/>
      <c r="S58" s="405" t="s">
        <v>155</v>
      </c>
      <c r="T58" s="405"/>
      <c r="U58" s="405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</row>
    <row r="59" spans="1:39" s="155" customFormat="1" ht="26.1" customHeight="1">
      <c r="A59" s="173"/>
      <c r="B59" s="173"/>
      <c r="C59" s="173"/>
      <c r="D59" s="173"/>
      <c r="E59" s="173"/>
      <c r="F59" s="173"/>
      <c r="G59" s="173"/>
      <c r="H59" s="173"/>
      <c r="I59" s="406" t="s">
        <v>6</v>
      </c>
      <c r="J59" s="406"/>
      <c r="K59" s="406"/>
      <c r="L59" s="406"/>
      <c r="M59" s="173"/>
      <c r="N59" s="406" t="s">
        <v>51</v>
      </c>
      <c r="O59" s="406"/>
      <c r="P59" s="406"/>
      <c r="Q59" s="406"/>
      <c r="R59" s="173"/>
      <c r="S59" s="406" t="s">
        <v>52</v>
      </c>
      <c r="T59" s="406"/>
      <c r="U59" s="406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</row>
    <row r="60" spans="1:39" ht="13.5" customHeight="1"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</row>
    <row r="61" spans="1:39" ht="111.75" customHeight="1">
      <c r="A61" s="376"/>
      <c r="B61" s="376"/>
      <c r="C61" s="377"/>
      <c r="D61" s="377"/>
      <c r="E61" s="256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2" t="s">
        <v>165</v>
      </c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2"/>
      <c r="AJ61" s="252"/>
      <c r="AK61" s="253" t="s">
        <v>166</v>
      </c>
      <c r="AL61" s="259"/>
      <c r="AM61" s="28"/>
    </row>
    <row r="62" spans="1:39" ht="15.75">
      <c r="A62" s="28"/>
      <c r="B62" s="257"/>
      <c r="C62" s="28"/>
      <c r="D62" s="28"/>
      <c r="E62" s="258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>
        <v>0.64</v>
      </c>
      <c r="X62" s="254"/>
      <c r="Y62" s="254"/>
      <c r="Z62" s="254"/>
      <c r="AA62" s="254"/>
      <c r="AB62" s="254"/>
      <c r="AC62" s="254"/>
      <c r="AD62" s="254"/>
      <c r="AE62" s="254"/>
      <c r="AF62" s="254"/>
      <c r="AG62" s="254"/>
      <c r="AH62" s="254"/>
      <c r="AI62" s="254"/>
      <c r="AJ62" s="254"/>
      <c r="AK62" s="255">
        <f>SUM(F62:AJ62)</f>
        <v>0.64</v>
      </c>
      <c r="AL62" s="28"/>
      <c r="AM62" s="28"/>
    </row>
    <row r="63" spans="1:39">
      <c r="A63" s="28"/>
      <c r="B63" s="257"/>
      <c r="C63" s="28"/>
      <c r="D63" s="28"/>
      <c r="E63" s="258"/>
    </row>
  </sheetData>
  <mergeCells count="61">
    <mergeCell ref="I58:L58"/>
    <mergeCell ref="N58:Q58"/>
    <mergeCell ref="S58:U58"/>
    <mergeCell ref="I59:L59"/>
    <mergeCell ref="N59:Q59"/>
    <mergeCell ref="S59:U59"/>
    <mergeCell ref="I56:L56"/>
    <mergeCell ref="N56:Q56"/>
    <mergeCell ref="S56:U56"/>
    <mergeCell ref="I57:L57"/>
    <mergeCell ref="N57:Q57"/>
    <mergeCell ref="S57:U57"/>
    <mergeCell ref="B3:E3"/>
    <mergeCell ref="AE3:AK3"/>
    <mergeCell ref="AE5:AK5"/>
    <mergeCell ref="AE7:AK7"/>
    <mergeCell ref="B9:E9"/>
    <mergeCell ref="AE9:AK9"/>
    <mergeCell ref="A12:AK12"/>
    <mergeCell ref="A13:AK13"/>
    <mergeCell ref="A14:AK14"/>
    <mergeCell ref="A15:A18"/>
    <mergeCell ref="B15:B18"/>
    <mergeCell ref="C15:C18"/>
    <mergeCell ref="D15:D18"/>
    <mergeCell ref="E15:E18"/>
    <mergeCell ref="F26:AJ26"/>
    <mergeCell ref="F15:AJ15"/>
    <mergeCell ref="AK15:AK18"/>
    <mergeCell ref="F17:AJ18"/>
    <mergeCell ref="F19:AJ19"/>
    <mergeCell ref="C36:E36"/>
    <mergeCell ref="C22:E22"/>
    <mergeCell ref="C23:E23"/>
    <mergeCell ref="D24:E24"/>
    <mergeCell ref="C25:E25"/>
    <mergeCell ref="A31:E31"/>
    <mergeCell ref="C32:E32"/>
    <mergeCell ref="C33:E33"/>
    <mergeCell ref="D34:E34"/>
    <mergeCell ref="C35:E35"/>
    <mergeCell ref="D49:E49"/>
    <mergeCell ref="C37:E37"/>
    <mergeCell ref="D38:E38"/>
    <mergeCell ref="C39:E39"/>
    <mergeCell ref="D40:E40"/>
    <mergeCell ref="B41:E41"/>
    <mergeCell ref="B42:E42"/>
    <mergeCell ref="B43:E43"/>
    <mergeCell ref="A44:E44"/>
    <mergeCell ref="A45:E45"/>
    <mergeCell ref="A46:E46"/>
    <mergeCell ref="A47:E47"/>
    <mergeCell ref="A61:B61"/>
    <mergeCell ref="C61:D61"/>
    <mergeCell ref="B58:G58"/>
    <mergeCell ref="C50:E50"/>
    <mergeCell ref="C51:E51"/>
    <mergeCell ref="D52:E52"/>
    <mergeCell ref="C53:E53"/>
    <mergeCell ref="B56:G5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5" fitToHeight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59"/>
  <sheetViews>
    <sheetView showZeros="0" view="pageBreakPreview" topLeftCell="A10" zoomScale="70" zoomScaleNormal="70" zoomScaleSheetLayoutView="70" workbookViewId="0">
      <selection activeCell="F21" sqref="F21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9.7109375" style="1" customWidth="1"/>
    <col min="4" max="4" width="10.140625" style="1" customWidth="1"/>
    <col min="5" max="5" width="10.85546875" style="1" customWidth="1"/>
    <col min="6" max="6" width="17.7109375" style="2" customWidth="1"/>
    <col min="7" max="7" width="7.140625" style="2" hidden="1" customWidth="1"/>
    <col min="8" max="24" width="7.5703125" style="1" customWidth="1"/>
    <col min="25" max="25" width="8.140625" style="1" bestFit="1" customWidth="1"/>
    <col min="26" max="38" width="7.5703125" style="1" customWidth="1"/>
    <col min="39" max="39" width="10.7109375" style="65" customWidth="1"/>
    <col min="40" max="40" width="15.7109375" style="1" customWidth="1"/>
    <col min="41" max="43" width="12.42578125" style="1"/>
    <col min="44" max="70" width="12.42578125" style="28"/>
    <col min="71" max="16384" width="12.42578125" style="1"/>
  </cols>
  <sheetData>
    <row r="1" spans="1:70" ht="13.5" hidden="1" customHeight="1" outlineLevel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54" t="s">
        <v>97</v>
      </c>
    </row>
    <row r="2" spans="1:70" ht="15" hidden="1" customHeight="1" outlineLevel="1">
      <c r="A2" s="123"/>
      <c r="B2" s="122" t="s">
        <v>0</v>
      </c>
      <c r="C2" s="126"/>
      <c r="D2" s="16"/>
      <c r="E2" s="16"/>
      <c r="F2" s="16"/>
      <c r="G2" s="16"/>
      <c r="H2" s="15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42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283" t="s">
        <v>57</v>
      </c>
      <c r="C3" s="283"/>
      <c r="D3" s="283"/>
      <c r="E3" s="283"/>
      <c r="F3" s="283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283" t="s">
        <v>3</v>
      </c>
      <c r="AH3" s="283"/>
      <c r="AI3" s="283"/>
      <c r="AJ3" s="283"/>
      <c r="AK3" s="283"/>
      <c r="AL3" s="283"/>
      <c r="AM3" s="283"/>
      <c r="AN3" s="5"/>
    </row>
    <row r="4" spans="1:70" ht="31.5" hidden="1" customHeight="1" outlineLevel="1">
      <c r="A4" s="123"/>
      <c r="B4" s="84" t="s">
        <v>62</v>
      </c>
      <c r="C4" s="85"/>
      <c r="D4" s="85"/>
      <c r="E4" s="85"/>
      <c r="F4" s="85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85"/>
      <c r="AH4" s="85"/>
      <c r="AI4" s="85"/>
      <c r="AJ4" s="85"/>
      <c r="AK4" s="85"/>
      <c r="AL4" s="129"/>
      <c r="AM4" s="129"/>
      <c r="AN4" s="5"/>
    </row>
    <row r="5" spans="1:70" ht="15" hidden="1" customHeight="1" outlineLevel="1">
      <c r="A5" s="123"/>
      <c r="B5" s="86" t="s">
        <v>6</v>
      </c>
      <c r="C5" s="87"/>
      <c r="D5" s="87"/>
      <c r="E5" s="87"/>
      <c r="F5" s="87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284" t="s">
        <v>6</v>
      </c>
      <c r="AH5" s="284"/>
      <c r="AI5" s="284"/>
      <c r="AJ5" s="284"/>
      <c r="AK5" s="284"/>
      <c r="AL5" s="284"/>
      <c r="AM5" s="284"/>
      <c r="AN5" s="5"/>
    </row>
    <row r="6" spans="1:70" ht="33" hidden="1" customHeight="1" outlineLevel="1">
      <c r="A6" s="123"/>
      <c r="B6" s="88" t="s">
        <v>63</v>
      </c>
      <c r="C6" s="85"/>
      <c r="D6" s="85"/>
      <c r="E6" s="85"/>
      <c r="F6" s="85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85"/>
      <c r="AH6" s="85"/>
      <c r="AI6" s="85"/>
      <c r="AJ6" s="85"/>
      <c r="AK6" s="85"/>
      <c r="AL6" s="129"/>
      <c r="AM6" s="129"/>
      <c r="AN6" s="5"/>
    </row>
    <row r="7" spans="1:70" ht="15" hidden="1" customHeight="1" outlineLevel="1">
      <c r="A7" s="123"/>
      <c r="B7" s="89" t="s">
        <v>51</v>
      </c>
      <c r="C7" s="90"/>
      <c r="D7" s="90"/>
      <c r="E7" s="90"/>
      <c r="F7" s="90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284" t="s">
        <v>51</v>
      </c>
      <c r="AH7" s="284"/>
      <c r="AI7" s="284"/>
      <c r="AJ7" s="284"/>
      <c r="AK7" s="284"/>
      <c r="AL7" s="284"/>
      <c r="AM7" s="284"/>
      <c r="AN7" s="5"/>
    </row>
    <row r="8" spans="1:70" ht="15" hidden="1" customHeight="1" outlineLevel="1">
      <c r="A8" s="123"/>
      <c r="B8" s="85"/>
      <c r="C8" s="85"/>
      <c r="D8" s="85"/>
      <c r="E8" s="85"/>
      <c r="F8" s="85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85"/>
      <c r="AH8" s="85"/>
      <c r="AI8" s="85"/>
      <c r="AJ8" s="85"/>
      <c r="AK8" s="85"/>
      <c r="AL8" s="129"/>
      <c r="AM8" s="129"/>
      <c r="AN8" s="5"/>
    </row>
    <row r="9" spans="1:70" ht="27.75" hidden="1" customHeight="1" outlineLevel="1" thickBot="1">
      <c r="A9" s="17"/>
      <c r="B9" s="283" t="s">
        <v>60</v>
      </c>
      <c r="C9" s="283"/>
      <c r="D9" s="283"/>
      <c r="E9" s="283"/>
      <c r="F9" s="283"/>
      <c r="G9" s="17"/>
      <c r="H9" s="17"/>
      <c r="I9" s="17"/>
      <c r="J9" s="17"/>
      <c r="K9" s="17"/>
      <c r="L9" s="17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02" t="s">
        <v>151</v>
      </c>
      <c r="AH9" s="402"/>
      <c r="AI9" s="402"/>
      <c r="AJ9" s="402"/>
      <c r="AK9" s="402"/>
      <c r="AL9" s="402"/>
      <c r="AM9" s="402"/>
      <c r="AN9" s="3"/>
    </row>
    <row r="10" spans="1:70" ht="27.75" customHeight="1" collapsed="1" thickBot="1">
      <c r="A10" s="17"/>
      <c r="B10" s="125"/>
      <c r="C10" s="125"/>
      <c r="D10" s="125"/>
      <c r="E10" s="125"/>
      <c r="F10" s="125"/>
      <c r="G10" s="17"/>
      <c r="H10" s="17"/>
      <c r="I10" s="17"/>
      <c r="J10" s="17"/>
      <c r="K10" s="17"/>
      <c r="L10" s="17"/>
      <c r="M10" s="125"/>
      <c r="N10" s="125"/>
      <c r="O10" s="125"/>
      <c r="P10" s="125"/>
      <c r="Q10" s="125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30"/>
      <c r="AN10" s="245" t="s">
        <v>97</v>
      </c>
    </row>
    <row r="11" spans="1:7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70" s="238" customFormat="1" ht="21.75" customHeight="1">
      <c r="A12" s="434" t="s">
        <v>138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</row>
    <row r="13" spans="1:70" s="238" customFormat="1" ht="21.75" customHeight="1">
      <c r="A13" s="397" t="s">
        <v>137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397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97" t="s">
        <v>142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7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ht="15" customHeight="1">
      <c r="A15" s="398" t="s">
        <v>10</v>
      </c>
      <c r="B15" s="399" t="s">
        <v>11</v>
      </c>
      <c r="C15" s="398" t="s">
        <v>89</v>
      </c>
      <c r="D15" s="400" t="s">
        <v>158</v>
      </c>
      <c r="E15" s="400" t="s">
        <v>54</v>
      </c>
      <c r="F15" s="400" t="s">
        <v>87</v>
      </c>
      <c r="G15" s="428" t="s">
        <v>13</v>
      </c>
      <c r="H15" s="382" t="s">
        <v>105</v>
      </c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3"/>
      <c r="AM15" s="384" t="s">
        <v>55</v>
      </c>
      <c r="AN15" s="423" t="s">
        <v>26</v>
      </c>
    </row>
    <row r="16" spans="1:70" ht="15" customHeight="1">
      <c r="A16" s="398"/>
      <c r="B16" s="399"/>
      <c r="C16" s="398"/>
      <c r="D16" s="400"/>
      <c r="E16" s="400"/>
      <c r="F16" s="400"/>
      <c r="G16" s="429"/>
      <c r="H16" s="241">
        <v>1</v>
      </c>
      <c r="I16" s="242" t="s">
        <v>107</v>
      </c>
      <c r="J16" s="241">
        <v>3</v>
      </c>
      <c r="K16" s="242" t="s">
        <v>109</v>
      </c>
      <c r="L16" s="241">
        <v>5</v>
      </c>
      <c r="M16" s="242" t="s">
        <v>111</v>
      </c>
      <c r="N16" s="241">
        <v>7</v>
      </c>
      <c r="O16" s="242" t="s">
        <v>113</v>
      </c>
      <c r="P16" s="160">
        <v>9</v>
      </c>
      <c r="Q16" s="243" t="s">
        <v>115</v>
      </c>
      <c r="R16" s="160">
        <v>11</v>
      </c>
      <c r="S16" s="243" t="s">
        <v>117</v>
      </c>
      <c r="T16" s="241">
        <v>13</v>
      </c>
      <c r="U16" s="242" t="s">
        <v>119</v>
      </c>
      <c r="V16" s="160">
        <v>15</v>
      </c>
      <c r="W16" s="243" t="s">
        <v>121</v>
      </c>
      <c r="X16" s="160">
        <v>17</v>
      </c>
      <c r="Y16" s="243" t="s">
        <v>123</v>
      </c>
      <c r="Z16" s="160">
        <v>19</v>
      </c>
      <c r="AA16" s="242" t="s">
        <v>125</v>
      </c>
      <c r="AB16" s="241">
        <v>21</v>
      </c>
      <c r="AC16" s="243" t="s">
        <v>127</v>
      </c>
      <c r="AD16" s="160">
        <v>23</v>
      </c>
      <c r="AE16" s="243" t="s">
        <v>129</v>
      </c>
      <c r="AF16" s="160">
        <v>25</v>
      </c>
      <c r="AG16" s="243" t="s">
        <v>131</v>
      </c>
      <c r="AH16" s="241">
        <v>27</v>
      </c>
      <c r="AI16" s="242" t="s">
        <v>133</v>
      </c>
      <c r="AJ16" s="160">
        <v>29</v>
      </c>
      <c r="AK16" s="243" t="s">
        <v>135</v>
      </c>
      <c r="AL16" s="244" t="s">
        <v>136</v>
      </c>
      <c r="AM16" s="384"/>
      <c r="AN16" s="423"/>
    </row>
    <row r="17" spans="1:70" ht="15" customHeight="1">
      <c r="A17" s="398"/>
      <c r="B17" s="399"/>
      <c r="C17" s="398"/>
      <c r="D17" s="400"/>
      <c r="E17" s="400"/>
      <c r="F17" s="400"/>
      <c r="G17" s="429"/>
      <c r="H17" s="385" t="s">
        <v>26</v>
      </c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4"/>
      <c r="AN17" s="174"/>
    </row>
    <row r="18" spans="1:70" ht="30" customHeight="1">
      <c r="A18" s="398"/>
      <c r="B18" s="399"/>
      <c r="C18" s="398"/>
      <c r="D18" s="400"/>
      <c r="E18" s="400"/>
      <c r="F18" s="400"/>
      <c r="G18" s="430"/>
      <c r="H18" s="387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8"/>
      <c r="AM18" s="384"/>
      <c r="AN18" s="175" t="s">
        <v>95</v>
      </c>
    </row>
    <row r="19" spans="1:70" s="23" customFormat="1" ht="15.75">
      <c r="A19" s="157">
        <v>1</v>
      </c>
      <c r="B19" s="157">
        <v>2</v>
      </c>
      <c r="C19" s="158">
        <v>3</v>
      </c>
      <c r="D19" s="157">
        <v>4</v>
      </c>
      <c r="E19" s="158">
        <v>5</v>
      </c>
      <c r="F19" s="157">
        <v>6</v>
      </c>
      <c r="G19" s="157">
        <v>7</v>
      </c>
      <c r="H19" s="389">
        <v>7</v>
      </c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157">
        <v>8</v>
      </c>
      <c r="AN19" s="176">
        <v>9</v>
      </c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</row>
    <row r="20" spans="1:70" s="39" customFormat="1" ht="46.5" hidden="1" customHeight="1">
      <c r="A20" s="166" t="s">
        <v>99</v>
      </c>
      <c r="B20" s="167"/>
      <c r="C20" s="168" t="s">
        <v>78</v>
      </c>
      <c r="D20" s="162">
        <f>'[8]Норма ТК'!C183</f>
        <v>0</v>
      </c>
      <c r="E20" s="163" t="s">
        <v>31</v>
      </c>
      <c r="F20" s="170" t="s">
        <v>92</v>
      </c>
      <c r="G20" s="438"/>
      <c r="H20" s="162"/>
      <c r="I20" s="162">
        <f>D20</f>
        <v>0</v>
      </c>
      <c r="J20" s="162"/>
      <c r="K20" s="162"/>
      <c r="L20" s="162">
        <f>D20</f>
        <v>0</v>
      </c>
      <c r="M20" s="162"/>
      <c r="N20" s="162"/>
      <c r="O20" s="162">
        <f>D20</f>
        <v>0</v>
      </c>
      <c r="P20" s="162"/>
      <c r="Q20" s="162"/>
      <c r="R20" s="162">
        <f>D20</f>
        <v>0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>
        <f t="shared" ref="AM20:AM21" si="0">SUM(H20:AL20)</f>
        <v>0</v>
      </c>
      <c r="AN20" s="162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66" t="s">
        <v>100</v>
      </c>
      <c r="B21" s="167"/>
      <c r="C21" s="160" t="s">
        <v>79</v>
      </c>
      <c r="D21" s="162">
        <f>'[8]Норма ТК'!C190</f>
        <v>0</v>
      </c>
      <c r="E21" s="163" t="s">
        <v>32</v>
      </c>
      <c r="F21" s="160" t="s">
        <v>93</v>
      </c>
      <c r="G21" s="439"/>
      <c r="H21" s="162"/>
      <c r="I21" s="162"/>
      <c r="J21" s="162">
        <f>D21</f>
        <v>0</v>
      </c>
      <c r="K21" s="162"/>
      <c r="L21" s="162"/>
      <c r="M21" s="162"/>
      <c r="N21" s="162"/>
      <c r="O21" s="162"/>
      <c r="P21" s="162">
        <f>D21</f>
        <v>0</v>
      </c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si="0"/>
        <v>0</v>
      </c>
      <c r="AN21" s="162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68"/>
      <c r="B22" s="160"/>
      <c r="C22" s="390" t="s">
        <v>34</v>
      </c>
      <c r="D22" s="390"/>
      <c r="E22" s="390"/>
      <c r="F22" s="390"/>
      <c r="G22" s="161"/>
      <c r="H22" s="162">
        <f>'[8]мес ТЗ 2018'!AM349</f>
        <v>0</v>
      </c>
      <c r="I22" s="162">
        <f>'[8]мес ТЗ 2018'!AM488</f>
        <v>0</v>
      </c>
      <c r="J22" s="162">
        <f>'[8]мес ТЗ 2018'!AM628</f>
        <v>0.47</v>
      </c>
      <c r="K22" s="162">
        <f>'[8]мес ТЗ 2018'!AM730</f>
        <v>0.68</v>
      </c>
      <c r="L22" s="162">
        <f>'[8]мес ТЗ 2018'!AM835</f>
        <v>0.75</v>
      </c>
      <c r="M22" s="162">
        <f>'[8]мес ТЗ 2018'!AM938</f>
        <v>0</v>
      </c>
      <c r="N22" s="162">
        <f>'[8]мес ТЗ 2018'!AM1039</f>
        <v>0</v>
      </c>
      <c r="O22" s="162">
        <f>'[8]мес ТЗ 2018'!AM1179</f>
        <v>0</v>
      </c>
      <c r="P22" s="162">
        <f>'[8]мес ТЗ 2018'!AM1278</f>
        <v>0.45</v>
      </c>
      <c r="Q22" s="162">
        <f>'[8]мес ТЗ 2018'!AM1376</f>
        <v>0</v>
      </c>
      <c r="R22" s="162">
        <f>'[8]мес ТЗ 2018'!AM1516</f>
        <v>0</v>
      </c>
      <c r="S22" s="162">
        <f>'[8]мес ТЗ 2018'!AM1649</f>
        <v>0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>
        <f t="shared" ref="AM22:AM23" si="2">SUM(H22:S22)</f>
        <v>2.35</v>
      </c>
      <c r="AN22" s="162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68"/>
      <c r="B23" s="160"/>
      <c r="C23" s="391" t="s">
        <v>35</v>
      </c>
      <c r="D23" s="391"/>
      <c r="E23" s="391"/>
      <c r="F23" s="391"/>
      <c r="G23" s="161"/>
      <c r="H23" s="162">
        <f>'[8]мес ТЗ 2018'!AM350</f>
        <v>0</v>
      </c>
      <c r="I23" s="162">
        <f>'[8]мес ТЗ 2018'!AM489</f>
        <v>0</v>
      </c>
      <c r="J23" s="162">
        <f>'[8]мес ТЗ 2018'!AM629</f>
        <v>0.57999999999999996</v>
      </c>
      <c r="K23" s="162">
        <f>'[8]мес ТЗ 2018'!AM731</f>
        <v>0.57999999999999996</v>
      </c>
      <c r="L23" s="162">
        <f>'[8]мес ТЗ 2018'!AM836</f>
        <v>0.45</v>
      </c>
      <c r="M23" s="162">
        <f>'[8]мес ТЗ 2018'!AM939</f>
        <v>0</v>
      </c>
      <c r="N23" s="162">
        <f>'[8]мес ТЗ 2018'!AM1040</f>
        <v>0</v>
      </c>
      <c r="O23" s="162">
        <f>'[8]мес ТЗ 2018'!AM1180</f>
        <v>0</v>
      </c>
      <c r="P23" s="162">
        <f>'[8]мес ТЗ 2018'!AM1279</f>
        <v>0</v>
      </c>
      <c r="Q23" s="162">
        <f>'[8]мес ТЗ 2018'!AM1377</f>
        <v>0</v>
      </c>
      <c r="R23" s="162">
        <f>'[8]мес ТЗ 2018'!AM1517</f>
        <v>0</v>
      </c>
      <c r="S23" s="162">
        <f>'[8]мес ТЗ 2018'!AM1650</f>
        <v>0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>
        <f t="shared" si="2"/>
        <v>1.6099999999999999</v>
      </c>
      <c r="AN23" s="162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68"/>
      <c r="B24" s="160"/>
      <c r="C24" s="160"/>
      <c r="D24" s="392" t="s">
        <v>36</v>
      </c>
      <c r="E24" s="392"/>
      <c r="F24" s="392"/>
      <c r="G24" s="161"/>
      <c r="H24" s="162" t="e">
        <f>#REF!</f>
        <v>#REF!</v>
      </c>
      <c r="I24" s="162" t="e">
        <f>#REF!</f>
        <v>#REF!</v>
      </c>
      <c r="J24" s="162" t="e">
        <f>#REF!</f>
        <v>#REF!</v>
      </c>
      <c r="K24" s="162" t="e">
        <f>#REF!</f>
        <v>#REF!</v>
      </c>
      <c r="L24" s="162" t="e">
        <f>#REF!</f>
        <v>#REF!</v>
      </c>
      <c r="M24" s="162" t="e">
        <f>#REF!</f>
        <v>#REF!</v>
      </c>
      <c r="N24" s="162" t="e">
        <f>#REF!</f>
        <v>#REF!</v>
      </c>
      <c r="O24" s="162" t="e">
        <f>#REF!</f>
        <v>#REF!</v>
      </c>
      <c r="P24" s="162" t="e">
        <f>#REF!</f>
        <v>#REF!</v>
      </c>
      <c r="Q24" s="162" t="e">
        <f>#REF!</f>
        <v>#REF!</v>
      </c>
      <c r="R24" s="162" t="e">
        <f>#REF!</f>
        <v>#REF!</v>
      </c>
      <c r="S24" s="162" t="e">
        <f>#REF!</f>
        <v>#REF!</v>
      </c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 t="e">
        <f>SUM(H24:S24)</f>
        <v>#REF!</v>
      </c>
      <c r="AN24" s="162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68"/>
      <c r="B25" s="160"/>
      <c r="C25" s="391" t="s">
        <v>37</v>
      </c>
      <c r="D25" s="391"/>
      <c r="E25" s="391"/>
      <c r="F25" s="391"/>
      <c r="G25" s="161"/>
      <c r="H25" s="162">
        <f>'[8]мес ТЗ 2018'!AM352</f>
        <v>0</v>
      </c>
      <c r="I25" s="162">
        <f>'[8]мес ТЗ 2018'!AM491</f>
        <v>0</v>
      </c>
      <c r="J25" s="162">
        <f>'[8]мес ТЗ 2018'!AM631</f>
        <v>0.75</v>
      </c>
      <c r="K25" s="162">
        <f>'[8]мес ТЗ 2018'!AM733</f>
        <v>1.1100000000000001</v>
      </c>
      <c r="L25" s="162">
        <f>'[8]мес ТЗ 2018'!AM838</f>
        <v>0</v>
      </c>
      <c r="M25" s="162" t="str">
        <f>'[8]мес ТЗ 2018'!AM941</f>
        <v>Итого, чел/час</v>
      </c>
      <c r="N25" s="162">
        <f>'[8]мес ТЗ 2018'!AM1042</f>
        <v>0</v>
      </c>
      <c r="O25" s="162">
        <f>'[8]мес ТЗ 2018'!AM1182</f>
        <v>0</v>
      </c>
      <c r="P25" s="187" t="str">
        <f>'[8]мес ТЗ 2018'!AM1281</f>
        <v>Итого, чел/час</v>
      </c>
      <c r="Q25" s="162">
        <f>'[8]мес ТЗ 2018'!AM1379</f>
        <v>0</v>
      </c>
      <c r="R25" s="162">
        <f>'[8]мес ТЗ 2018'!AM1519</f>
        <v>0</v>
      </c>
      <c r="S25" s="162">
        <f>'[8]мес ТЗ 2018'!AM1652</f>
        <v>0</v>
      </c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>
        <f t="shared" ref="AM25" si="3">SUM(H25:S25)</f>
        <v>1.86</v>
      </c>
      <c r="AN25" s="162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A26" s="164"/>
      <c r="B26" s="165"/>
      <c r="C26" s="165"/>
      <c r="D26" s="165"/>
      <c r="E26" s="165"/>
      <c r="F26" s="165"/>
      <c r="G26" s="165"/>
      <c r="H26" s="393" t="s">
        <v>42</v>
      </c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5"/>
      <c r="AM26" s="165"/>
      <c r="AN26" s="177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73.25">
      <c r="A27" s="218" t="s">
        <v>103</v>
      </c>
      <c r="B27" s="167" t="s">
        <v>29</v>
      </c>
      <c r="C27" s="160" t="s">
        <v>80</v>
      </c>
      <c r="D27" s="162">
        <f>' Год ТЗ 38 '!D56</f>
        <v>24.084</v>
      </c>
      <c r="E27" s="163" t="s">
        <v>30</v>
      </c>
      <c r="F27" s="169" t="s">
        <v>88</v>
      </c>
      <c r="G27" s="435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87">
        <f>D27</f>
        <v>24.084</v>
      </c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>SUM(H27:AL27)</f>
        <v>24.084</v>
      </c>
      <c r="AN27" s="162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218" t="s">
        <v>99</v>
      </c>
      <c r="B28" s="167"/>
      <c r="C28" s="160" t="s">
        <v>81</v>
      </c>
      <c r="D28" s="162">
        <f>'[8]Норма ТК'!C184</f>
        <v>0</v>
      </c>
      <c r="E28" s="163" t="s">
        <v>31</v>
      </c>
      <c r="F28" s="170" t="s">
        <v>92</v>
      </c>
      <c r="G28" s="436"/>
      <c r="H28" s="162"/>
      <c r="I28" s="162">
        <f>D28</f>
        <v>0</v>
      </c>
      <c r="J28" s="162"/>
      <c r="K28" s="162"/>
      <c r="L28" s="162">
        <f>D28</f>
        <v>0</v>
      </c>
      <c r="M28" s="162"/>
      <c r="N28" s="162"/>
      <c r="O28" s="162">
        <f>D28</f>
        <v>0</v>
      </c>
      <c r="P28" s="162"/>
      <c r="Q28" s="162"/>
      <c r="R28" s="162">
        <f>D28</f>
        <v>0</v>
      </c>
      <c r="S28" s="162"/>
      <c r="T28" s="162"/>
      <c r="U28" s="162"/>
      <c r="V28" s="162"/>
      <c r="W28" s="162"/>
      <c r="X28" s="162"/>
      <c r="Y28" s="187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>
        <f t="shared" ref="AM28:AM35" si="5">SUM(H28:AL28)</f>
        <v>0</v>
      </c>
      <c r="AN28" s="162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218" t="s">
        <v>100</v>
      </c>
      <c r="B29" s="167"/>
      <c r="C29" s="160" t="s">
        <v>82</v>
      </c>
      <c r="D29" s="162">
        <f>'[8]Норма ТК'!C191</f>
        <v>0</v>
      </c>
      <c r="E29" s="163" t="s">
        <v>32</v>
      </c>
      <c r="F29" s="160" t="s">
        <v>93</v>
      </c>
      <c r="G29" s="436"/>
      <c r="H29" s="162"/>
      <c r="I29" s="162"/>
      <c r="J29" s="162">
        <f>D29</f>
        <v>0</v>
      </c>
      <c r="K29" s="162"/>
      <c r="L29" s="162"/>
      <c r="M29" s="162"/>
      <c r="N29" s="162"/>
      <c r="O29" s="162"/>
      <c r="P29" s="162">
        <f>'[8]мес ТЗ 2018'!AM1285</f>
        <v>6</v>
      </c>
      <c r="Q29" s="162"/>
      <c r="R29" s="162"/>
      <c r="S29" s="162"/>
      <c r="T29" s="162"/>
      <c r="U29" s="162"/>
      <c r="V29" s="162"/>
      <c r="W29" s="162"/>
      <c r="X29" s="162"/>
      <c r="Y29" s="187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>
        <f t="shared" si="5"/>
        <v>6</v>
      </c>
      <c r="AN29" s="162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218" t="s">
        <v>101</v>
      </c>
      <c r="B30" s="167"/>
      <c r="C30" s="160" t="s">
        <v>83</v>
      </c>
      <c r="D30" s="162">
        <f>'[8]Норма ТК'!C192</f>
        <v>0</v>
      </c>
      <c r="E30" s="163" t="s">
        <v>32</v>
      </c>
      <c r="F30" s="160" t="s">
        <v>93</v>
      </c>
      <c r="G30" s="437"/>
      <c r="H30" s="162"/>
      <c r="I30" s="162"/>
      <c r="J30" s="162">
        <f>D30</f>
        <v>0</v>
      </c>
      <c r="K30" s="162"/>
      <c r="L30" s="162"/>
      <c r="M30" s="162"/>
      <c r="N30" s="162"/>
      <c r="O30" s="162"/>
      <c r="P30" s="162">
        <f>D30</f>
        <v>0</v>
      </c>
      <c r="Q30" s="162"/>
      <c r="R30" s="162"/>
      <c r="S30" s="162"/>
      <c r="T30" s="162"/>
      <c r="U30" s="162"/>
      <c r="V30" s="162"/>
      <c r="W30" s="162"/>
      <c r="X30" s="162"/>
      <c r="Y30" s="187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>
        <f t="shared" si="5"/>
        <v>0</v>
      </c>
      <c r="AN30" s="162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19" customFormat="1" ht="15" customHeight="1">
      <c r="A31" s="392" t="s">
        <v>94</v>
      </c>
      <c r="B31" s="392"/>
      <c r="C31" s="392"/>
      <c r="D31" s="392"/>
      <c r="E31" s="392"/>
      <c r="F31" s="392"/>
      <c r="G31" s="171" t="s">
        <v>33</v>
      </c>
      <c r="H31" s="172">
        <f>H27</f>
        <v>0</v>
      </c>
      <c r="I31" s="172">
        <f t="shared" ref="I31:AL31" si="6">I27</f>
        <v>0</v>
      </c>
      <c r="J31" s="172">
        <f t="shared" si="6"/>
        <v>0</v>
      </c>
      <c r="K31" s="172">
        <f t="shared" si="6"/>
        <v>0</v>
      </c>
      <c r="L31" s="172">
        <f t="shared" si="6"/>
        <v>0</v>
      </c>
      <c r="M31" s="172">
        <f t="shared" si="6"/>
        <v>0</v>
      </c>
      <c r="N31" s="172">
        <f t="shared" si="6"/>
        <v>0</v>
      </c>
      <c r="O31" s="172">
        <f t="shared" si="6"/>
        <v>0</v>
      </c>
      <c r="P31" s="172">
        <f t="shared" si="6"/>
        <v>0</v>
      </c>
      <c r="Q31" s="172">
        <f t="shared" si="6"/>
        <v>0</v>
      </c>
      <c r="R31" s="172">
        <f t="shared" si="6"/>
        <v>0</v>
      </c>
      <c r="S31" s="172">
        <f t="shared" si="6"/>
        <v>0</v>
      </c>
      <c r="T31" s="172">
        <f t="shared" si="6"/>
        <v>0</v>
      </c>
      <c r="U31" s="172">
        <f t="shared" si="6"/>
        <v>0</v>
      </c>
      <c r="V31" s="172">
        <f t="shared" si="6"/>
        <v>0</v>
      </c>
      <c r="W31" s="172">
        <f t="shared" si="6"/>
        <v>0</v>
      </c>
      <c r="X31" s="172">
        <f t="shared" si="6"/>
        <v>0</v>
      </c>
      <c r="Y31" s="220">
        <f t="shared" si="6"/>
        <v>24.084</v>
      </c>
      <c r="Z31" s="172">
        <f t="shared" si="6"/>
        <v>0</v>
      </c>
      <c r="AA31" s="172">
        <f t="shared" si="6"/>
        <v>0</v>
      </c>
      <c r="AB31" s="172">
        <f t="shared" si="6"/>
        <v>0</v>
      </c>
      <c r="AC31" s="172">
        <f t="shared" si="6"/>
        <v>0</v>
      </c>
      <c r="AD31" s="172">
        <f t="shared" si="6"/>
        <v>0</v>
      </c>
      <c r="AE31" s="172">
        <f t="shared" si="6"/>
        <v>0</v>
      </c>
      <c r="AF31" s="172">
        <f t="shared" si="6"/>
        <v>0</v>
      </c>
      <c r="AG31" s="172">
        <f t="shared" si="6"/>
        <v>0</v>
      </c>
      <c r="AH31" s="172">
        <f t="shared" si="6"/>
        <v>0</v>
      </c>
      <c r="AI31" s="172">
        <f t="shared" si="6"/>
        <v>0</v>
      </c>
      <c r="AJ31" s="172">
        <f t="shared" si="6"/>
        <v>0</v>
      </c>
      <c r="AK31" s="172">
        <f t="shared" si="6"/>
        <v>0</v>
      </c>
      <c r="AL31" s="172">
        <f t="shared" si="6"/>
        <v>0</v>
      </c>
      <c r="AM31" s="162">
        <f t="shared" si="5"/>
        <v>24.084</v>
      </c>
      <c r="AN31" s="162">
        <f t="shared" si="4"/>
        <v>24.084</v>
      </c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</row>
    <row r="32" spans="1:70" s="36" customFormat="1" ht="15" hidden="1" customHeight="1">
      <c r="A32" s="219"/>
      <c r="B32" s="179"/>
      <c r="C32" s="424" t="s">
        <v>34</v>
      </c>
      <c r="D32" s="425"/>
      <c r="E32" s="425"/>
      <c r="F32" s="426"/>
      <c r="G32" s="180" t="s">
        <v>33</v>
      </c>
      <c r="H32" s="181">
        <f>'[8]мес ТЗ 2018'!AM358</f>
        <v>0</v>
      </c>
      <c r="I32" s="181">
        <f>'[8]мес ТЗ 2018'!AM497</f>
        <v>0</v>
      </c>
      <c r="J32" s="181">
        <f>'[8]мес ТЗ 2018'!AM638</f>
        <v>0</v>
      </c>
      <c r="K32" s="181">
        <f>'[8]мес ТЗ 2018'!AM739</f>
        <v>0</v>
      </c>
      <c r="L32" s="181">
        <f>'[8]мес ТЗ 2018'!AM844</f>
        <v>9</v>
      </c>
      <c r="M32" s="181">
        <f>'[8]мес ТЗ 2018'!AM947</f>
        <v>0</v>
      </c>
      <c r="N32" s="181">
        <f>'[8]мес ТЗ 2018'!AM1048</f>
        <v>0</v>
      </c>
      <c r="O32" s="181">
        <f>'[8]мес ТЗ 2018'!AM1188</f>
        <v>0</v>
      </c>
      <c r="P32" s="181">
        <f>'[8]мес ТЗ 2018'!AM1288</f>
        <v>6</v>
      </c>
      <c r="Q32" s="181">
        <f>'[8]мес ТЗ 2018'!AM1385</f>
        <v>0</v>
      </c>
      <c r="R32" s="181">
        <f>'[8]мес ТЗ 2018'!AM1525</f>
        <v>0</v>
      </c>
      <c r="S32" s="181">
        <f>'[8]мес ТЗ 2018'!AM1658</f>
        <v>0</v>
      </c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2"/>
      <c r="AM32" s="183">
        <f t="shared" si="5"/>
        <v>15</v>
      </c>
      <c r="AN32" s="184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159"/>
      <c r="B33" s="160"/>
      <c r="C33" s="410" t="s">
        <v>35</v>
      </c>
      <c r="D33" s="411"/>
      <c r="E33" s="411"/>
      <c r="F33" s="412"/>
      <c r="G33" s="161" t="s">
        <v>33</v>
      </c>
      <c r="H33" s="162">
        <f>'[8]мес ТЗ 2018'!AM359</f>
        <v>0</v>
      </c>
      <c r="I33" s="162">
        <f>'[8]мес ТЗ 2018'!AM498</f>
        <v>0</v>
      </c>
      <c r="J33" s="162">
        <f>'[8]мес ТЗ 2018'!AM639</f>
        <v>0</v>
      </c>
      <c r="K33" s="162" t="str">
        <f>'[8]мес ТЗ 2018'!AM740</f>
        <v>Итого, чел/час</v>
      </c>
      <c r="L33" s="162">
        <f>'[8]мес ТЗ 2018'!AM845</f>
        <v>0</v>
      </c>
      <c r="M33" s="162">
        <f>'[8]мес ТЗ 2018'!AM948</f>
        <v>6</v>
      </c>
      <c r="N33" s="162">
        <f>'[8]мес ТЗ 2018'!AM1049</f>
        <v>0</v>
      </c>
      <c r="O33" s="162">
        <f>'[8]мес ТЗ 2018'!AM1189</f>
        <v>13.332000000000001</v>
      </c>
      <c r="P33" s="162">
        <f>'[8]мес ТЗ 2018'!AM1289</f>
        <v>0</v>
      </c>
      <c r="Q33" s="162">
        <f>'[8]мес ТЗ 2018'!AM1386</f>
        <v>0</v>
      </c>
      <c r="R33" s="162">
        <f>'[8]мес ТЗ 2018'!AM1526</f>
        <v>0</v>
      </c>
      <c r="S33" s="162">
        <f>'[8]мес ТЗ 2018'!AM1659</f>
        <v>0</v>
      </c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3">
        <f t="shared" si="5"/>
        <v>19.332000000000001</v>
      </c>
      <c r="AN33" s="186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159"/>
      <c r="B34" s="160"/>
      <c r="C34" s="160"/>
      <c r="D34" s="413" t="s">
        <v>36</v>
      </c>
      <c r="E34" s="414"/>
      <c r="F34" s="415"/>
      <c r="G34" s="161" t="s">
        <v>33</v>
      </c>
      <c r="H34" s="162">
        <f>H31</f>
        <v>0</v>
      </c>
      <c r="I34" s="162">
        <f>I31</f>
        <v>0</v>
      </c>
      <c r="J34" s="162">
        <f t="shared" ref="J34:S34" si="7">J31</f>
        <v>0</v>
      </c>
      <c r="K34" s="162">
        <f t="shared" si="7"/>
        <v>0</v>
      </c>
      <c r="L34" s="162">
        <f t="shared" si="7"/>
        <v>0</v>
      </c>
      <c r="M34" s="162">
        <f t="shared" si="7"/>
        <v>0</v>
      </c>
      <c r="N34" s="162">
        <f t="shared" si="7"/>
        <v>0</v>
      </c>
      <c r="O34" s="162">
        <f t="shared" si="7"/>
        <v>0</v>
      </c>
      <c r="P34" s="162">
        <f t="shared" si="7"/>
        <v>0</v>
      </c>
      <c r="Q34" s="162">
        <f t="shared" si="7"/>
        <v>0</v>
      </c>
      <c r="R34" s="162">
        <f t="shared" si="7"/>
        <v>0</v>
      </c>
      <c r="S34" s="162">
        <f t="shared" si="7"/>
        <v>0</v>
      </c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85"/>
      <c r="AM34" s="183">
        <f t="shared" si="5"/>
        <v>0</v>
      </c>
      <c r="AN34" s="186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159"/>
      <c r="B35" s="160"/>
      <c r="C35" s="410" t="s">
        <v>37</v>
      </c>
      <c r="D35" s="411"/>
      <c r="E35" s="411"/>
      <c r="F35" s="412"/>
      <c r="G35" s="161" t="s">
        <v>38</v>
      </c>
      <c r="H35" s="162">
        <f>'[8]мес ТЗ 2018'!AM361</f>
        <v>0</v>
      </c>
      <c r="I35" s="162">
        <f>'[8]мес ТЗ 2018'!AM500</f>
        <v>0</v>
      </c>
      <c r="J35" s="162">
        <f>'[8]мес ТЗ 2018'!AM641</f>
        <v>0</v>
      </c>
      <c r="K35" s="162">
        <f>'[8]мес ТЗ 2018'!AM742</f>
        <v>0</v>
      </c>
      <c r="L35" s="162">
        <f>'[8]мес ТЗ 2018'!AM847</f>
        <v>0</v>
      </c>
      <c r="M35" s="162">
        <f>'[8]мес ТЗ 2018'!AM950</f>
        <v>0</v>
      </c>
      <c r="N35" s="162">
        <f>'[8]мес ТЗ 2018'!AM1051</f>
        <v>0</v>
      </c>
      <c r="O35" s="162">
        <f>'[8]мес ТЗ 2018'!AM1191</f>
        <v>0</v>
      </c>
      <c r="P35" s="163">
        <f>'[8]мес ТЗ 2018'!AM1291</f>
        <v>6</v>
      </c>
      <c r="Q35" s="162">
        <f>'[8]мес ТЗ 2018'!AM1388</f>
        <v>0</v>
      </c>
      <c r="R35" s="162">
        <f>'[8]мес ТЗ 2018'!AM1528</f>
        <v>0</v>
      </c>
      <c r="S35" s="162">
        <f>'[8]мес ТЗ 2018'!AM1661</f>
        <v>0</v>
      </c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85"/>
      <c r="AM35" s="183">
        <f t="shared" si="5"/>
        <v>6</v>
      </c>
      <c r="AN35" s="186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68"/>
      <c r="B36" s="160"/>
      <c r="C36" s="431" t="s">
        <v>34</v>
      </c>
      <c r="D36" s="432"/>
      <c r="E36" s="432"/>
      <c r="F36" s="433"/>
      <c r="G36" s="161" t="s">
        <v>33</v>
      </c>
      <c r="H36" s="162">
        <f>'[8]мес ТЗ 2018'!AM367</f>
        <v>0</v>
      </c>
      <c r="I36" s="162">
        <f>'[8]мес ТЗ 2018'!AM506</f>
        <v>0</v>
      </c>
      <c r="J36" s="162">
        <f>'[8]мес ТЗ 2018'!AM647</f>
        <v>2.56</v>
      </c>
      <c r="K36" s="162">
        <f>'[8]мес ТЗ 2018'!AM748</f>
        <v>13.332000000000001</v>
      </c>
      <c r="L36" s="162">
        <f>'[8]мес ТЗ 2018'!AM853</f>
        <v>0.47</v>
      </c>
      <c r="M36" s="162">
        <f>'[8]мес ТЗ 2018'!AM956</f>
        <v>6</v>
      </c>
      <c r="N36" s="162">
        <f>'[8]мес ТЗ 2018'!AM1057</f>
        <v>0</v>
      </c>
      <c r="O36" s="162">
        <f>'[8]мес ТЗ 2018'!AM1197</f>
        <v>19.678000000000001</v>
      </c>
      <c r="P36" s="162">
        <f>'[8]мес ТЗ 2018'!AM1297</f>
        <v>0</v>
      </c>
      <c r="Q36" s="162">
        <f>'[8]мес ТЗ 2018'!AM1394</f>
        <v>0</v>
      </c>
      <c r="R36" s="162">
        <f>'[8]мес ТЗ 2018'!AM1534</f>
        <v>0</v>
      </c>
      <c r="S36" s="162">
        <f>'[8]мес ТЗ 2018'!AM1667</f>
        <v>0</v>
      </c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85"/>
      <c r="AM36" s="183">
        <f>SUM(H36:S36)</f>
        <v>42.040000000000006</v>
      </c>
      <c r="AN36" s="186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68"/>
      <c r="B37" s="160"/>
      <c r="C37" s="410" t="s">
        <v>35</v>
      </c>
      <c r="D37" s="411"/>
      <c r="E37" s="411"/>
      <c r="F37" s="412"/>
      <c r="G37" s="161" t="s">
        <v>33</v>
      </c>
      <c r="H37" s="162">
        <f>'[8]мес ТЗ 2018'!AM368</f>
        <v>0</v>
      </c>
      <c r="I37" s="162">
        <f>'[8]мес ТЗ 2018'!AM507</f>
        <v>0</v>
      </c>
      <c r="J37" s="162">
        <f>'[8]мес ТЗ 2018'!AM648</f>
        <v>26.664000000000001</v>
      </c>
      <c r="K37" s="162">
        <f>'[8]мес ТЗ 2018'!AM749</f>
        <v>1.72</v>
      </c>
      <c r="L37" s="162">
        <f>'[8]мес ТЗ 2018'!AM854</f>
        <v>0</v>
      </c>
      <c r="M37" s="162">
        <f>'[8]мес ТЗ 2018'!AM957</f>
        <v>0</v>
      </c>
      <c r="N37" s="162">
        <f>'[8]мес ТЗ 2018'!AM1058</f>
        <v>0</v>
      </c>
      <c r="O37" s="162">
        <f>'[8]мес ТЗ 2018'!AM1198</f>
        <v>0.57999999999999996</v>
      </c>
      <c r="P37" s="162">
        <f>'[8]мес ТЗ 2018'!AM1298</f>
        <v>0</v>
      </c>
      <c r="Q37" s="162">
        <f>'[8]мес ТЗ 2018'!AM1395</f>
        <v>0</v>
      </c>
      <c r="R37" s="162">
        <f>'[8]мес ТЗ 2018'!AM1535</f>
        <v>0</v>
      </c>
      <c r="S37" s="162">
        <f>'[8]мес ТЗ 2018'!AM1668</f>
        <v>0</v>
      </c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85"/>
      <c r="AM37" s="183">
        <f>SUM(H37:S37)</f>
        <v>28.963999999999999</v>
      </c>
      <c r="AN37" s="186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68"/>
      <c r="B38" s="160"/>
      <c r="C38" s="160"/>
      <c r="D38" s="413" t="s">
        <v>36</v>
      </c>
      <c r="E38" s="414"/>
      <c r="F38" s="415"/>
      <c r="G38" s="161" t="s">
        <v>33</v>
      </c>
      <c r="H38" s="162" t="e">
        <f>#REF!</f>
        <v>#REF!</v>
      </c>
      <c r="I38" s="162" t="e">
        <f>#REF!</f>
        <v>#REF!</v>
      </c>
      <c r="J38" s="162" t="e">
        <f>#REF!</f>
        <v>#REF!</v>
      </c>
      <c r="K38" s="162" t="e">
        <f>#REF!</f>
        <v>#REF!</v>
      </c>
      <c r="L38" s="162" t="e">
        <f>#REF!</f>
        <v>#REF!</v>
      </c>
      <c r="M38" s="162" t="e">
        <f>#REF!</f>
        <v>#REF!</v>
      </c>
      <c r="N38" s="162" t="e">
        <f>#REF!</f>
        <v>#REF!</v>
      </c>
      <c r="O38" s="162" t="e">
        <f>#REF!</f>
        <v>#REF!</v>
      </c>
      <c r="P38" s="162" t="e">
        <f>#REF!</f>
        <v>#REF!</v>
      </c>
      <c r="Q38" s="162" t="e">
        <f>#REF!</f>
        <v>#REF!</v>
      </c>
      <c r="R38" s="162" t="e">
        <f>#REF!</f>
        <v>#REF!</v>
      </c>
      <c r="S38" s="162" t="e">
        <f>#REF!</f>
        <v>#REF!</v>
      </c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85"/>
      <c r="AM38" s="183" t="e">
        <f>SUM(H38:S38)</f>
        <v>#REF!</v>
      </c>
      <c r="AN38" s="186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68"/>
      <c r="B39" s="160"/>
      <c r="C39" s="410" t="s">
        <v>37</v>
      </c>
      <c r="D39" s="411"/>
      <c r="E39" s="411"/>
      <c r="F39" s="412"/>
      <c r="G39" s="161" t="s">
        <v>38</v>
      </c>
      <c r="H39" s="162">
        <f>'[8]мес ТЗ 2018'!AM370</f>
        <v>0</v>
      </c>
      <c r="I39" s="162">
        <f>'[8]мес ТЗ 2018'!AM509</f>
        <v>29.443000000000001</v>
      </c>
      <c r="J39" s="162">
        <f>'[8]мес ТЗ 2018'!AM650</f>
        <v>0</v>
      </c>
      <c r="K39" s="162">
        <f>'[8]мес ТЗ 2018'!AM751</f>
        <v>13.332000000000001</v>
      </c>
      <c r="L39" s="162">
        <f>'[8]мес ТЗ 2018'!AM856</f>
        <v>0</v>
      </c>
      <c r="M39" s="162">
        <f>'[8]мес ТЗ 2018'!AM959</f>
        <v>0</v>
      </c>
      <c r="N39" s="162">
        <f>'[8]мес ТЗ 2018'!AM1060</f>
        <v>0</v>
      </c>
      <c r="O39" s="162">
        <f>'[8]мес ТЗ 2018'!AM1200</f>
        <v>15.465999999999999</v>
      </c>
      <c r="P39" s="187">
        <f>'[8]мес ТЗ 2018'!AM1300</f>
        <v>30</v>
      </c>
      <c r="Q39" s="162">
        <f>'[8]мес ТЗ 2018'!AM1397</f>
        <v>0</v>
      </c>
      <c r="R39" s="162">
        <f>'[8]мес ТЗ 2018'!AM1537</f>
        <v>0</v>
      </c>
      <c r="S39" s="162">
        <f>'[8]мес ТЗ 2018'!AM1670</f>
        <v>0</v>
      </c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85"/>
      <c r="AM39" s="183">
        <f>SUM(H39:S39)</f>
        <v>88.241000000000014</v>
      </c>
      <c r="AN39" s="186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188"/>
      <c r="B40" s="188"/>
      <c r="C40" s="188"/>
      <c r="D40" s="413" t="s">
        <v>45</v>
      </c>
      <c r="E40" s="414"/>
      <c r="F40" s="415"/>
      <c r="G40" s="168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85"/>
      <c r="AM40" s="189"/>
      <c r="AN40" s="186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190"/>
      <c r="B41" s="413" t="s">
        <v>30</v>
      </c>
      <c r="C41" s="414"/>
      <c r="D41" s="414"/>
      <c r="E41" s="414"/>
      <c r="F41" s="415"/>
      <c r="G41" s="190"/>
      <c r="H41" s="172" t="e">
        <f>#REF!+#REF!+#REF!+H27+#REF!</f>
        <v>#REF!</v>
      </c>
      <c r="I41" s="172" t="e">
        <f>#REF!+#REF!+#REF!+I27+#REF!</f>
        <v>#REF!</v>
      </c>
      <c r="J41" s="172" t="e">
        <f>#REF!+#REF!+#REF!+J27+#REF!</f>
        <v>#REF!</v>
      </c>
      <c r="K41" s="172" t="e">
        <f>#REF!+#REF!+#REF!+K27+#REF!</f>
        <v>#REF!</v>
      </c>
      <c r="L41" s="172" t="e">
        <f>#REF!+#REF!+#REF!+L27+#REF!</f>
        <v>#REF!</v>
      </c>
      <c r="M41" s="172" t="e">
        <f>#REF!+#REF!+#REF!+M27+#REF!</f>
        <v>#REF!</v>
      </c>
      <c r="N41" s="172" t="e">
        <f>#REF!+#REF!+#REF!+N27+#REF!</f>
        <v>#REF!</v>
      </c>
      <c r="O41" s="172" t="e">
        <f>#REF!+#REF!+#REF!+O27+#REF!</f>
        <v>#REF!</v>
      </c>
      <c r="P41" s="172" t="e">
        <f>#REF!+#REF!+#REF!+P27+#REF!</f>
        <v>#REF!</v>
      </c>
      <c r="Q41" s="172" t="e">
        <f>#REF!+#REF!+#REF!+Q27+#REF!</f>
        <v>#REF!</v>
      </c>
      <c r="R41" s="172" t="e">
        <f>#REF!+#REF!+#REF!+R27+#REF!</f>
        <v>#REF!</v>
      </c>
      <c r="S41" s="172" t="e">
        <f>#REF!+#REF!+#REF!+S27+#REF!</f>
        <v>#REF!</v>
      </c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91"/>
      <c r="AM41" s="192" t="e">
        <f>SUM(H41:S41)</f>
        <v>#REF!</v>
      </c>
      <c r="AN41" s="193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190"/>
      <c r="B42" s="413" t="s">
        <v>31</v>
      </c>
      <c r="C42" s="414"/>
      <c r="D42" s="414"/>
      <c r="E42" s="414"/>
      <c r="F42" s="415"/>
      <c r="G42" s="190"/>
      <c r="H42" s="172" t="e">
        <f>#REF!+H20+H28+#REF!</f>
        <v>#REF!</v>
      </c>
      <c r="I42" s="172" t="e">
        <f>#REF!+I20+I28+#REF!</f>
        <v>#REF!</v>
      </c>
      <c r="J42" s="172" t="e">
        <f>#REF!+J20+J28+#REF!</f>
        <v>#REF!</v>
      </c>
      <c r="K42" s="172" t="e">
        <f>#REF!+K20+K28+#REF!</f>
        <v>#REF!</v>
      </c>
      <c r="L42" s="172" t="e">
        <f>#REF!+L20+L28+#REF!</f>
        <v>#REF!</v>
      </c>
      <c r="M42" s="172" t="e">
        <f>#REF!+M20+M28+#REF!</f>
        <v>#REF!</v>
      </c>
      <c r="N42" s="172" t="e">
        <f>#REF!+N20+N28+#REF!</f>
        <v>#REF!</v>
      </c>
      <c r="O42" s="172" t="e">
        <f>#REF!+O20+O28+#REF!</f>
        <v>#REF!</v>
      </c>
      <c r="P42" s="172" t="e">
        <f>#REF!+P20+P28+#REF!</f>
        <v>#REF!</v>
      </c>
      <c r="Q42" s="172" t="e">
        <f>#REF!+Q20+Q28+#REF!</f>
        <v>#REF!</v>
      </c>
      <c r="R42" s="172" t="e">
        <f>#REF!+R20+R28+#REF!</f>
        <v>#REF!</v>
      </c>
      <c r="S42" s="172" t="e">
        <f>#REF!+S20+S28+#REF!</f>
        <v>#REF!</v>
      </c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91"/>
      <c r="AM42" s="192" t="e">
        <f t="shared" ref="AM42" si="8">SUM(H42:S42)</f>
        <v>#REF!</v>
      </c>
      <c r="AN42" s="193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194"/>
      <c r="B43" s="413" t="s">
        <v>32</v>
      </c>
      <c r="C43" s="414"/>
      <c r="D43" s="414"/>
      <c r="E43" s="414"/>
      <c r="F43" s="415"/>
      <c r="G43" s="190"/>
      <c r="H43" s="172" t="e">
        <f>#REF!+#REF!+#REF!+#REF!+H21+H29+H30+#REF!</f>
        <v>#REF!</v>
      </c>
      <c r="I43" s="172" t="e">
        <f>#REF!+#REF!+#REF!+#REF!+I21+I29+I30+#REF!</f>
        <v>#REF!</v>
      </c>
      <c r="J43" s="172" t="e">
        <f>#REF!+#REF!+#REF!+#REF!+J21+J29+J30+#REF!</f>
        <v>#REF!</v>
      </c>
      <c r="K43" s="172" t="e">
        <f>#REF!+#REF!+#REF!+#REF!+K21+K29+K30+#REF!</f>
        <v>#REF!</v>
      </c>
      <c r="L43" s="172" t="e">
        <f>#REF!+#REF!+#REF!+#REF!+L21+L29+L30+#REF!</f>
        <v>#REF!</v>
      </c>
      <c r="M43" s="172" t="e">
        <f>#REF!+#REF!+#REF!+#REF!+M21+M29+M30+#REF!</f>
        <v>#REF!</v>
      </c>
      <c r="N43" s="172" t="e">
        <f>#REF!+#REF!+#REF!+#REF!+N21+N29+N30+#REF!</f>
        <v>#REF!</v>
      </c>
      <c r="O43" s="172" t="e">
        <f>#REF!+#REF!+#REF!+#REF!+O21+O29+O30+#REF!</f>
        <v>#REF!</v>
      </c>
      <c r="P43" s="172" t="e">
        <f>#REF!+#REF!+#REF!+#REF!+P21+P29+P30+#REF!</f>
        <v>#REF!</v>
      </c>
      <c r="Q43" s="172" t="e">
        <f>#REF!+#REF!+#REF!+#REF!+Q21+Q29+Q30+#REF!</f>
        <v>#REF!</v>
      </c>
      <c r="R43" s="172" t="e">
        <f>#REF!+#REF!+#REF!+#REF!+R21+R29+R30+#REF!</f>
        <v>#REF!</v>
      </c>
      <c r="S43" s="172" t="e">
        <f>#REF!+#REF!+#REF!+#REF!+S21+S29+S30+#REF!</f>
        <v>#REF!</v>
      </c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91"/>
      <c r="AM43" s="192" t="e">
        <f t="shared" ref="AM43:AM48" si="9">SUM(H43:S43)</f>
        <v>#REF!</v>
      </c>
      <c r="AN43" s="193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416" t="s">
        <v>46</v>
      </c>
      <c r="B44" s="392"/>
      <c r="C44" s="392"/>
      <c r="D44" s="392"/>
      <c r="E44" s="392"/>
      <c r="F44" s="392"/>
      <c r="G44" s="392"/>
      <c r="H44" s="172">
        <f>'[8]мес ТЗ 2018'!AM195</f>
        <v>0.96776252723311695</v>
      </c>
      <c r="I44" s="172">
        <f>'[8]мес ТЗ 2018'!AM224</f>
        <v>0</v>
      </c>
      <c r="J44" s="172">
        <f>'[8]мес ТЗ 2018'!AM253</f>
        <v>0</v>
      </c>
      <c r="K44" s="172">
        <f>'[8]мес ТЗ 2018'!AM282</f>
        <v>0</v>
      </c>
      <c r="L44" s="172">
        <f>'[8]мес ТЗ 2018'!AM311</f>
        <v>0</v>
      </c>
      <c r="M44" s="172">
        <f>'[8]мес ТЗ 2018'!AM963</f>
        <v>4.5</v>
      </c>
      <c r="N44" s="172">
        <f>'[8]мес ТЗ 2018'!AM1134</f>
        <v>303.56266009142303</v>
      </c>
      <c r="O44" s="172">
        <f>'[8]мес ТЗ 2018'!AM1205</f>
        <v>0</v>
      </c>
      <c r="P44" s="172">
        <f>'[8]мес ТЗ 2018'!AM1305</f>
        <v>2.35</v>
      </c>
      <c r="Q44" s="172">
        <f>'[8]мес ТЗ 2018'!AM1474</f>
        <v>0</v>
      </c>
      <c r="R44" s="172">
        <f>'[8]мес ТЗ 2018'!AM1601</f>
        <v>0</v>
      </c>
      <c r="S44" s="191">
        <f>'[8]мес ТЗ 2018'!AM1750</f>
        <v>0</v>
      </c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2">
        <f t="shared" si="9"/>
        <v>311.38042261865616</v>
      </c>
      <c r="AN44" s="193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t="15.75" hidden="1">
      <c r="A45" s="417" t="s">
        <v>47</v>
      </c>
      <c r="B45" s="418"/>
      <c r="C45" s="418"/>
      <c r="D45" s="418"/>
      <c r="E45" s="418"/>
      <c r="F45" s="418"/>
      <c r="G45" s="418"/>
      <c r="H45" s="172">
        <f>'[8]мес ТЗ 2018'!AM196</f>
        <v>1.7956419753086399</v>
      </c>
      <c r="I45" s="172">
        <f>'[8]мес ТЗ 2018'!AM225</f>
        <v>0</v>
      </c>
      <c r="J45" s="172" t="str">
        <f>'[8]мес ТЗ 2018'!AM254</f>
        <v>Итого, чел/час</v>
      </c>
      <c r="K45" s="172">
        <f>'[8]мес ТЗ 2018'!AM283</f>
        <v>0</v>
      </c>
      <c r="L45" s="172">
        <f>'[8]мес ТЗ 2018'!AM312</f>
        <v>15.465999999999999</v>
      </c>
      <c r="M45" s="172">
        <f>'[8]мес ТЗ 2018'!AM964</f>
        <v>42.85</v>
      </c>
      <c r="N45" s="172">
        <f>'[8]мес ТЗ 2018'!AM1135</f>
        <v>1983.422</v>
      </c>
      <c r="O45" s="172">
        <f>'[8]мес ТЗ 2018'!AM1206</f>
        <v>15.465999999999999</v>
      </c>
      <c r="P45" s="172">
        <f>'[8]мес ТЗ 2018'!AM1306</f>
        <v>0</v>
      </c>
      <c r="Q45" s="172">
        <f>'[8]мес ТЗ 2018'!AM1475</f>
        <v>0</v>
      </c>
      <c r="R45" s="172">
        <f>'[8]мес ТЗ 2018'!AM1602</f>
        <v>0</v>
      </c>
      <c r="S45" s="191">
        <f>'[8]мес ТЗ 2018'!AM1751</f>
        <v>0</v>
      </c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2">
        <f t="shared" si="9"/>
        <v>2058.9996419753088</v>
      </c>
      <c r="AN45" s="193">
        <f t="shared" si="4"/>
        <v>2058.9996419753088</v>
      </c>
      <c r="AO45" s="28"/>
      <c r="AP45" s="28"/>
      <c r="AQ45" s="28"/>
    </row>
    <row r="46" spans="1:70" ht="15.75" hidden="1">
      <c r="A46" s="419" t="s">
        <v>48</v>
      </c>
      <c r="B46" s="420"/>
      <c r="C46" s="420"/>
      <c r="D46" s="420"/>
      <c r="E46" s="420"/>
      <c r="F46" s="420"/>
      <c r="G46" s="420"/>
      <c r="H46" s="172" t="e">
        <f>SUM(H42:H45)</f>
        <v>#REF!</v>
      </c>
      <c r="I46" s="172" t="e">
        <f t="shared" ref="I46" si="10">SUM(I42:I45)</f>
        <v>#REF!</v>
      </c>
      <c r="J46" s="172" t="e">
        <f>SUM(J42:J45)</f>
        <v>#REF!</v>
      </c>
      <c r="K46" s="172" t="e">
        <f t="shared" ref="K46" si="11">SUM(K42:K45)</f>
        <v>#REF!</v>
      </c>
      <c r="L46" s="172" t="e">
        <f>SUM(L42:L45)</f>
        <v>#REF!</v>
      </c>
      <c r="M46" s="172" t="e">
        <f>SUM(M42:M45)</f>
        <v>#REF!</v>
      </c>
      <c r="N46" s="172" t="e">
        <f t="shared" ref="N46:S46" si="12">SUM(N42:N45)</f>
        <v>#REF!</v>
      </c>
      <c r="O46" s="172" t="e">
        <f t="shared" si="12"/>
        <v>#REF!</v>
      </c>
      <c r="P46" s="172" t="e">
        <f t="shared" si="12"/>
        <v>#REF!</v>
      </c>
      <c r="Q46" s="172" t="e">
        <f t="shared" si="12"/>
        <v>#REF!</v>
      </c>
      <c r="R46" s="172" t="e">
        <f t="shared" si="12"/>
        <v>#REF!</v>
      </c>
      <c r="S46" s="191" t="e">
        <f t="shared" si="12"/>
        <v>#REF!</v>
      </c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2" t="e">
        <f t="shared" si="9"/>
        <v>#REF!</v>
      </c>
      <c r="AN46" s="193" t="e">
        <f t="shared" si="4"/>
        <v>#REF!</v>
      </c>
      <c r="AO46" s="28"/>
      <c r="AP46" s="28"/>
      <c r="AQ46" s="28"/>
    </row>
    <row r="47" spans="1:70" ht="15.75" hidden="1">
      <c r="A47" s="421" t="s">
        <v>49</v>
      </c>
      <c r="B47" s="422"/>
      <c r="C47" s="422"/>
      <c r="D47" s="422"/>
      <c r="E47" s="422"/>
      <c r="F47" s="422"/>
      <c r="G47" s="422"/>
      <c r="H47" s="195">
        <f>'[8]мес ТЗ 2018'!AM198</f>
        <v>0.2</v>
      </c>
      <c r="I47" s="195">
        <f>'[8]мес ТЗ 2018'!AM227</f>
        <v>0</v>
      </c>
      <c r="J47" s="195">
        <f>'[8]мес ТЗ 2018'!AM256</f>
        <v>0</v>
      </c>
      <c r="K47" s="195">
        <f>'[8]мес ТЗ 2018'!AM285</f>
        <v>0</v>
      </c>
      <c r="L47" s="195">
        <f>'[8]мес ТЗ 2018'!AM314</f>
        <v>0</v>
      </c>
      <c r="M47" s="195">
        <f>'[8]мес ТЗ 2018'!AM966</f>
        <v>3.15</v>
      </c>
      <c r="N47" s="195">
        <f>'[8]мес ТЗ 2018'!AM1137</f>
        <v>0</v>
      </c>
      <c r="O47" s="195">
        <f>'[8]мес ТЗ 2018'!AM1208</f>
        <v>0</v>
      </c>
      <c r="P47" s="195">
        <f>'[8]мес ТЗ 2018'!AM1308</f>
        <v>0</v>
      </c>
      <c r="Q47" s="195">
        <f>'[8]мес ТЗ 2018'!AM1477</f>
        <v>0</v>
      </c>
      <c r="R47" s="195">
        <f>'[8]мес ТЗ 2018'!AM1604</f>
        <v>0</v>
      </c>
      <c r="S47" s="196">
        <f>'[8]мес ТЗ 2018'!AM1753</f>
        <v>0</v>
      </c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2">
        <f t="shared" si="9"/>
        <v>3.35</v>
      </c>
      <c r="AN47" s="193">
        <f t="shared" si="4"/>
        <v>3.35</v>
      </c>
      <c r="AO47" s="28"/>
      <c r="AP47" s="28"/>
      <c r="AQ47" s="28"/>
    </row>
    <row r="48" spans="1:70" ht="15.75" hidden="1">
      <c r="A48" s="197"/>
      <c r="B48" s="198"/>
      <c r="C48" s="197"/>
      <c r="D48" s="197"/>
      <c r="E48" s="197"/>
      <c r="F48" s="199" t="s">
        <v>32</v>
      </c>
      <c r="G48" s="200"/>
      <c r="H48" s="172" t="e">
        <f>#REF!+#REF!+H21+H29</f>
        <v>#REF!</v>
      </c>
      <c r="I48" s="172" t="e">
        <f>#REF!+#REF!+I21+I29</f>
        <v>#REF!</v>
      </c>
      <c r="J48" s="172" t="e">
        <f>#REF!+#REF!++#REF!+J21+J29</f>
        <v>#REF!</v>
      </c>
      <c r="K48" s="172" t="e">
        <f>#REF!+#REF!++#REF!+K21+K29</f>
        <v>#REF!</v>
      </c>
      <c r="L48" s="172" t="e">
        <f>#REF!+#REF!++#REF!+L21+L29</f>
        <v>#REF!</v>
      </c>
      <c r="M48" s="172" t="e">
        <f>#REF!+#REF!++#REF!+M21+M29</f>
        <v>#REF!</v>
      </c>
      <c r="N48" s="172" t="e">
        <f>#REF!+#REF!++#REF!+N21+N29</f>
        <v>#REF!</v>
      </c>
      <c r="O48" s="172" t="e">
        <f>#REF!+#REF!++#REF!+O21+O29</f>
        <v>#REF!</v>
      </c>
      <c r="P48" s="172" t="e">
        <f>#REF!+#REF!++#REF!+P21+P29</f>
        <v>#REF!</v>
      </c>
      <c r="Q48" s="172" t="e">
        <f>#REF!+#REF!++#REF!+Q21+Q29</f>
        <v>#REF!</v>
      </c>
      <c r="R48" s="172" t="e">
        <f>#REF!+#REF!++#REF!+R21+R29</f>
        <v>#REF!</v>
      </c>
      <c r="S48" s="172" t="e">
        <f>#REF!+#REF!++#REF!+S21+S29</f>
        <v>#REF!</v>
      </c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91"/>
      <c r="AM48" s="192" t="e">
        <f t="shared" si="9"/>
        <v>#REF!</v>
      </c>
      <c r="AN48" s="193" t="e">
        <f t="shared" si="4"/>
        <v>#REF!</v>
      </c>
    </row>
    <row r="49" spans="1:40" ht="15" hidden="1" customHeight="1">
      <c r="A49" s="201"/>
      <c r="B49" s="202"/>
      <c r="C49" s="202"/>
      <c r="D49" s="407" t="s">
        <v>36</v>
      </c>
      <c r="E49" s="408"/>
      <c r="F49" s="409"/>
      <c r="G49" s="202"/>
      <c r="H49" s="203" t="e">
        <f>H41+H42+H43</f>
        <v>#REF!</v>
      </c>
      <c r="I49" s="203" t="e">
        <f t="shared" ref="I49" si="13">I41+I42+I43</f>
        <v>#REF!</v>
      </c>
      <c r="J49" s="203" t="e">
        <f>J41+J42+J43</f>
        <v>#REF!</v>
      </c>
      <c r="K49" s="203" t="e">
        <f t="shared" ref="K49:S49" si="14">K41+K42+K43</f>
        <v>#REF!</v>
      </c>
      <c r="L49" s="203" t="e">
        <f t="shared" si="14"/>
        <v>#REF!</v>
      </c>
      <c r="M49" s="203" t="e">
        <f t="shared" si="14"/>
        <v>#REF!</v>
      </c>
      <c r="N49" s="203" t="e">
        <f t="shared" si="14"/>
        <v>#REF!</v>
      </c>
      <c r="O49" s="203" t="e">
        <f t="shared" si="14"/>
        <v>#REF!</v>
      </c>
      <c r="P49" s="203" t="e">
        <f t="shared" si="14"/>
        <v>#REF!</v>
      </c>
      <c r="Q49" s="203" t="e">
        <f t="shared" si="14"/>
        <v>#REF!</v>
      </c>
      <c r="R49" s="203" t="e">
        <f t="shared" si="14"/>
        <v>#REF!</v>
      </c>
      <c r="S49" s="203" t="e">
        <f t="shared" si="14"/>
        <v>#REF!</v>
      </c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4"/>
      <c r="AM49" s="192" t="e">
        <f>SUM(H49:S49)</f>
        <v>#REF!</v>
      </c>
      <c r="AN49" s="193" t="e">
        <f>AM49</f>
        <v>#REF!</v>
      </c>
    </row>
    <row r="50" spans="1:40" ht="15" hidden="1" customHeight="1">
      <c r="A50" s="201"/>
      <c r="B50" s="205"/>
      <c r="C50" s="407" t="s">
        <v>34</v>
      </c>
      <c r="D50" s="408"/>
      <c r="E50" s="408"/>
      <c r="F50" s="409"/>
      <c r="G50" s="205"/>
      <c r="H50" s="206" t="e">
        <f>#REF!+#REF!+H22+H32+H36</f>
        <v>#REF!</v>
      </c>
      <c r="I50" s="206" t="e">
        <f>#REF!+#REF!+I22+I32+I36</f>
        <v>#REF!</v>
      </c>
      <c r="J50" s="206" t="e">
        <f>#REF!+#REF!+J22+J32+J36</f>
        <v>#REF!</v>
      </c>
      <c r="K50" s="206" t="e">
        <f>#REF!+#REF!+K22+K32+K36</f>
        <v>#REF!</v>
      </c>
      <c r="L50" s="206" t="e">
        <f>#REF!+#REF!+L22+L32+L36</f>
        <v>#REF!</v>
      </c>
      <c r="M50" s="206" t="e">
        <f>#REF!+#REF!+M22+M32+M36</f>
        <v>#REF!</v>
      </c>
      <c r="N50" s="206" t="e">
        <f>#REF!+#REF!+N22+N32+N36</f>
        <v>#REF!</v>
      </c>
      <c r="O50" s="206" t="e">
        <f>#REF!+#REF!+O22+O32+O36</f>
        <v>#REF!</v>
      </c>
      <c r="P50" s="206" t="e">
        <f>#REF!+#REF!+P22+P32+P36</f>
        <v>#REF!</v>
      </c>
      <c r="Q50" s="206" t="e">
        <f>#REF!+#REF!+Q22+Q32+Q36</f>
        <v>#REF!</v>
      </c>
      <c r="R50" s="206" t="e">
        <f>#REF!+#REF!+R22+R32+R36</f>
        <v>#REF!</v>
      </c>
      <c r="S50" s="206" t="e">
        <f>#REF!+#REF!+S22+S32+S36</f>
        <v>#REF!</v>
      </c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7"/>
      <c r="AM50" s="208" t="e">
        <f>SUM(H50:S50)</f>
        <v>#REF!</v>
      </c>
      <c r="AN50" s="193" t="e">
        <f t="shared" ref="AN50:AN53" si="15">AM50</f>
        <v>#REF!</v>
      </c>
    </row>
    <row r="51" spans="1:40" ht="15" hidden="1" customHeight="1">
      <c r="A51" s="201"/>
      <c r="B51" s="205"/>
      <c r="C51" s="407" t="s">
        <v>35</v>
      </c>
      <c r="D51" s="408"/>
      <c r="E51" s="408"/>
      <c r="F51" s="409"/>
      <c r="G51" s="205"/>
      <c r="H51" s="206" t="e">
        <f>#REF!+#REF!+H23+H33+H37</f>
        <v>#REF!</v>
      </c>
      <c r="I51" s="206" t="e">
        <f>#REF!+#REF!+I23+I33+I37</f>
        <v>#REF!</v>
      </c>
      <c r="J51" s="206" t="e">
        <f>#REF!+#REF!+J23+J33+J37</f>
        <v>#REF!</v>
      </c>
      <c r="K51" s="206" t="e">
        <f>#REF!+#REF!+K23+K33+K37</f>
        <v>#REF!</v>
      </c>
      <c r="L51" s="206" t="e">
        <f>#REF!+#REF!+L23+L33+L37</f>
        <v>#REF!</v>
      </c>
      <c r="M51" s="206" t="e">
        <f>#REF!+#REF!+M23+M33+M37</f>
        <v>#REF!</v>
      </c>
      <c r="N51" s="206" t="e">
        <f>#REF!+#REF!+N23+N33+N37</f>
        <v>#REF!</v>
      </c>
      <c r="O51" s="206" t="e">
        <f>#REF!+#REF!+O23+O33+O37</f>
        <v>#REF!</v>
      </c>
      <c r="P51" s="206" t="e">
        <f>#REF!+#REF!+P23+P33+P37</f>
        <v>#REF!</v>
      </c>
      <c r="Q51" s="206" t="e">
        <f>#REF!+#REF!+Q23+Q33+Q37</f>
        <v>#REF!</v>
      </c>
      <c r="R51" s="206" t="e">
        <f>#REF!+#REF!+R23+R33+R37</f>
        <v>#REF!</v>
      </c>
      <c r="S51" s="206" t="e">
        <f>#REF!+#REF!+S23+S33+S37</f>
        <v>#REF!</v>
      </c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7"/>
      <c r="AM51" s="208" t="e">
        <f>SUM(H51:S51)</f>
        <v>#REF!</v>
      </c>
      <c r="AN51" s="193" t="e">
        <f t="shared" si="15"/>
        <v>#REF!</v>
      </c>
    </row>
    <row r="52" spans="1:40" ht="15" hidden="1" customHeight="1">
      <c r="A52" s="201"/>
      <c r="B52" s="205"/>
      <c r="C52" s="202"/>
      <c r="D52" s="407" t="s">
        <v>36</v>
      </c>
      <c r="E52" s="408"/>
      <c r="F52" s="409"/>
      <c r="G52" s="205"/>
      <c r="H52" s="206" t="e">
        <f>SUM(H49:H51)</f>
        <v>#REF!</v>
      </c>
      <c r="I52" s="206" t="e">
        <f t="shared" ref="I52" si="16">SUM(I49:I51)</f>
        <v>#REF!</v>
      </c>
      <c r="J52" s="206" t="e">
        <f>SUM(J49:J51)</f>
        <v>#REF!</v>
      </c>
      <c r="K52" s="206" t="e">
        <f t="shared" ref="K52:S52" si="17">SUM(K49:K51)</f>
        <v>#REF!</v>
      </c>
      <c r="L52" s="206" t="e">
        <f t="shared" si="17"/>
        <v>#REF!</v>
      </c>
      <c r="M52" s="206" t="e">
        <f t="shared" si="17"/>
        <v>#REF!</v>
      </c>
      <c r="N52" s="206" t="e">
        <f t="shared" si="17"/>
        <v>#REF!</v>
      </c>
      <c r="O52" s="206" t="e">
        <f t="shared" si="17"/>
        <v>#REF!</v>
      </c>
      <c r="P52" s="206" t="e">
        <f t="shared" si="17"/>
        <v>#REF!</v>
      </c>
      <c r="Q52" s="206" t="e">
        <f t="shared" si="17"/>
        <v>#REF!</v>
      </c>
      <c r="R52" s="206" t="e">
        <f t="shared" si="17"/>
        <v>#REF!</v>
      </c>
      <c r="S52" s="206" t="e">
        <f t="shared" si="17"/>
        <v>#REF!</v>
      </c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7"/>
      <c r="AM52" s="208" t="e">
        <f>SUM(H52:S52)</f>
        <v>#REF!</v>
      </c>
      <c r="AN52" s="193" t="e">
        <f t="shared" si="15"/>
        <v>#REF!</v>
      </c>
    </row>
    <row r="53" spans="1:40" ht="15" hidden="1" customHeight="1">
      <c r="A53" s="201"/>
      <c r="B53" s="205"/>
      <c r="C53" s="407" t="s">
        <v>37</v>
      </c>
      <c r="D53" s="408"/>
      <c r="E53" s="408"/>
      <c r="F53" s="409"/>
      <c r="G53" s="205"/>
      <c r="H53" s="206" t="e">
        <f>#REF!+#REF!+H25+H35+H39</f>
        <v>#REF!</v>
      </c>
      <c r="I53" s="206" t="e">
        <f>#REF!+#REF!+I25+I35+I39</f>
        <v>#REF!</v>
      </c>
      <c r="J53" s="206" t="e">
        <f>#REF!+#REF!+J25+J35+J39</f>
        <v>#REF!</v>
      </c>
      <c r="K53" s="206" t="e">
        <f>#REF!+#REF!+K25+K35+K39</f>
        <v>#REF!</v>
      </c>
      <c r="L53" s="206" t="e">
        <f>#REF!+#REF!+L25+L35+L39</f>
        <v>#REF!</v>
      </c>
      <c r="M53" s="206" t="e">
        <f>#REF!+#REF!+M25+M35+M39</f>
        <v>#REF!</v>
      </c>
      <c r="N53" s="206" t="e">
        <f>#REF!+#REF!+N25+N35+N39</f>
        <v>#REF!</v>
      </c>
      <c r="O53" s="206" t="e">
        <f>#REF!+#REF!+O25+O35+O39</f>
        <v>#REF!</v>
      </c>
      <c r="P53" s="209" t="e">
        <f>#REF!+#REF!+P25+P35+P39</f>
        <v>#REF!</v>
      </c>
      <c r="Q53" s="206" t="e">
        <f>#REF!+#REF!+Q25+Q35+Q39</f>
        <v>#REF!</v>
      </c>
      <c r="R53" s="206" t="e">
        <f>#REF!+#REF!+R25+R35+R39</f>
        <v>#REF!</v>
      </c>
      <c r="S53" s="206" t="e">
        <f>#REF!+#REF!+S25+S35+S39</f>
        <v>#REF!</v>
      </c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7"/>
      <c r="AM53" s="210" t="e">
        <f>SUM(H53:S53)</f>
        <v>#REF!</v>
      </c>
      <c r="AN53" s="211" t="e">
        <f t="shared" si="15"/>
        <v>#REF!</v>
      </c>
    </row>
    <row r="54" spans="1:40" ht="15" customHeight="1">
      <c r="A54" s="212"/>
      <c r="B54" s="213"/>
      <c r="C54" s="213"/>
      <c r="D54" s="213"/>
      <c r="E54" s="213"/>
      <c r="F54" s="213"/>
      <c r="G54" s="213"/>
      <c r="H54" s="214"/>
      <c r="I54" s="214"/>
      <c r="J54" s="214"/>
      <c r="K54" s="214"/>
      <c r="L54" s="214"/>
      <c r="M54" s="214"/>
      <c r="N54" s="214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189"/>
      <c r="AN54" s="216"/>
    </row>
    <row r="55" spans="1:40" ht="15" customHeight="1">
      <c r="A55" s="212"/>
      <c r="B55" s="213"/>
      <c r="C55" s="213"/>
      <c r="D55" s="213"/>
      <c r="E55" s="213"/>
      <c r="F55" s="213"/>
      <c r="G55" s="213"/>
      <c r="H55" s="214"/>
      <c r="I55" s="214"/>
      <c r="J55" s="214"/>
      <c r="K55" s="214"/>
      <c r="L55" s="214"/>
      <c r="M55" s="214"/>
      <c r="N55" s="214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189"/>
      <c r="AN55" s="216"/>
    </row>
    <row r="56" spans="1:40" s="155" customFormat="1" ht="66" customHeight="1">
      <c r="A56" s="173"/>
      <c r="B56" s="378" t="s">
        <v>65</v>
      </c>
      <c r="C56" s="378"/>
      <c r="D56" s="378"/>
      <c r="E56" s="378"/>
      <c r="F56" s="378"/>
      <c r="G56" s="378"/>
      <c r="H56" s="173"/>
      <c r="I56" s="403" t="s">
        <v>152</v>
      </c>
      <c r="J56" s="403"/>
      <c r="K56" s="403"/>
      <c r="L56" s="403"/>
      <c r="M56" s="156"/>
      <c r="N56" s="404"/>
      <c r="O56" s="404"/>
      <c r="P56" s="404"/>
      <c r="Q56" s="404"/>
      <c r="R56" s="156"/>
      <c r="S56" s="405" t="s">
        <v>153</v>
      </c>
      <c r="T56" s="405"/>
      <c r="U56" s="405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</row>
    <row r="57" spans="1:40" s="155" customFormat="1" ht="21.95" customHeight="1">
      <c r="A57" s="173"/>
      <c r="B57" s="173"/>
      <c r="C57" s="173"/>
      <c r="D57" s="173"/>
      <c r="E57" s="173"/>
      <c r="F57" s="173"/>
      <c r="G57" s="173"/>
      <c r="H57" s="173"/>
      <c r="I57" s="406" t="s">
        <v>6</v>
      </c>
      <c r="J57" s="406"/>
      <c r="K57" s="406"/>
      <c r="L57" s="406"/>
      <c r="M57" s="173"/>
      <c r="N57" s="406" t="s">
        <v>51</v>
      </c>
      <c r="O57" s="406"/>
      <c r="P57" s="406"/>
      <c r="Q57" s="406"/>
      <c r="R57" s="173"/>
      <c r="S57" s="406" t="s">
        <v>52</v>
      </c>
      <c r="T57" s="406"/>
      <c r="U57" s="406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</row>
    <row r="58" spans="1:40" s="155" customFormat="1" ht="51.75" customHeight="1">
      <c r="A58" s="173"/>
      <c r="B58" s="378" t="s">
        <v>154</v>
      </c>
      <c r="C58" s="378"/>
      <c r="D58" s="378"/>
      <c r="E58" s="378"/>
      <c r="F58" s="378"/>
      <c r="G58" s="378"/>
      <c r="H58" s="173"/>
      <c r="I58" s="403" t="s">
        <v>157</v>
      </c>
      <c r="J58" s="403"/>
      <c r="K58" s="403"/>
      <c r="L58" s="403"/>
      <c r="M58" s="156"/>
      <c r="N58" s="404"/>
      <c r="O58" s="404"/>
      <c r="P58" s="404"/>
      <c r="Q58" s="404"/>
      <c r="R58" s="156"/>
      <c r="S58" s="405" t="s">
        <v>155</v>
      </c>
      <c r="T58" s="405"/>
      <c r="U58" s="405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</row>
    <row r="59" spans="1:40" s="155" customFormat="1" ht="26.1" customHeight="1">
      <c r="A59" s="173"/>
      <c r="B59" s="173"/>
      <c r="C59" s="173"/>
      <c r="D59" s="173"/>
      <c r="E59" s="173"/>
      <c r="F59" s="173"/>
      <c r="G59" s="173"/>
      <c r="H59" s="173"/>
      <c r="I59" s="406" t="s">
        <v>6</v>
      </c>
      <c r="J59" s="406"/>
      <c r="K59" s="406"/>
      <c r="L59" s="406"/>
      <c r="M59" s="173"/>
      <c r="N59" s="406" t="s">
        <v>51</v>
      </c>
      <c r="O59" s="406"/>
      <c r="P59" s="406"/>
      <c r="Q59" s="406"/>
      <c r="R59" s="173"/>
      <c r="S59" s="406" t="s">
        <v>52</v>
      </c>
      <c r="T59" s="406"/>
      <c r="U59" s="406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</row>
  </sheetData>
  <mergeCells count="64"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H15:AL15"/>
    <mergeCell ref="AM15:AM18"/>
    <mergeCell ref="AN15:AN16"/>
    <mergeCell ref="B3:F3"/>
    <mergeCell ref="B9:F9"/>
    <mergeCell ref="C25:F25"/>
    <mergeCell ref="AG3:AM3"/>
    <mergeCell ref="AG5:AM5"/>
    <mergeCell ref="AG7:AM7"/>
    <mergeCell ref="AG9:AM9"/>
    <mergeCell ref="H17:AL18"/>
    <mergeCell ref="C23:F23"/>
    <mergeCell ref="D24:F24"/>
    <mergeCell ref="G15:G18"/>
    <mergeCell ref="D52:F52"/>
    <mergeCell ref="B42:F42"/>
    <mergeCell ref="B43:F43"/>
    <mergeCell ref="A44:G44"/>
    <mergeCell ref="A45:G45"/>
    <mergeCell ref="A46:G46"/>
    <mergeCell ref="G27:G30"/>
    <mergeCell ref="A47:G47"/>
    <mergeCell ref="D49:F49"/>
    <mergeCell ref="C50:F50"/>
    <mergeCell ref="C51:F51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B58:G58"/>
    <mergeCell ref="I58:L58"/>
    <mergeCell ref="N58:Q58"/>
    <mergeCell ref="S58:U58"/>
    <mergeCell ref="C53:F53"/>
    <mergeCell ref="B56:G56"/>
    <mergeCell ref="I56:L56"/>
    <mergeCell ref="I57:L57"/>
    <mergeCell ref="I59:L59"/>
    <mergeCell ref="N59:Q59"/>
    <mergeCell ref="N56:Q56"/>
    <mergeCell ref="S56:U56"/>
    <mergeCell ref="N57:Q57"/>
    <mergeCell ref="S57:U57"/>
    <mergeCell ref="S59:U5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0" fitToHeight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42"/>
  <sheetViews>
    <sheetView showZeros="0" view="pageBreakPreview" topLeftCell="G11" zoomScale="60" zoomScaleNormal="70" workbookViewId="0">
      <selection activeCell="G17" sqref="A17:XFD17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3.28515625" style="1" customWidth="1"/>
    <col min="4" max="4" width="12.42578125" style="1"/>
    <col min="5" max="5" width="18.28515625" style="2" customWidth="1"/>
    <col min="6" max="6" width="7.140625" style="2" hidden="1" customWidth="1"/>
    <col min="7" max="37" width="9.140625" style="1" customWidth="1"/>
    <col min="38" max="38" width="8.85546875" style="65" customWidth="1"/>
    <col min="39" max="41" width="12.42578125" style="1"/>
    <col min="42" max="68" width="12.42578125" style="28"/>
    <col min="69" max="16384" width="12.42578125" style="1"/>
  </cols>
  <sheetData>
    <row r="1" spans="1:38" ht="13.5" hidden="1" customHeight="1" outlineLevel="1">
      <c r="Q1" s="5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8" ht="15" hidden="1" customHeight="1" outlineLevel="1">
      <c r="A2" s="143"/>
      <c r="B2" s="144"/>
      <c r="C2" s="146"/>
      <c r="D2" s="16"/>
      <c r="E2" s="16"/>
      <c r="F2" s="16"/>
      <c r="G2" s="15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53" t="s">
        <v>96</v>
      </c>
    </row>
    <row r="3" spans="1:38" ht="15" hidden="1" customHeight="1" outlineLevel="1">
      <c r="A3" s="143"/>
      <c r="B3" s="122" t="s">
        <v>0</v>
      </c>
      <c r="C3" s="146"/>
      <c r="D3" s="16"/>
      <c r="E3" s="16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2" t="s">
        <v>1</v>
      </c>
      <c r="AI3" s="147"/>
      <c r="AJ3" s="147"/>
      <c r="AK3" s="147"/>
      <c r="AL3" s="147"/>
    </row>
    <row r="4" spans="1:38" ht="32.25" hidden="1" customHeight="1" outlineLevel="1">
      <c r="A4" s="143"/>
      <c r="B4" s="283" t="s">
        <v>57</v>
      </c>
      <c r="C4" s="283"/>
      <c r="D4" s="283"/>
      <c r="E4" s="283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283" t="s">
        <v>3</v>
      </c>
      <c r="AG4" s="283"/>
      <c r="AH4" s="283"/>
      <c r="AI4" s="283"/>
      <c r="AJ4" s="283"/>
      <c r="AK4" s="283"/>
      <c r="AL4" s="283"/>
    </row>
    <row r="5" spans="1:38" ht="31.5" hidden="1" customHeight="1" outlineLevel="1">
      <c r="A5" s="143"/>
      <c r="B5" s="84" t="s">
        <v>62</v>
      </c>
      <c r="C5" s="85"/>
      <c r="D5" s="85"/>
      <c r="E5" s="85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85"/>
      <c r="AG5" s="85"/>
      <c r="AH5" s="85"/>
      <c r="AI5" s="85"/>
      <c r="AJ5" s="85"/>
      <c r="AK5" s="147"/>
      <c r="AL5" s="147"/>
    </row>
    <row r="6" spans="1:38" ht="15" hidden="1" customHeight="1" outlineLevel="1">
      <c r="A6" s="143"/>
      <c r="B6" s="151" t="s">
        <v>6</v>
      </c>
      <c r="C6" s="87"/>
      <c r="D6" s="87"/>
      <c r="E6" s="87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284" t="s">
        <v>6</v>
      </c>
      <c r="AG6" s="284"/>
      <c r="AH6" s="284"/>
      <c r="AI6" s="284"/>
      <c r="AJ6" s="284"/>
      <c r="AK6" s="284"/>
      <c r="AL6" s="284"/>
    </row>
    <row r="7" spans="1:38" ht="33" hidden="1" customHeight="1" outlineLevel="1">
      <c r="A7" s="143"/>
      <c r="B7" s="88" t="s">
        <v>63</v>
      </c>
      <c r="C7" s="85"/>
      <c r="D7" s="85"/>
      <c r="E7" s="85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85"/>
      <c r="AG7" s="85"/>
      <c r="AH7" s="85"/>
      <c r="AI7" s="85"/>
      <c r="AJ7" s="85"/>
      <c r="AK7" s="147"/>
      <c r="AL7" s="147"/>
    </row>
    <row r="8" spans="1:38" ht="15" hidden="1" customHeight="1" outlineLevel="1">
      <c r="A8" s="143"/>
      <c r="B8" s="89" t="s">
        <v>51</v>
      </c>
      <c r="C8" s="90"/>
      <c r="D8" s="90"/>
      <c r="E8" s="90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284" t="s">
        <v>51</v>
      </c>
      <c r="AG8" s="284"/>
      <c r="AH8" s="284"/>
      <c r="AI8" s="284"/>
      <c r="AJ8" s="284"/>
      <c r="AK8" s="284"/>
      <c r="AL8" s="284"/>
    </row>
    <row r="9" spans="1:38" ht="15" hidden="1" customHeight="1" outlineLevel="1">
      <c r="A9" s="143"/>
      <c r="B9" s="85"/>
      <c r="C9" s="85"/>
      <c r="D9" s="85"/>
      <c r="E9" s="85"/>
      <c r="F9" s="16"/>
      <c r="G9" s="15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85"/>
      <c r="AG9" s="85"/>
      <c r="AH9" s="85"/>
      <c r="AI9" s="85"/>
      <c r="AJ9" s="85"/>
      <c r="AK9" s="147"/>
      <c r="AL9" s="147"/>
    </row>
    <row r="10" spans="1:38" ht="27.75" hidden="1" customHeight="1" outlineLevel="1">
      <c r="A10" s="17"/>
      <c r="B10" s="283" t="s">
        <v>60</v>
      </c>
      <c r="C10" s="283"/>
      <c r="D10" s="283"/>
      <c r="E10" s="283"/>
      <c r="F10" s="17"/>
      <c r="G10" s="17"/>
      <c r="H10" s="17"/>
      <c r="I10" s="17"/>
      <c r="J10" s="17"/>
      <c r="K10" s="17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402" t="s">
        <v>140</v>
      </c>
      <c r="AG10" s="402"/>
      <c r="AH10" s="402"/>
      <c r="AI10" s="402"/>
      <c r="AJ10" s="402"/>
      <c r="AK10" s="402"/>
      <c r="AL10" s="402"/>
    </row>
    <row r="11" spans="1:38" ht="27.75" customHeight="1" collapsed="1" thickBo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246" t="s">
        <v>96</v>
      </c>
    </row>
    <row r="12" spans="1:38" ht="27.75" customHeight="1">
      <c r="A12" s="17"/>
      <c r="B12" s="145"/>
      <c r="C12" s="145"/>
      <c r="D12" s="145"/>
      <c r="E12" s="145"/>
      <c r="F12" s="17"/>
      <c r="G12" s="17"/>
      <c r="H12" s="17"/>
      <c r="I12" s="17"/>
      <c r="J12" s="17"/>
      <c r="K12" s="17"/>
      <c r="L12" s="145"/>
      <c r="M12" s="145"/>
      <c r="N12" s="145"/>
      <c r="O12" s="145"/>
      <c r="P12" s="145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</row>
    <row r="13" spans="1:38" ht="16.5" customHeight="1">
      <c r="A13" s="446" t="s">
        <v>145</v>
      </c>
      <c r="B13" s="447"/>
      <c r="C13" s="447"/>
      <c r="D13" s="447"/>
      <c r="E13" s="447"/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</row>
    <row r="14" spans="1:38" ht="16.5" customHeight="1">
      <c r="A14" s="447" t="s">
        <v>137</v>
      </c>
      <c r="B14" s="447"/>
      <c r="C14" s="447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</row>
    <row r="15" spans="1:38" ht="16.5" customHeight="1">
      <c r="A15" s="447" t="s">
        <v>143</v>
      </c>
      <c r="B15" s="447"/>
      <c r="C15" s="447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</row>
    <row r="16" spans="1:38" ht="15" customHeight="1">
      <c r="A16" s="398" t="s">
        <v>10</v>
      </c>
      <c r="B16" s="399" t="s">
        <v>11</v>
      </c>
      <c r="C16" s="398" t="s">
        <v>89</v>
      </c>
      <c r="D16" s="400" t="s">
        <v>54</v>
      </c>
      <c r="E16" s="400" t="s">
        <v>87</v>
      </c>
      <c r="F16" s="401" t="s">
        <v>13</v>
      </c>
      <c r="G16" s="382" t="s">
        <v>105</v>
      </c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3"/>
      <c r="AL16" s="384" t="s">
        <v>55</v>
      </c>
    </row>
    <row r="17" spans="1:68" s="473" customFormat="1" ht="15" customHeight="1">
      <c r="A17" s="398"/>
      <c r="B17" s="399"/>
      <c r="C17" s="398"/>
      <c r="D17" s="400"/>
      <c r="E17" s="400"/>
      <c r="F17" s="401"/>
      <c r="G17" s="159">
        <v>1</v>
      </c>
      <c r="H17" s="471" t="s">
        <v>107</v>
      </c>
      <c r="I17" s="159">
        <v>3</v>
      </c>
      <c r="J17" s="471" t="s">
        <v>109</v>
      </c>
      <c r="K17" s="159">
        <v>5</v>
      </c>
      <c r="L17" s="471" t="s">
        <v>111</v>
      </c>
      <c r="M17" s="159">
        <v>7</v>
      </c>
      <c r="N17" s="471" t="s">
        <v>113</v>
      </c>
      <c r="O17" s="159">
        <v>9</v>
      </c>
      <c r="P17" s="471" t="s">
        <v>115</v>
      </c>
      <c r="Q17" s="159">
        <v>11</v>
      </c>
      <c r="R17" s="471" t="s">
        <v>117</v>
      </c>
      <c r="S17" s="159">
        <v>13</v>
      </c>
      <c r="T17" s="471" t="s">
        <v>119</v>
      </c>
      <c r="U17" s="159">
        <v>15</v>
      </c>
      <c r="V17" s="471" t="s">
        <v>121</v>
      </c>
      <c r="W17" s="159">
        <v>17</v>
      </c>
      <c r="X17" s="471" t="s">
        <v>123</v>
      </c>
      <c r="Y17" s="159">
        <v>19</v>
      </c>
      <c r="Z17" s="471" t="s">
        <v>125</v>
      </c>
      <c r="AA17" s="159">
        <v>21</v>
      </c>
      <c r="AB17" s="471" t="s">
        <v>127</v>
      </c>
      <c r="AC17" s="159">
        <v>23</v>
      </c>
      <c r="AD17" s="471" t="s">
        <v>129</v>
      </c>
      <c r="AE17" s="159">
        <v>25</v>
      </c>
      <c r="AF17" s="471" t="s">
        <v>131</v>
      </c>
      <c r="AG17" s="159">
        <v>27</v>
      </c>
      <c r="AH17" s="471" t="s">
        <v>133</v>
      </c>
      <c r="AI17" s="159">
        <v>29</v>
      </c>
      <c r="AJ17" s="471" t="s">
        <v>135</v>
      </c>
      <c r="AK17" s="472" t="s">
        <v>136</v>
      </c>
      <c r="AL17" s="384"/>
      <c r="AP17" s="474"/>
      <c r="AQ17" s="474"/>
      <c r="AR17" s="474"/>
      <c r="AS17" s="474"/>
      <c r="AT17" s="474"/>
      <c r="AU17" s="474"/>
      <c r="AV17" s="474"/>
      <c r="AW17" s="474"/>
      <c r="AX17" s="474"/>
      <c r="AY17" s="474"/>
      <c r="AZ17" s="474"/>
      <c r="BA17" s="474"/>
      <c r="BB17" s="474"/>
      <c r="BC17" s="474"/>
      <c r="BD17" s="474"/>
      <c r="BE17" s="474"/>
      <c r="BF17" s="474"/>
      <c r="BG17" s="474"/>
      <c r="BH17" s="474"/>
      <c r="BI17" s="474"/>
      <c r="BJ17" s="474"/>
      <c r="BK17" s="474"/>
      <c r="BL17" s="474"/>
      <c r="BM17" s="474"/>
      <c r="BN17" s="474"/>
      <c r="BO17" s="474"/>
      <c r="BP17" s="474"/>
    </row>
    <row r="18" spans="1:68" ht="15" customHeight="1">
      <c r="A18" s="398"/>
      <c r="B18" s="399"/>
      <c r="C18" s="398"/>
      <c r="D18" s="400"/>
      <c r="E18" s="400"/>
      <c r="F18" s="401"/>
      <c r="G18" s="385" t="s">
        <v>147</v>
      </c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4"/>
    </row>
    <row r="19" spans="1:68" ht="30" customHeight="1">
      <c r="A19" s="398"/>
      <c r="B19" s="399"/>
      <c r="C19" s="398"/>
      <c r="D19" s="400"/>
      <c r="E19" s="400"/>
      <c r="F19" s="401"/>
      <c r="G19" s="387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  <c r="AH19" s="388"/>
      <c r="AI19" s="388"/>
      <c r="AJ19" s="388"/>
      <c r="AK19" s="388"/>
      <c r="AL19" s="384"/>
    </row>
    <row r="20" spans="1:68" s="23" customFormat="1" ht="15.75">
      <c r="A20" s="157">
        <v>1</v>
      </c>
      <c r="B20" s="157">
        <v>2</v>
      </c>
      <c r="C20" s="158">
        <v>3</v>
      </c>
      <c r="D20" s="158">
        <v>5</v>
      </c>
      <c r="E20" s="157">
        <v>6</v>
      </c>
      <c r="F20" s="157">
        <v>7</v>
      </c>
      <c r="G20" s="389">
        <v>7</v>
      </c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157">
        <v>8</v>
      </c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</row>
    <row r="21" spans="1:68" s="36" customFormat="1" ht="15" hidden="1" customHeight="1">
      <c r="A21" s="159"/>
      <c r="B21" s="160"/>
      <c r="C21" s="390" t="s">
        <v>34</v>
      </c>
      <c r="D21" s="390"/>
      <c r="E21" s="390"/>
      <c r="F21" s="161" t="s">
        <v>33</v>
      </c>
      <c r="G21" s="162">
        <f>'[8]мес ТЗ 2018'!AM262</f>
        <v>0</v>
      </c>
      <c r="H21" s="162">
        <f>'[8]мес ТЗ 2018'!AM401</f>
        <v>0</v>
      </c>
      <c r="I21" s="162">
        <f>'[8]мес ТЗ 2018'!AM541</f>
        <v>1.72</v>
      </c>
      <c r="J21" s="162">
        <f>'[8]мес ТЗ 2018'!AM643</f>
        <v>13.332000000000001</v>
      </c>
      <c r="K21" s="162">
        <f>'[8]мес ТЗ 2018'!AM748</f>
        <v>13.332000000000001</v>
      </c>
      <c r="L21" s="162">
        <f>'[8]мес ТЗ 2018'!AM851</f>
        <v>0</v>
      </c>
      <c r="M21" s="162">
        <f>'[8]мес ТЗ 2018'!AM952</f>
        <v>0</v>
      </c>
      <c r="N21" s="162">
        <f>'[8]мес ТЗ 2018'!AM1092</f>
        <v>0</v>
      </c>
      <c r="O21" s="162">
        <f>'[8]мес ТЗ 2018'!AM1191</f>
        <v>0</v>
      </c>
      <c r="P21" s="162">
        <f>'[8]мес ТЗ 2018'!AM1289</f>
        <v>0</v>
      </c>
      <c r="Q21" s="162">
        <f>'[8]мес ТЗ 2018'!AM1429</f>
        <v>5.67</v>
      </c>
      <c r="R21" s="162">
        <f>'[8]мес ТЗ 2018'!AM1562</f>
        <v>0</v>
      </c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>
        <f t="shared" ref="AL21:AL24" si="0">SUM(G21:R21)</f>
        <v>34.054000000000002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s="36" customFormat="1" ht="15" hidden="1" customHeight="1">
      <c r="A22" s="159"/>
      <c r="B22" s="160"/>
      <c r="C22" s="391" t="s">
        <v>35</v>
      </c>
      <c r="D22" s="391"/>
      <c r="E22" s="391"/>
      <c r="F22" s="161" t="s">
        <v>33</v>
      </c>
      <c r="G22" s="162">
        <f>'[8]мес ТЗ 2018'!AM263</f>
        <v>0</v>
      </c>
      <c r="H22" s="162">
        <f>'[8]мес ТЗ 2018'!AM402</f>
        <v>6</v>
      </c>
      <c r="I22" s="162">
        <f>'[8]мес ТЗ 2018'!AM542</f>
        <v>3.17</v>
      </c>
      <c r="J22" s="162">
        <f>'[8]мес ТЗ 2018'!AM644</f>
        <v>0</v>
      </c>
      <c r="K22" s="162">
        <f>'[8]мес ТЗ 2018'!AM749</f>
        <v>1.72</v>
      </c>
      <c r="L22" s="162">
        <f>'[8]мес ТЗ 2018'!AM852</f>
        <v>13.332000000000001</v>
      </c>
      <c r="M22" s="162">
        <f>'[8]мес ТЗ 2018'!AM953</f>
        <v>6</v>
      </c>
      <c r="N22" s="162">
        <f>'[8]мес ТЗ 2018'!AM1093</f>
        <v>19.678000000000001</v>
      </c>
      <c r="O22" s="162">
        <f>'[8]мес ТЗ 2018'!AM1192</f>
        <v>19.678000000000001</v>
      </c>
      <c r="P22" s="162">
        <f>'[8]мес ТЗ 2018'!AM1290</f>
        <v>0</v>
      </c>
      <c r="Q22" s="162">
        <f>'[8]мес ТЗ 2018'!AM1430</f>
        <v>9.7200000000000006</v>
      </c>
      <c r="R22" s="162">
        <f>'[8]мес ТЗ 2018'!AM1563</f>
        <v>0</v>
      </c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>
        <f t="shared" si="0"/>
        <v>79.298000000000002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pans="1:68" s="36" customFormat="1" ht="15" hidden="1" customHeight="1">
      <c r="A23" s="159"/>
      <c r="B23" s="160"/>
      <c r="C23" s="160"/>
      <c r="D23" s="392"/>
      <c r="E23" s="392"/>
      <c r="F23" s="161" t="s">
        <v>33</v>
      </c>
      <c r="G23" s="162" t="e">
        <f>#REF!</f>
        <v>#REF!</v>
      </c>
      <c r="H23" s="162" t="e">
        <f>#REF!</f>
        <v>#REF!</v>
      </c>
      <c r="I23" s="162" t="e">
        <f>#REF!</f>
        <v>#REF!</v>
      </c>
      <c r="J23" s="162" t="e">
        <f>#REF!</f>
        <v>#REF!</v>
      </c>
      <c r="K23" s="162" t="e">
        <f>#REF!</f>
        <v>#REF!</v>
      </c>
      <c r="L23" s="162" t="e">
        <f>#REF!</f>
        <v>#REF!</v>
      </c>
      <c r="M23" s="162" t="e">
        <f>#REF!</f>
        <v>#REF!</v>
      </c>
      <c r="N23" s="162" t="e">
        <f>#REF!</f>
        <v>#REF!</v>
      </c>
      <c r="O23" s="162" t="e">
        <f>#REF!</f>
        <v>#REF!</v>
      </c>
      <c r="P23" s="162" t="e">
        <f>#REF!</f>
        <v>#REF!</v>
      </c>
      <c r="Q23" s="162" t="e">
        <f>#REF!</f>
        <v>#REF!</v>
      </c>
      <c r="R23" s="162" t="e">
        <f>#REF!</f>
        <v>#REF!</v>
      </c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 t="e">
        <f t="shared" si="0"/>
        <v>#REF!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</row>
    <row r="24" spans="1:68" s="36" customFormat="1" ht="15" hidden="1" customHeight="1">
      <c r="A24" s="159"/>
      <c r="B24" s="160"/>
      <c r="C24" s="391" t="s">
        <v>37</v>
      </c>
      <c r="D24" s="391"/>
      <c r="E24" s="391"/>
      <c r="F24" s="161" t="s">
        <v>38</v>
      </c>
      <c r="G24" s="162">
        <f>'[8]мес ТЗ 2018'!AM265</f>
        <v>0</v>
      </c>
      <c r="H24" s="162">
        <f>'[8]мес ТЗ 2018'!AM404</f>
        <v>0</v>
      </c>
      <c r="I24" s="162">
        <f>'[8]мес ТЗ 2018'!AM544</f>
        <v>0.47</v>
      </c>
      <c r="J24" s="162">
        <f>'[8]мес ТЗ 2018'!AM646</f>
        <v>1.7239973417511201</v>
      </c>
      <c r="K24" s="162">
        <f>'[8]мес ТЗ 2018'!AM751</f>
        <v>13.332000000000001</v>
      </c>
      <c r="L24" s="162">
        <f>'[8]мес ТЗ 2018'!AM854</f>
        <v>0</v>
      </c>
      <c r="M24" s="162">
        <f>'[8]мес ТЗ 2018'!AM955</f>
        <v>0</v>
      </c>
      <c r="N24" s="162">
        <f>'[8]мес ТЗ 2018'!AM1095</f>
        <v>139.34399999999999</v>
      </c>
      <c r="O24" s="187">
        <f>'[8]мес ТЗ 2018'!AM1194</f>
        <v>19.678000000000001</v>
      </c>
      <c r="P24" s="162">
        <f>'[8]мес ТЗ 2018'!AM1292</f>
        <v>0</v>
      </c>
      <c r="Q24" s="162">
        <f>'[8]мес ТЗ 2018'!AM1432</f>
        <v>4.2300000000000004</v>
      </c>
      <c r="R24" s="162">
        <f>'[8]мес ТЗ 2018'!AM1565</f>
        <v>0</v>
      </c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>
        <f t="shared" si="0"/>
        <v>178.7779973417511</v>
      </c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ht="15.75" customHeight="1" thickBot="1">
      <c r="A25" s="221"/>
      <c r="B25" s="165"/>
      <c r="C25" s="165"/>
      <c r="D25" s="165"/>
      <c r="E25" s="165"/>
      <c r="F25" s="165"/>
      <c r="G25" s="393" t="s">
        <v>41</v>
      </c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5"/>
      <c r="AL25" s="165"/>
      <c r="AM25" s="28"/>
      <c r="AN25" s="28"/>
      <c r="AO25" s="28"/>
    </row>
    <row r="26" spans="1:68" s="37" customFormat="1" ht="177" customHeight="1">
      <c r="A26" s="166" t="s">
        <v>98</v>
      </c>
      <c r="B26" s="167" t="s">
        <v>29</v>
      </c>
      <c r="C26" s="160" t="s">
        <v>77</v>
      </c>
      <c r="D26" s="163" t="s">
        <v>30</v>
      </c>
      <c r="E26" s="169" t="s">
        <v>88</v>
      </c>
      <c r="F26" s="444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>
        <v>1</v>
      </c>
      <c r="AI26" s="162"/>
      <c r="AJ26" s="162"/>
      <c r="AK26" s="162"/>
      <c r="AL26" s="162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8" s="39" customFormat="1" ht="46.5" hidden="1" customHeight="1">
      <c r="A27" s="166" t="s">
        <v>99</v>
      </c>
      <c r="B27" s="167"/>
      <c r="C27" s="168" t="s">
        <v>78</v>
      </c>
      <c r="D27" s="163" t="s">
        <v>31</v>
      </c>
      <c r="E27" s="170" t="s">
        <v>92</v>
      </c>
      <c r="F27" s="445"/>
      <c r="G27" s="162"/>
      <c r="H27" s="162" t="e">
        <f>#REF!</f>
        <v>#REF!</v>
      </c>
      <c r="I27" s="162"/>
      <c r="J27" s="162"/>
      <c r="K27" s="162" t="e">
        <f>#REF!</f>
        <v>#REF!</v>
      </c>
      <c r="L27" s="162"/>
      <c r="M27" s="162"/>
      <c r="N27" s="162" t="e">
        <f>#REF!</f>
        <v>#REF!</v>
      </c>
      <c r="O27" s="162"/>
      <c r="P27" s="162"/>
      <c r="Q27" s="162" t="e">
        <f>#REF!</f>
        <v>#REF!</v>
      </c>
      <c r="R27" s="162"/>
      <c r="S27" s="162"/>
      <c r="T27" s="162"/>
      <c r="U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 t="e">
        <f t="shared" ref="AL27:AL29" si="1">SUM(G27:AK27)</f>
        <v>#REF!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pans="1:68" s="38" customFormat="1" ht="60.75" hidden="1" customHeight="1">
      <c r="A28" s="166" t="s">
        <v>100</v>
      </c>
      <c r="B28" s="167"/>
      <c r="C28" s="160" t="s">
        <v>79</v>
      </c>
      <c r="D28" s="163" t="s">
        <v>32</v>
      </c>
      <c r="E28" s="160" t="s">
        <v>93</v>
      </c>
      <c r="F28" s="445"/>
      <c r="G28" s="162"/>
      <c r="H28" s="162"/>
      <c r="I28" s="162" t="e">
        <f>#REF!</f>
        <v>#REF!</v>
      </c>
      <c r="J28" s="162"/>
      <c r="K28" s="162"/>
      <c r="L28" s="162"/>
      <c r="M28" s="162"/>
      <c r="N28" s="162"/>
      <c r="O28" s="162" t="e">
        <f>#REF!</f>
        <v>#REF!</v>
      </c>
      <c r="P28" s="162"/>
      <c r="Q28" s="162"/>
      <c r="R28" s="162"/>
      <c r="S28" s="162"/>
      <c r="T28" s="162"/>
      <c r="U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 t="e">
        <f t="shared" si="1"/>
        <v>#REF!</v>
      </c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pans="1:68" s="119" customFormat="1" ht="15.75" customHeight="1">
      <c r="A29" s="392" t="s">
        <v>94</v>
      </c>
      <c r="B29" s="392"/>
      <c r="C29" s="392"/>
      <c r="D29" s="392"/>
      <c r="E29" s="392"/>
      <c r="F29" s="171"/>
      <c r="G29" s="172">
        <f>G26</f>
        <v>0</v>
      </c>
      <c r="H29" s="172">
        <f t="shared" ref="H29:AK29" si="2">H26</f>
        <v>0</v>
      </c>
      <c r="I29" s="172">
        <f t="shared" si="2"/>
        <v>0</v>
      </c>
      <c r="J29" s="172">
        <f t="shared" si="2"/>
        <v>0</v>
      </c>
      <c r="K29" s="172">
        <f t="shared" si="2"/>
        <v>0</v>
      </c>
      <c r="L29" s="172">
        <f t="shared" si="2"/>
        <v>0</v>
      </c>
      <c r="M29" s="172">
        <f t="shared" si="2"/>
        <v>0</v>
      </c>
      <c r="N29" s="172">
        <f t="shared" si="2"/>
        <v>0</v>
      </c>
      <c r="O29" s="172">
        <f t="shared" si="2"/>
        <v>0</v>
      </c>
      <c r="P29" s="172">
        <f t="shared" si="2"/>
        <v>0</v>
      </c>
      <c r="Q29" s="172">
        <f t="shared" si="2"/>
        <v>0</v>
      </c>
      <c r="R29" s="172">
        <f t="shared" si="2"/>
        <v>0</v>
      </c>
      <c r="S29" s="172">
        <f t="shared" si="2"/>
        <v>0</v>
      </c>
      <c r="T29" s="172">
        <f t="shared" si="2"/>
        <v>0</v>
      </c>
      <c r="U29" s="172">
        <f t="shared" si="2"/>
        <v>0</v>
      </c>
      <c r="W29" s="172">
        <f t="shared" si="2"/>
        <v>0</v>
      </c>
      <c r="X29" s="172">
        <f t="shared" si="2"/>
        <v>0</v>
      </c>
      <c r="Y29" s="172">
        <f t="shared" si="2"/>
        <v>0</v>
      </c>
      <c r="Z29" s="172">
        <f t="shared" si="2"/>
        <v>0</v>
      </c>
      <c r="AA29" s="172">
        <f t="shared" si="2"/>
        <v>0</v>
      </c>
      <c r="AB29" s="172">
        <f t="shared" si="2"/>
        <v>0</v>
      </c>
      <c r="AC29" s="172">
        <f t="shared" si="2"/>
        <v>0</v>
      </c>
      <c r="AD29" s="172">
        <f t="shared" si="2"/>
        <v>0</v>
      </c>
      <c r="AE29" s="172">
        <f t="shared" si="2"/>
        <v>0</v>
      </c>
      <c r="AF29" s="172">
        <f t="shared" si="2"/>
        <v>0</v>
      </c>
      <c r="AG29" s="172">
        <f t="shared" si="2"/>
        <v>0</v>
      </c>
      <c r="AH29" s="172">
        <v>1</v>
      </c>
      <c r="AI29" s="172">
        <f t="shared" si="2"/>
        <v>0</v>
      </c>
      <c r="AJ29" s="172">
        <f t="shared" si="2"/>
        <v>0</v>
      </c>
      <c r="AK29" s="172">
        <f t="shared" si="2"/>
        <v>0</v>
      </c>
      <c r="AL29" s="162">
        <f t="shared" si="1"/>
        <v>1</v>
      </c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</row>
    <row r="30" spans="1:68" s="36" customFormat="1" ht="15.75" hidden="1" customHeight="1">
      <c r="A30" s="178"/>
      <c r="B30" s="179"/>
      <c r="C30" s="424" t="s">
        <v>34</v>
      </c>
      <c r="D30" s="425"/>
      <c r="E30" s="426"/>
      <c r="F30" s="180"/>
      <c r="G30" s="181">
        <f>'[8]мес ТЗ 2018'!AM271</f>
        <v>0</v>
      </c>
      <c r="H30" s="181">
        <f>'[8]мес ТЗ 2018'!AM410</f>
        <v>30</v>
      </c>
      <c r="I30" s="181">
        <f>'[8]мес ТЗ 2018'!AM550</f>
        <v>3.98</v>
      </c>
      <c r="J30" s="181">
        <f>'[8]мес ТЗ 2018'!AM652</f>
        <v>0</v>
      </c>
      <c r="K30" s="181">
        <f>'[8]мес ТЗ 2018'!AM757</f>
        <v>2.17</v>
      </c>
      <c r="L30" s="181">
        <f>'[8]мес ТЗ 2018'!AM860</f>
        <v>19.678000000000001</v>
      </c>
      <c r="M30" s="181">
        <f>'[8]мес ТЗ 2018'!AM961</f>
        <v>30</v>
      </c>
      <c r="N30" s="181">
        <f>'[8]мес ТЗ 2018'!AM1101</f>
        <v>0</v>
      </c>
      <c r="O30" s="181">
        <f>'[8]мес ТЗ 2018'!AM1200</f>
        <v>15.465999999999999</v>
      </c>
      <c r="P30" s="181">
        <f>'[8]мес ТЗ 2018'!AM1298</f>
        <v>0</v>
      </c>
      <c r="Q30" s="181">
        <f>'[8]мес ТЗ 2018'!AM1438</f>
        <v>1.54</v>
      </c>
      <c r="R30" s="181">
        <f>'[8]мес ТЗ 2018'!AM1571</f>
        <v>0</v>
      </c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2"/>
      <c r="AL30" s="183">
        <f t="shared" ref="AL30:AL31" si="3">SUM(G30:R30)</f>
        <v>102.834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s="36" customFormat="1" ht="15.75" hidden="1" customHeight="1">
      <c r="A31" s="168"/>
      <c r="B31" s="160"/>
      <c r="C31" s="410" t="s">
        <v>35</v>
      </c>
      <c r="D31" s="411"/>
      <c r="E31" s="412"/>
      <c r="F31" s="161"/>
      <c r="G31" s="162">
        <f>'[8]мес ТЗ 2018'!AM272</f>
        <v>0</v>
      </c>
      <c r="H31" s="162">
        <f>'[8]мес ТЗ 2018'!AM411</f>
        <v>3.15</v>
      </c>
      <c r="I31" s="162">
        <f>'[8]мес ТЗ 2018'!AM551</f>
        <v>19.678000000000001</v>
      </c>
      <c r="J31" s="162">
        <f>'[8]мес ТЗ 2018'!AM653</f>
        <v>19.678000000000001</v>
      </c>
      <c r="K31" s="162">
        <f>'[8]мес ТЗ 2018'!AM758</f>
        <v>3.98</v>
      </c>
      <c r="L31" s="162">
        <f>'[8]мес ТЗ 2018'!AM861</f>
        <v>0.57999999999999996</v>
      </c>
      <c r="M31" s="162">
        <f>'[8]мес ТЗ 2018'!AM962</f>
        <v>8.35</v>
      </c>
      <c r="N31" s="162">
        <f>'[8]мес ТЗ 2018'!AM1102</f>
        <v>15.465999999999999</v>
      </c>
      <c r="O31" s="162">
        <f>'[8]мес ТЗ 2018'!AM1201</f>
        <v>0</v>
      </c>
      <c r="P31" s="162">
        <f>'[8]мес ТЗ 2018'!AM1299</f>
        <v>0</v>
      </c>
      <c r="Q31" s="162">
        <f>'[8]мес ТЗ 2018'!AM1439</f>
        <v>0.9</v>
      </c>
      <c r="R31" s="162">
        <f>'[8]мес ТЗ 2018'!AM1572</f>
        <v>6</v>
      </c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85"/>
      <c r="AL31" s="183">
        <f t="shared" si="3"/>
        <v>77.781999999999996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pans="1:68" s="36" customFormat="1" ht="15.75" hidden="1" customHeight="1">
      <c r="A32" s="168"/>
      <c r="B32" s="160"/>
      <c r="C32" s="160"/>
      <c r="D32" s="414"/>
      <c r="E32" s="415"/>
      <c r="F32" s="161"/>
      <c r="G32" s="162">
        <f>G29</f>
        <v>0</v>
      </c>
      <c r="H32" s="162">
        <f t="shared" ref="H32:R32" si="4">H29</f>
        <v>0</v>
      </c>
      <c r="I32" s="162">
        <f t="shared" si="4"/>
        <v>0</v>
      </c>
      <c r="J32" s="162">
        <f t="shared" si="4"/>
        <v>0</v>
      </c>
      <c r="K32" s="162">
        <f t="shared" si="4"/>
        <v>0</v>
      </c>
      <c r="L32" s="162">
        <f t="shared" si="4"/>
        <v>0</v>
      </c>
      <c r="M32" s="162">
        <f t="shared" si="4"/>
        <v>0</v>
      </c>
      <c r="N32" s="162">
        <f t="shared" si="4"/>
        <v>0</v>
      </c>
      <c r="O32" s="162">
        <f t="shared" si="4"/>
        <v>0</v>
      </c>
      <c r="P32" s="162">
        <f t="shared" si="4"/>
        <v>0</v>
      </c>
      <c r="Q32" s="162">
        <f t="shared" si="4"/>
        <v>0</v>
      </c>
      <c r="R32" s="162">
        <f t="shared" si="4"/>
        <v>0</v>
      </c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85"/>
      <c r="AL32" s="183">
        <f>SUM(G32:R32)</f>
        <v>0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s="36" customFormat="1" ht="15.75" hidden="1" customHeight="1">
      <c r="A33" s="168"/>
      <c r="B33" s="160"/>
      <c r="C33" s="410" t="s">
        <v>37</v>
      </c>
      <c r="D33" s="411"/>
      <c r="E33" s="412"/>
      <c r="F33" s="161"/>
      <c r="G33" s="162">
        <f>'[8]мес ТЗ 2018'!AM274</f>
        <v>30</v>
      </c>
      <c r="H33" s="162">
        <f>'[8]мес ТЗ 2018'!AM413</f>
        <v>38.549999999999997</v>
      </c>
      <c r="I33" s="162">
        <f>'[8]мес ТЗ 2018'!AM553</f>
        <v>0</v>
      </c>
      <c r="J33" s="162">
        <f>'[8]мес ТЗ 2018'!AM655</f>
        <v>3.9780698364827298</v>
      </c>
      <c r="K33" s="162">
        <f>'[8]мес ТЗ 2018'!AM760</f>
        <v>0.57999999999999996</v>
      </c>
      <c r="L33" s="162">
        <f>'[8]мес ТЗ 2018'!AM863</f>
        <v>15.465999999999999</v>
      </c>
      <c r="M33" s="162">
        <f>'[8]мес ТЗ 2018'!AM964</f>
        <v>42.85</v>
      </c>
      <c r="N33" s="162">
        <f>'[8]мес ТЗ 2018'!AM1104</f>
        <v>306.12799999999999</v>
      </c>
      <c r="O33" s="187">
        <f>'[8]мес ТЗ 2018'!AM1203</f>
        <v>15.465999999999999</v>
      </c>
      <c r="P33" s="162">
        <f>'[8]мес ТЗ 2018'!AM1301</f>
        <v>30</v>
      </c>
      <c r="Q33" s="162">
        <f>'[8]мес ТЗ 2018'!AM1441</f>
        <v>0</v>
      </c>
      <c r="R33" s="162">
        <f>'[8]мес ТЗ 2018'!AM1574</f>
        <v>0</v>
      </c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85"/>
      <c r="AL33" s="183">
        <f t="shared" ref="AL33" si="5">SUM(G33:R33)</f>
        <v>483.01806983648271</v>
      </c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</row>
    <row r="34" spans="1:68" ht="41.25" customHeight="1"/>
    <row r="35" spans="1:68" ht="15" customHeight="1">
      <c r="A35" s="212"/>
      <c r="B35" s="213"/>
      <c r="C35" s="213"/>
      <c r="D35" s="213"/>
      <c r="E35" s="213"/>
      <c r="F35" s="213"/>
      <c r="G35" s="214"/>
      <c r="H35" s="214"/>
      <c r="I35" s="214"/>
      <c r="J35" s="214"/>
      <c r="K35" s="214"/>
      <c r="L35" s="214"/>
      <c r="M35" s="214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189"/>
    </row>
    <row r="36" spans="1:68" s="155" customFormat="1" ht="66" customHeight="1">
      <c r="A36" s="173"/>
      <c r="B36" s="378" t="s">
        <v>65</v>
      </c>
      <c r="C36" s="378"/>
      <c r="D36" s="378"/>
      <c r="E36" s="378"/>
      <c r="F36" s="378"/>
      <c r="G36" s="378"/>
      <c r="H36" s="173"/>
      <c r="I36" s="403" t="s">
        <v>161</v>
      </c>
      <c r="J36" s="403"/>
      <c r="K36" s="403"/>
      <c r="L36" s="403"/>
      <c r="M36" s="156"/>
      <c r="N36" s="404"/>
      <c r="O36" s="404"/>
      <c r="P36" s="404"/>
      <c r="Q36" s="404"/>
      <c r="R36" s="156"/>
      <c r="S36" s="405" t="s">
        <v>153</v>
      </c>
      <c r="T36" s="405"/>
      <c r="U36" s="405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</row>
    <row r="37" spans="1:68" s="155" customFormat="1" ht="21.95" customHeight="1">
      <c r="A37" s="173"/>
      <c r="B37" s="173"/>
      <c r="C37" s="173"/>
      <c r="D37" s="173"/>
      <c r="E37" s="173"/>
      <c r="F37" s="173"/>
      <c r="G37" s="173"/>
      <c r="H37" s="173"/>
      <c r="I37" s="406" t="s">
        <v>6</v>
      </c>
      <c r="J37" s="406"/>
      <c r="K37" s="406"/>
      <c r="L37" s="406"/>
      <c r="M37" s="173"/>
      <c r="N37" s="406" t="s">
        <v>51</v>
      </c>
      <c r="O37" s="406"/>
      <c r="P37" s="406"/>
      <c r="Q37" s="406"/>
      <c r="R37" s="173"/>
      <c r="S37" s="406" t="s">
        <v>52</v>
      </c>
      <c r="T37" s="406"/>
      <c r="U37" s="406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</row>
    <row r="38" spans="1:68" s="155" customFormat="1" ht="51.75" customHeight="1">
      <c r="A38" s="173"/>
      <c r="B38" s="378" t="s">
        <v>154</v>
      </c>
      <c r="C38" s="378"/>
      <c r="D38" s="378"/>
      <c r="E38" s="378"/>
      <c r="F38" s="378"/>
      <c r="G38" s="378"/>
      <c r="H38" s="173"/>
      <c r="I38" s="403" t="s">
        <v>157</v>
      </c>
      <c r="J38" s="403"/>
      <c r="K38" s="403"/>
      <c r="L38" s="403"/>
      <c r="M38" s="156"/>
      <c r="N38" s="404"/>
      <c r="O38" s="404"/>
      <c r="P38" s="404"/>
      <c r="Q38" s="404"/>
      <c r="R38" s="156"/>
      <c r="S38" s="405" t="s">
        <v>155</v>
      </c>
      <c r="T38" s="405"/>
      <c r="U38" s="405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</row>
    <row r="39" spans="1:68" s="155" customFormat="1" ht="26.1" customHeight="1">
      <c r="A39" s="173"/>
      <c r="B39" s="173"/>
      <c r="C39" s="173"/>
      <c r="D39" s="173"/>
      <c r="E39" s="173"/>
      <c r="F39" s="173"/>
      <c r="G39" s="173"/>
      <c r="H39" s="173"/>
      <c r="I39" s="406" t="s">
        <v>6</v>
      </c>
      <c r="J39" s="406"/>
      <c r="K39" s="406"/>
      <c r="L39" s="406"/>
      <c r="M39" s="173"/>
      <c r="N39" s="406" t="s">
        <v>51</v>
      </c>
      <c r="O39" s="406"/>
      <c r="P39" s="406"/>
      <c r="Q39" s="406"/>
      <c r="R39" s="173"/>
      <c r="S39" s="406" t="s">
        <v>52</v>
      </c>
      <c r="T39" s="406"/>
      <c r="U39" s="406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</row>
    <row r="40" spans="1:68" ht="15" customHeight="1">
      <c r="A40" s="143"/>
      <c r="B40" s="144"/>
      <c r="C40" s="146"/>
      <c r="D40" s="16"/>
      <c r="E40" s="16"/>
      <c r="F40" s="16"/>
      <c r="G40" s="15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</row>
    <row r="42" spans="1:68" ht="57.75" customHeight="1">
      <c r="A42" s="440" t="s">
        <v>163</v>
      </c>
      <c r="B42" s="441"/>
      <c r="C42" s="442" t="s">
        <v>164</v>
      </c>
      <c r="D42" s="443"/>
      <c r="E42" s="250">
        <v>0.33</v>
      </c>
      <c r="F42" s="251"/>
      <c r="G42" s="250"/>
      <c r="H42" s="250"/>
      <c r="I42" s="248"/>
      <c r="J42" s="248"/>
      <c r="K42" s="248"/>
      <c r="L42" s="248"/>
      <c r="M42" s="248"/>
      <c r="N42" s="249"/>
      <c r="O42" s="249"/>
      <c r="P42" s="249"/>
      <c r="Q42" s="249"/>
      <c r="R42" s="249"/>
      <c r="S42" s="249"/>
      <c r="T42" s="249"/>
      <c r="U42" s="249"/>
      <c r="V42" s="250">
        <v>0.33</v>
      </c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>
        <f>SUM(G42:AK42)</f>
        <v>0.33</v>
      </c>
      <c r="AM42" s="248"/>
    </row>
  </sheetData>
  <mergeCells count="46">
    <mergeCell ref="I38:L38"/>
    <mergeCell ref="N38:Q38"/>
    <mergeCell ref="S38:U38"/>
    <mergeCell ref="I39:L39"/>
    <mergeCell ref="N39:Q39"/>
    <mergeCell ref="S39:U39"/>
    <mergeCell ref="I36:L36"/>
    <mergeCell ref="N36:Q36"/>
    <mergeCell ref="S36:U36"/>
    <mergeCell ref="I37:L37"/>
    <mergeCell ref="N37:Q37"/>
    <mergeCell ref="S37:U37"/>
    <mergeCell ref="B4:E4"/>
    <mergeCell ref="AF4:AL4"/>
    <mergeCell ref="AF6:AL6"/>
    <mergeCell ref="AF8:AL8"/>
    <mergeCell ref="B10:E10"/>
    <mergeCell ref="AF10:AL10"/>
    <mergeCell ref="A13:AL13"/>
    <mergeCell ref="A14:AL14"/>
    <mergeCell ref="A15:AL15"/>
    <mergeCell ref="A16:A19"/>
    <mergeCell ref="B16:B19"/>
    <mergeCell ref="C16:C19"/>
    <mergeCell ref="D16:D19"/>
    <mergeCell ref="E16:E19"/>
    <mergeCell ref="F16:F19"/>
    <mergeCell ref="A29:E29"/>
    <mergeCell ref="G16:AK16"/>
    <mergeCell ref="AL16:AL19"/>
    <mergeCell ref="G18:AK19"/>
    <mergeCell ref="G20:AK20"/>
    <mergeCell ref="C21:E21"/>
    <mergeCell ref="C22:E22"/>
    <mergeCell ref="D23:E23"/>
    <mergeCell ref="C24:E24"/>
    <mergeCell ref="G25:AK25"/>
    <mergeCell ref="F26:F28"/>
    <mergeCell ref="A42:B42"/>
    <mergeCell ref="C42:D42"/>
    <mergeCell ref="B38:G38"/>
    <mergeCell ref="C30:E30"/>
    <mergeCell ref="C31:E31"/>
    <mergeCell ref="D32:E32"/>
    <mergeCell ref="C33:E33"/>
    <mergeCell ref="B36:G3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7" fitToHeight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39"/>
  <sheetViews>
    <sheetView showZeros="0" view="pageBreakPreview" topLeftCell="M11" zoomScale="55" zoomScaleNormal="70" zoomScaleSheetLayoutView="55" workbookViewId="0">
      <selection activeCell="AB36" sqref="AB36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5.5703125" style="1" customWidth="1"/>
    <col min="4" max="5" width="12.42578125" style="1"/>
    <col min="6" max="6" width="19.710937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70" ht="13.5" hidden="1" customHeight="1" outlineLevel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70" ht="15" hidden="1" customHeight="1" outlineLevel="1">
      <c r="A2" s="123"/>
      <c r="B2" s="124"/>
      <c r="C2" s="126"/>
      <c r="D2" s="16"/>
      <c r="E2" s="16"/>
      <c r="F2" s="16"/>
      <c r="G2" s="16"/>
      <c r="H2" s="15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9"/>
      <c r="AN2" s="153" t="s">
        <v>96</v>
      </c>
    </row>
    <row r="3" spans="1:70" ht="15" hidden="1" customHeight="1" outlineLevel="1">
      <c r="A3" s="123"/>
      <c r="B3" s="122" t="s">
        <v>0</v>
      </c>
      <c r="C3" s="126"/>
      <c r="D3" s="16"/>
      <c r="E3" s="16"/>
      <c r="F3" s="16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42" t="s">
        <v>1</v>
      </c>
      <c r="AJ3" s="129"/>
      <c r="AK3" s="129"/>
      <c r="AL3" s="129"/>
      <c r="AM3" s="129"/>
    </row>
    <row r="4" spans="1:70" ht="32.25" hidden="1" customHeight="1" outlineLevel="1">
      <c r="A4" s="123"/>
      <c r="B4" s="283" t="s">
        <v>57</v>
      </c>
      <c r="C4" s="283"/>
      <c r="D4" s="283"/>
      <c r="E4" s="283"/>
      <c r="F4" s="283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283" t="s">
        <v>3</v>
      </c>
      <c r="AH4" s="283"/>
      <c r="AI4" s="283"/>
      <c r="AJ4" s="283"/>
      <c r="AK4" s="283"/>
      <c r="AL4" s="283"/>
      <c r="AM4" s="283"/>
      <c r="AN4" s="5"/>
    </row>
    <row r="5" spans="1:70" ht="31.5" hidden="1" customHeight="1" outlineLevel="1">
      <c r="A5" s="123"/>
      <c r="B5" s="84" t="s">
        <v>62</v>
      </c>
      <c r="C5" s="85"/>
      <c r="D5" s="85"/>
      <c r="E5" s="85"/>
      <c r="F5" s="85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85"/>
      <c r="AH5" s="85"/>
      <c r="AI5" s="85"/>
      <c r="AJ5" s="85"/>
      <c r="AK5" s="85"/>
      <c r="AL5" s="129"/>
      <c r="AM5" s="129"/>
      <c r="AN5" s="5"/>
    </row>
    <row r="6" spans="1:70" ht="15" hidden="1" customHeight="1" outlineLevel="1">
      <c r="A6" s="123"/>
      <c r="B6" s="86" t="s">
        <v>6</v>
      </c>
      <c r="C6" s="87"/>
      <c r="D6" s="87"/>
      <c r="E6" s="87"/>
      <c r="F6" s="87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284" t="s">
        <v>6</v>
      </c>
      <c r="AH6" s="284"/>
      <c r="AI6" s="284"/>
      <c r="AJ6" s="284"/>
      <c r="AK6" s="284"/>
      <c r="AL6" s="284"/>
      <c r="AM6" s="284"/>
      <c r="AN6" s="5"/>
    </row>
    <row r="7" spans="1:70" ht="33" hidden="1" customHeight="1" outlineLevel="1">
      <c r="A7" s="123"/>
      <c r="B7" s="88" t="s">
        <v>63</v>
      </c>
      <c r="C7" s="85"/>
      <c r="D7" s="85"/>
      <c r="E7" s="85"/>
      <c r="F7" s="85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85"/>
      <c r="AH7" s="85"/>
      <c r="AI7" s="85"/>
      <c r="AJ7" s="85"/>
      <c r="AK7" s="85"/>
      <c r="AL7" s="129"/>
      <c r="AM7" s="129"/>
      <c r="AN7" s="5"/>
    </row>
    <row r="8" spans="1:70" ht="15" hidden="1" customHeight="1" outlineLevel="1">
      <c r="A8" s="123"/>
      <c r="B8" s="89" t="s">
        <v>51</v>
      </c>
      <c r="C8" s="90"/>
      <c r="D8" s="90"/>
      <c r="E8" s="90"/>
      <c r="F8" s="90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284" t="s">
        <v>51</v>
      </c>
      <c r="AH8" s="284"/>
      <c r="AI8" s="284"/>
      <c r="AJ8" s="284"/>
      <c r="AK8" s="284"/>
      <c r="AL8" s="284"/>
      <c r="AM8" s="284"/>
      <c r="AN8" s="5"/>
    </row>
    <row r="9" spans="1:70" ht="15" hidden="1" customHeight="1" outlineLevel="1">
      <c r="A9" s="123"/>
      <c r="B9" s="85"/>
      <c r="C9" s="85"/>
      <c r="D9" s="85"/>
      <c r="E9" s="85"/>
      <c r="F9" s="85"/>
      <c r="G9" s="16"/>
      <c r="H9" s="15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85"/>
      <c r="AH9" s="85"/>
      <c r="AI9" s="85"/>
      <c r="AJ9" s="85"/>
      <c r="AK9" s="85"/>
      <c r="AL9" s="129"/>
      <c r="AM9" s="129"/>
      <c r="AN9" s="5"/>
    </row>
    <row r="10" spans="1:70" ht="27.75" hidden="1" customHeight="1" outlineLevel="1" thickBot="1">
      <c r="A10" s="17"/>
      <c r="B10" s="283" t="s">
        <v>60</v>
      </c>
      <c r="C10" s="283"/>
      <c r="D10" s="283"/>
      <c r="E10" s="283"/>
      <c r="F10" s="283"/>
      <c r="G10" s="17"/>
      <c r="H10" s="17"/>
      <c r="I10" s="17"/>
      <c r="J10" s="17"/>
      <c r="K10" s="17"/>
      <c r="L10" s="17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402" t="s">
        <v>148</v>
      </c>
      <c r="AH10" s="402"/>
      <c r="AI10" s="402"/>
      <c r="AJ10" s="402"/>
      <c r="AK10" s="402"/>
      <c r="AL10" s="402"/>
      <c r="AM10" s="402"/>
      <c r="AN10" s="3"/>
    </row>
    <row r="11" spans="1:70" ht="27.75" customHeight="1" collapsed="1" thickBot="1">
      <c r="A11" s="17"/>
      <c r="B11" s="125"/>
      <c r="C11" s="125"/>
      <c r="D11" s="125"/>
      <c r="E11" s="125"/>
      <c r="F11" s="125"/>
      <c r="G11" s="17"/>
      <c r="H11" s="17"/>
      <c r="I11" s="17"/>
      <c r="J11" s="17"/>
      <c r="K11" s="17"/>
      <c r="L11" s="17"/>
      <c r="M11" s="125"/>
      <c r="N11" s="125"/>
      <c r="O11" s="125"/>
      <c r="P11" s="125"/>
      <c r="Q11" s="125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30"/>
      <c r="AN11" s="246" t="s">
        <v>96</v>
      </c>
    </row>
    <row r="12" spans="1:70" ht="27.75" customHeight="1">
      <c r="A12" s="17"/>
      <c r="B12" s="125"/>
      <c r="C12" s="125"/>
      <c r="D12" s="125"/>
      <c r="E12" s="125"/>
      <c r="F12" s="125"/>
      <c r="G12" s="17"/>
      <c r="H12" s="17"/>
      <c r="I12" s="17"/>
      <c r="J12" s="17"/>
      <c r="K12" s="17"/>
      <c r="L12" s="17"/>
      <c r="M12" s="125"/>
      <c r="N12" s="125"/>
      <c r="O12" s="125"/>
      <c r="P12" s="125"/>
      <c r="Q12" s="125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30"/>
      <c r="AN12" s="3"/>
    </row>
    <row r="13" spans="1:70" s="238" customFormat="1" ht="21.75" customHeight="1">
      <c r="A13" s="396" t="s">
        <v>138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427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97" t="s">
        <v>137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7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s="238" customFormat="1" ht="21.75" customHeight="1">
      <c r="A15" s="397" t="s">
        <v>143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  <c r="AH15" s="397"/>
      <c r="AI15" s="397"/>
      <c r="AJ15" s="397"/>
      <c r="AK15" s="397"/>
      <c r="AL15" s="397"/>
      <c r="AM15" s="397"/>
      <c r="AN15" s="397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</row>
    <row r="16" spans="1:70" ht="15" customHeight="1">
      <c r="A16" s="398" t="s">
        <v>10</v>
      </c>
      <c r="B16" s="399" t="s">
        <v>11</v>
      </c>
      <c r="C16" s="398" t="s">
        <v>89</v>
      </c>
      <c r="D16" s="400" t="s">
        <v>158</v>
      </c>
      <c r="E16" s="400" t="s">
        <v>54</v>
      </c>
      <c r="F16" s="400" t="s">
        <v>87</v>
      </c>
      <c r="G16" s="401" t="s">
        <v>13</v>
      </c>
      <c r="H16" s="382" t="s">
        <v>105</v>
      </c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H16" s="382"/>
      <c r="AI16" s="382"/>
      <c r="AJ16" s="382"/>
      <c r="AK16" s="382"/>
      <c r="AL16" s="383"/>
      <c r="AM16" s="384" t="s">
        <v>55</v>
      </c>
      <c r="AN16" s="423" t="s">
        <v>26</v>
      </c>
    </row>
    <row r="17" spans="1:70" s="473" customFormat="1" ht="15" customHeight="1">
      <c r="A17" s="398"/>
      <c r="B17" s="399"/>
      <c r="C17" s="398"/>
      <c r="D17" s="400"/>
      <c r="E17" s="400"/>
      <c r="F17" s="400"/>
      <c r="G17" s="401"/>
      <c r="H17" s="159">
        <v>1</v>
      </c>
      <c r="I17" s="471" t="s">
        <v>107</v>
      </c>
      <c r="J17" s="159">
        <v>3</v>
      </c>
      <c r="K17" s="471" t="s">
        <v>109</v>
      </c>
      <c r="L17" s="159">
        <v>5</v>
      </c>
      <c r="M17" s="471" t="s">
        <v>111</v>
      </c>
      <c r="N17" s="159">
        <v>7</v>
      </c>
      <c r="O17" s="471" t="s">
        <v>113</v>
      </c>
      <c r="P17" s="159">
        <v>9</v>
      </c>
      <c r="Q17" s="471" t="s">
        <v>115</v>
      </c>
      <c r="R17" s="159">
        <v>11</v>
      </c>
      <c r="S17" s="471" t="s">
        <v>117</v>
      </c>
      <c r="T17" s="159">
        <v>13</v>
      </c>
      <c r="U17" s="471" t="s">
        <v>119</v>
      </c>
      <c r="V17" s="159">
        <v>15</v>
      </c>
      <c r="W17" s="471" t="s">
        <v>121</v>
      </c>
      <c r="X17" s="159">
        <v>17</v>
      </c>
      <c r="Y17" s="471" t="s">
        <v>123</v>
      </c>
      <c r="Z17" s="159">
        <v>19</v>
      </c>
      <c r="AA17" s="471" t="s">
        <v>125</v>
      </c>
      <c r="AB17" s="159">
        <v>21</v>
      </c>
      <c r="AC17" s="471" t="s">
        <v>127</v>
      </c>
      <c r="AD17" s="159">
        <v>23</v>
      </c>
      <c r="AE17" s="471" t="s">
        <v>129</v>
      </c>
      <c r="AF17" s="159">
        <v>25</v>
      </c>
      <c r="AG17" s="471" t="s">
        <v>131</v>
      </c>
      <c r="AH17" s="159">
        <v>27</v>
      </c>
      <c r="AI17" s="471" t="s">
        <v>133</v>
      </c>
      <c r="AJ17" s="159">
        <v>29</v>
      </c>
      <c r="AK17" s="471" t="s">
        <v>135</v>
      </c>
      <c r="AL17" s="472" t="s">
        <v>136</v>
      </c>
      <c r="AM17" s="384"/>
      <c r="AN17" s="423"/>
      <c r="AR17" s="474"/>
      <c r="AS17" s="474"/>
      <c r="AT17" s="474"/>
      <c r="AU17" s="474"/>
      <c r="AV17" s="474"/>
      <c r="AW17" s="474"/>
      <c r="AX17" s="474"/>
      <c r="AY17" s="474"/>
      <c r="AZ17" s="474"/>
      <c r="BA17" s="474"/>
      <c r="BB17" s="474"/>
      <c r="BC17" s="474"/>
      <c r="BD17" s="474"/>
      <c r="BE17" s="474"/>
      <c r="BF17" s="474"/>
      <c r="BG17" s="474"/>
      <c r="BH17" s="474"/>
      <c r="BI17" s="474"/>
      <c r="BJ17" s="474"/>
      <c r="BK17" s="474"/>
      <c r="BL17" s="474"/>
      <c r="BM17" s="474"/>
      <c r="BN17" s="474"/>
      <c r="BO17" s="474"/>
      <c r="BP17" s="474"/>
      <c r="BQ17" s="474"/>
      <c r="BR17" s="474"/>
    </row>
    <row r="18" spans="1:70" ht="15" customHeight="1">
      <c r="A18" s="398"/>
      <c r="B18" s="399"/>
      <c r="C18" s="398"/>
      <c r="D18" s="400"/>
      <c r="E18" s="400"/>
      <c r="F18" s="400"/>
      <c r="G18" s="401"/>
      <c r="H18" s="385" t="s">
        <v>26</v>
      </c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6"/>
      <c r="AM18" s="384"/>
      <c r="AN18" s="174"/>
    </row>
    <row r="19" spans="1:70" ht="30" customHeight="1">
      <c r="A19" s="398"/>
      <c r="B19" s="399"/>
      <c r="C19" s="398"/>
      <c r="D19" s="400"/>
      <c r="E19" s="400"/>
      <c r="F19" s="400"/>
      <c r="G19" s="401"/>
      <c r="H19" s="387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  <c r="AH19" s="388"/>
      <c r="AI19" s="388"/>
      <c r="AJ19" s="388"/>
      <c r="AK19" s="388"/>
      <c r="AL19" s="388"/>
      <c r="AM19" s="384"/>
      <c r="AN19" s="175" t="s">
        <v>95</v>
      </c>
    </row>
    <row r="20" spans="1:70" s="23" customFormat="1" ht="15.75">
      <c r="A20" s="157">
        <v>1</v>
      </c>
      <c r="B20" s="157">
        <v>2</v>
      </c>
      <c r="C20" s="158">
        <v>3</v>
      </c>
      <c r="D20" s="157">
        <v>4</v>
      </c>
      <c r="E20" s="158">
        <v>5</v>
      </c>
      <c r="F20" s="157">
        <v>6</v>
      </c>
      <c r="G20" s="157">
        <v>7</v>
      </c>
      <c r="H20" s="389">
        <v>7</v>
      </c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157">
        <v>8</v>
      </c>
      <c r="AN20" s="176">
        <v>9</v>
      </c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</row>
    <row r="21" spans="1:70" s="36" customFormat="1" ht="15" hidden="1" customHeight="1">
      <c r="A21" s="159"/>
      <c r="B21" s="160"/>
      <c r="C21" s="390" t="s">
        <v>34</v>
      </c>
      <c r="D21" s="390"/>
      <c r="E21" s="390"/>
      <c r="F21" s="390"/>
      <c r="G21" s="161" t="s">
        <v>33</v>
      </c>
      <c r="H21" s="162">
        <f>'[8]мес ТЗ 2018'!AM262</f>
        <v>0</v>
      </c>
      <c r="I21" s="162">
        <f>'[8]мес ТЗ 2018'!AM401</f>
        <v>0</v>
      </c>
      <c r="J21" s="162">
        <f>'[8]мес ТЗ 2018'!AM541</f>
        <v>1.72</v>
      </c>
      <c r="K21" s="162">
        <f>'[8]мес ТЗ 2018'!AM643</f>
        <v>13.332000000000001</v>
      </c>
      <c r="L21" s="162">
        <f>'[8]мес ТЗ 2018'!AM748</f>
        <v>13.332000000000001</v>
      </c>
      <c r="M21" s="162">
        <f>'[8]мес ТЗ 2018'!AM851</f>
        <v>0</v>
      </c>
      <c r="N21" s="162">
        <f>'[8]мес ТЗ 2018'!AM952</f>
        <v>0</v>
      </c>
      <c r="O21" s="162">
        <f>'[8]мес ТЗ 2018'!AM1092</f>
        <v>0</v>
      </c>
      <c r="P21" s="162">
        <f>'[8]мес ТЗ 2018'!AM1191</f>
        <v>0</v>
      </c>
      <c r="Q21" s="162">
        <f>'[8]мес ТЗ 2018'!AM1289</f>
        <v>0</v>
      </c>
      <c r="R21" s="162">
        <f>'[8]мес ТЗ 2018'!AM1429</f>
        <v>5.67</v>
      </c>
      <c r="S21" s="162">
        <f>'[8]мес ТЗ 2018'!AM1562</f>
        <v>0</v>
      </c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ref="AM21:AM24" si="0">SUM(H21:S21)</f>
        <v>34.054000000000002</v>
      </c>
      <c r="AN21" s="162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159"/>
      <c r="B22" s="160"/>
      <c r="C22" s="391" t="s">
        <v>35</v>
      </c>
      <c r="D22" s="391"/>
      <c r="E22" s="391"/>
      <c r="F22" s="391"/>
      <c r="G22" s="161" t="s">
        <v>33</v>
      </c>
      <c r="H22" s="162">
        <f>'[8]мес ТЗ 2018'!AM263</f>
        <v>0</v>
      </c>
      <c r="I22" s="162">
        <f>'[8]мес ТЗ 2018'!AM402</f>
        <v>6</v>
      </c>
      <c r="J22" s="162">
        <f>'[8]мес ТЗ 2018'!AM542</f>
        <v>3.17</v>
      </c>
      <c r="K22" s="162">
        <f>'[8]мес ТЗ 2018'!AM644</f>
        <v>0</v>
      </c>
      <c r="L22" s="162">
        <f>'[8]мес ТЗ 2018'!AM749</f>
        <v>1.72</v>
      </c>
      <c r="M22" s="162">
        <f>'[8]мес ТЗ 2018'!AM852</f>
        <v>13.332000000000001</v>
      </c>
      <c r="N22" s="162">
        <f>'[8]мес ТЗ 2018'!AM953</f>
        <v>6</v>
      </c>
      <c r="O22" s="162">
        <f>'[8]мес ТЗ 2018'!AM1093</f>
        <v>19.678000000000001</v>
      </c>
      <c r="P22" s="162">
        <f>'[8]мес ТЗ 2018'!AM1192</f>
        <v>19.678000000000001</v>
      </c>
      <c r="Q22" s="162">
        <f>'[8]мес ТЗ 2018'!AM1290</f>
        <v>0</v>
      </c>
      <c r="R22" s="162">
        <f>'[8]мес ТЗ 2018'!AM1430</f>
        <v>9.7200000000000006</v>
      </c>
      <c r="S22" s="162">
        <f>'[8]мес ТЗ 2018'!AM1563</f>
        <v>0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>
        <f t="shared" si="0"/>
        <v>79.298000000000002</v>
      </c>
      <c r="AN22" s="162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159"/>
      <c r="B23" s="160"/>
      <c r="C23" s="160"/>
      <c r="D23" s="392" t="s">
        <v>36</v>
      </c>
      <c r="E23" s="392"/>
      <c r="F23" s="392"/>
      <c r="G23" s="161" t="s">
        <v>33</v>
      </c>
      <c r="H23" s="162" t="e">
        <f>#REF!</f>
        <v>#REF!</v>
      </c>
      <c r="I23" s="162" t="e">
        <f>#REF!</f>
        <v>#REF!</v>
      </c>
      <c r="J23" s="162" t="e">
        <f>#REF!</f>
        <v>#REF!</v>
      </c>
      <c r="K23" s="162" t="e">
        <f>#REF!</f>
        <v>#REF!</v>
      </c>
      <c r="L23" s="162" t="e">
        <f>#REF!</f>
        <v>#REF!</v>
      </c>
      <c r="M23" s="162" t="e">
        <f>#REF!</f>
        <v>#REF!</v>
      </c>
      <c r="N23" s="162" t="e">
        <f>#REF!</f>
        <v>#REF!</v>
      </c>
      <c r="O23" s="162" t="e">
        <f>#REF!</f>
        <v>#REF!</v>
      </c>
      <c r="P23" s="162" t="e">
        <f>#REF!</f>
        <v>#REF!</v>
      </c>
      <c r="Q23" s="162" t="e">
        <f>#REF!</f>
        <v>#REF!</v>
      </c>
      <c r="R23" s="162" t="e">
        <f>#REF!</f>
        <v>#REF!</v>
      </c>
      <c r="S23" s="162" t="e">
        <f>#REF!</f>
        <v>#REF!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 t="e">
        <f t="shared" si="0"/>
        <v>#REF!</v>
      </c>
      <c r="AN23" s="162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159"/>
      <c r="B24" s="160"/>
      <c r="C24" s="391" t="s">
        <v>37</v>
      </c>
      <c r="D24" s="391"/>
      <c r="E24" s="391"/>
      <c r="F24" s="391"/>
      <c r="G24" s="161" t="s">
        <v>38</v>
      </c>
      <c r="H24" s="162">
        <f>'[8]мес ТЗ 2018'!AM265</f>
        <v>0</v>
      </c>
      <c r="I24" s="162">
        <f>'[8]мес ТЗ 2018'!AM404</f>
        <v>0</v>
      </c>
      <c r="J24" s="162">
        <f>'[8]мес ТЗ 2018'!AM544</f>
        <v>0.47</v>
      </c>
      <c r="K24" s="162">
        <f>'[8]мес ТЗ 2018'!AM646</f>
        <v>1.7239973417511201</v>
      </c>
      <c r="L24" s="162">
        <f>'[8]мес ТЗ 2018'!AM751</f>
        <v>13.332000000000001</v>
      </c>
      <c r="M24" s="162">
        <f>'[8]мес ТЗ 2018'!AM854</f>
        <v>0</v>
      </c>
      <c r="N24" s="162">
        <f>'[8]мес ТЗ 2018'!AM955</f>
        <v>0</v>
      </c>
      <c r="O24" s="162">
        <f>'[8]мес ТЗ 2018'!AM1095</f>
        <v>139.34399999999999</v>
      </c>
      <c r="P24" s="187">
        <f>'[8]мес ТЗ 2018'!AM1194</f>
        <v>19.678000000000001</v>
      </c>
      <c r="Q24" s="162">
        <f>'[8]мес ТЗ 2018'!AM1292</f>
        <v>0</v>
      </c>
      <c r="R24" s="162">
        <f>'[8]мес ТЗ 2018'!AM1432</f>
        <v>4.2300000000000004</v>
      </c>
      <c r="S24" s="162">
        <f>'[8]мес ТЗ 2018'!AM1565</f>
        <v>0</v>
      </c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>
        <f t="shared" si="0"/>
        <v>178.7779973417511</v>
      </c>
      <c r="AN24" s="162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A25" s="221"/>
      <c r="B25" s="165"/>
      <c r="C25" s="165"/>
      <c r="D25" s="165"/>
      <c r="E25" s="165"/>
      <c r="F25" s="165"/>
      <c r="G25" s="165"/>
      <c r="H25" s="393" t="s">
        <v>41</v>
      </c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5"/>
      <c r="AM25" s="165"/>
      <c r="AN25" s="177"/>
      <c r="AO25" s="28"/>
      <c r="AP25" s="28"/>
      <c r="AQ25" s="28"/>
    </row>
    <row r="26" spans="1:70" s="37" customFormat="1" ht="177" customHeight="1">
      <c r="A26" s="166" t="s">
        <v>98</v>
      </c>
      <c r="B26" s="167" t="s">
        <v>29</v>
      </c>
      <c r="C26" s="160" t="s">
        <v>77</v>
      </c>
      <c r="D26" s="162">
        <f>' Год ТЗ 38 '!D47</f>
        <v>15.465999999999999</v>
      </c>
      <c r="E26" s="163" t="s">
        <v>30</v>
      </c>
      <c r="F26" s="169" t="s">
        <v>88</v>
      </c>
      <c r="G26" s="444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>
        <f>D26</f>
        <v>15.465999999999999</v>
      </c>
      <c r="AJ26" s="162"/>
      <c r="AK26" s="162"/>
      <c r="AL26" s="162"/>
      <c r="AM26" s="162">
        <f>SUM(H26:AL26)</f>
        <v>15.465999999999999</v>
      </c>
      <c r="AN26" s="162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66" t="s">
        <v>99</v>
      </c>
      <c r="B27" s="167"/>
      <c r="C27" s="168" t="s">
        <v>78</v>
      </c>
      <c r="D27" s="162">
        <f>'[8]Норма ТК'!C105</f>
        <v>0</v>
      </c>
      <c r="E27" s="163" t="s">
        <v>31</v>
      </c>
      <c r="F27" s="170" t="s">
        <v>92</v>
      </c>
      <c r="G27" s="445"/>
      <c r="H27" s="162"/>
      <c r="I27" s="162">
        <f>D27</f>
        <v>0</v>
      </c>
      <c r="J27" s="162"/>
      <c r="K27" s="162"/>
      <c r="L27" s="162">
        <f>D27</f>
        <v>0</v>
      </c>
      <c r="M27" s="162"/>
      <c r="N27" s="162"/>
      <c r="O27" s="162">
        <f>D27</f>
        <v>0</v>
      </c>
      <c r="P27" s="162"/>
      <c r="Q27" s="162"/>
      <c r="R27" s="162">
        <f>D27</f>
        <v>0</v>
      </c>
      <c r="S27" s="162"/>
      <c r="T27" s="162"/>
      <c r="U27" s="162"/>
      <c r="V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 t="shared" ref="AM27:AM29" si="3">SUM(H27:AL27)</f>
        <v>0</v>
      </c>
      <c r="AN27" s="162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66" t="s">
        <v>100</v>
      </c>
      <c r="B28" s="167"/>
      <c r="C28" s="160" t="s">
        <v>79</v>
      </c>
      <c r="D28" s="162">
        <f>'[8]Норма ТК'!C112</f>
        <v>0</v>
      </c>
      <c r="E28" s="163" t="s">
        <v>32</v>
      </c>
      <c r="F28" s="160" t="s">
        <v>93</v>
      </c>
      <c r="G28" s="445"/>
      <c r="H28" s="162"/>
      <c r="I28" s="162"/>
      <c r="J28" s="162">
        <f>D28</f>
        <v>0</v>
      </c>
      <c r="K28" s="162"/>
      <c r="L28" s="162"/>
      <c r="M28" s="162"/>
      <c r="N28" s="162"/>
      <c r="O28" s="162"/>
      <c r="P28" s="162">
        <f>D28</f>
        <v>0</v>
      </c>
      <c r="Q28" s="162"/>
      <c r="R28" s="162"/>
      <c r="S28" s="162"/>
      <c r="T28" s="162"/>
      <c r="U28" s="162"/>
      <c r="V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>
        <f t="shared" si="3"/>
        <v>0</v>
      </c>
      <c r="AN28" s="162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19" customFormat="1" ht="15.75" customHeight="1">
      <c r="A29" s="392" t="s">
        <v>94</v>
      </c>
      <c r="B29" s="392"/>
      <c r="C29" s="392"/>
      <c r="D29" s="392"/>
      <c r="E29" s="392"/>
      <c r="F29" s="392"/>
      <c r="G29" s="171"/>
      <c r="H29" s="172">
        <f>H26</f>
        <v>0</v>
      </c>
      <c r="I29" s="172">
        <f t="shared" ref="I29:AL29" si="4">I26</f>
        <v>0</v>
      </c>
      <c r="J29" s="172">
        <f t="shared" si="4"/>
        <v>0</v>
      </c>
      <c r="K29" s="172">
        <f t="shared" si="4"/>
        <v>0</v>
      </c>
      <c r="L29" s="172">
        <f t="shared" si="4"/>
        <v>0</v>
      </c>
      <c r="M29" s="172">
        <f t="shared" si="4"/>
        <v>0</v>
      </c>
      <c r="N29" s="172">
        <f t="shared" si="4"/>
        <v>0</v>
      </c>
      <c r="O29" s="172">
        <f t="shared" si="4"/>
        <v>0</v>
      </c>
      <c r="P29" s="172">
        <f t="shared" si="4"/>
        <v>0</v>
      </c>
      <c r="Q29" s="172">
        <f t="shared" si="4"/>
        <v>0</v>
      </c>
      <c r="R29" s="172">
        <f t="shared" si="4"/>
        <v>0</v>
      </c>
      <c r="S29" s="172">
        <f t="shared" si="4"/>
        <v>0</v>
      </c>
      <c r="T29" s="172">
        <f t="shared" si="4"/>
        <v>0</v>
      </c>
      <c r="U29" s="172">
        <f t="shared" si="4"/>
        <v>0</v>
      </c>
      <c r="V29" s="172">
        <f t="shared" si="4"/>
        <v>0</v>
      </c>
      <c r="X29" s="172">
        <f t="shared" si="4"/>
        <v>0</v>
      </c>
      <c r="Y29" s="172">
        <f t="shared" si="4"/>
        <v>0</v>
      </c>
      <c r="Z29" s="172">
        <f t="shared" si="4"/>
        <v>0</v>
      </c>
      <c r="AA29" s="172">
        <f t="shared" si="4"/>
        <v>0</v>
      </c>
      <c r="AB29" s="172">
        <f t="shared" si="4"/>
        <v>0</v>
      </c>
      <c r="AC29" s="172">
        <f t="shared" si="4"/>
        <v>0</v>
      </c>
      <c r="AD29" s="172">
        <f t="shared" si="4"/>
        <v>0</v>
      </c>
      <c r="AE29" s="172">
        <f t="shared" si="4"/>
        <v>0</v>
      </c>
      <c r="AF29" s="172">
        <f t="shared" si="4"/>
        <v>0</v>
      </c>
      <c r="AG29" s="172">
        <f t="shared" si="4"/>
        <v>0</v>
      </c>
      <c r="AH29" s="172">
        <f t="shared" si="4"/>
        <v>0</v>
      </c>
      <c r="AI29" s="172">
        <f>AI26</f>
        <v>15.465999999999999</v>
      </c>
      <c r="AJ29" s="172">
        <f t="shared" si="4"/>
        <v>0</v>
      </c>
      <c r="AK29" s="172">
        <f t="shared" si="4"/>
        <v>0</v>
      </c>
      <c r="AL29" s="172">
        <f t="shared" si="4"/>
        <v>0</v>
      </c>
      <c r="AM29" s="162">
        <f t="shared" si="3"/>
        <v>15.465999999999999</v>
      </c>
      <c r="AN29" s="162">
        <f t="shared" si="2"/>
        <v>15.465999999999999</v>
      </c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</row>
    <row r="30" spans="1:70" s="36" customFormat="1" ht="15.75" hidden="1" customHeight="1">
      <c r="A30" s="178"/>
      <c r="B30" s="179"/>
      <c r="C30" s="424" t="s">
        <v>34</v>
      </c>
      <c r="D30" s="425"/>
      <c r="E30" s="425"/>
      <c r="F30" s="426"/>
      <c r="G30" s="180"/>
      <c r="H30" s="181">
        <f>'[8]мес ТЗ 2018'!AM271</f>
        <v>0</v>
      </c>
      <c r="I30" s="181">
        <f>'[8]мес ТЗ 2018'!AM410</f>
        <v>30</v>
      </c>
      <c r="J30" s="181">
        <f>'[8]мес ТЗ 2018'!AM550</f>
        <v>3.98</v>
      </c>
      <c r="K30" s="181">
        <f>'[8]мес ТЗ 2018'!AM652</f>
        <v>0</v>
      </c>
      <c r="L30" s="181">
        <f>'[8]мес ТЗ 2018'!AM757</f>
        <v>2.17</v>
      </c>
      <c r="M30" s="181">
        <f>'[8]мес ТЗ 2018'!AM860</f>
        <v>19.678000000000001</v>
      </c>
      <c r="N30" s="181">
        <f>'[8]мес ТЗ 2018'!AM961</f>
        <v>30</v>
      </c>
      <c r="O30" s="181">
        <f>'[8]мес ТЗ 2018'!AM1101</f>
        <v>0</v>
      </c>
      <c r="P30" s="181">
        <f>'[8]мес ТЗ 2018'!AM1200</f>
        <v>15.465999999999999</v>
      </c>
      <c r="Q30" s="181">
        <f>'[8]мес ТЗ 2018'!AM1298</f>
        <v>0</v>
      </c>
      <c r="R30" s="181">
        <f>'[8]мес ТЗ 2018'!AM1438</f>
        <v>1.54</v>
      </c>
      <c r="S30" s="181">
        <f>'[8]мес ТЗ 2018'!AM1571</f>
        <v>0</v>
      </c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2"/>
      <c r="AM30" s="183">
        <f t="shared" ref="AM30:AM31" si="5">SUM(H30:S30)</f>
        <v>102.834</v>
      </c>
      <c r="AN30" s="184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68"/>
      <c r="B31" s="160"/>
      <c r="C31" s="410" t="s">
        <v>35</v>
      </c>
      <c r="D31" s="411"/>
      <c r="E31" s="411"/>
      <c r="F31" s="412"/>
      <c r="G31" s="161"/>
      <c r="H31" s="162">
        <f>'[8]мес ТЗ 2018'!AM272</f>
        <v>0</v>
      </c>
      <c r="I31" s="162">
        <f>'[8]мес ТЗ 2018'!AM411</f>
        <v>3.15</v>
      </c>
      <c r="J31" s="162">
        <f>'[8]мес ТЗ 2018'!AM551</f>
        <v>19.678000000000001</v>
      </c>
      <c r="K31" s="162">
        <f>'[8]мес ТЗ 2018'!AM653</f>
        <v>19.678000000000001</v>
      </c>
      <c r="L31" s="162">
        <f>'[8]мес ТЗ 2018'!AM758</f>
        <v>3.98</v>
      </c>
      <c r="M31" s="162">
        <f>'[8]мес ТЗ 2018'!AM861</f>
        <v>0.57999999999999996</v>
      </c>
      <c r="N31" s="162">
        <f>'[8]мес ТЗ 2018'!AM962</f>
        <v>8.35</v>
      </c>
      <c r="O31" s="162">
        <f>'[8]мес ТЗ 2018'!AM1102</f>
        <v>15.465999999999999</v>
      </c>
      <c r="P31" s="162">
        <f>'[8]мес ТЗ 2018'!AM1201</f>
        <v>0</v>
      </c>
      <c r="Q31" s="162">
        <f>'[8]мес ТЗ 2018'!AM1299</f>
        <v>0</v>
      </c>
      <c r="R31" s="162">
        <f>'[8]мес ТЗ 2018'!AM1439</f>
        <v>0.9</v>
      </c>
      <c r="S31" s="162">
        <f>'[8]мес ТЗ 2018'!AM1572</f>
        <v>6</v>
      </c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85"/>
      <c r="AM31" s="183">
        <f t="shared" si="5"/>
        <v>77.781999999999996</v>
      </c>
      <c r="AN31" s="186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68"/>
      <c r="B32" s="160"/>
      <c r="C32" s="160"/>
      <c r="D32" s="413" t="s">
        <v>36</v>
      </c>
      <c r="E32" s="414"/>
      <c r="F32" s="415"/>
      <c r="G32" s="161"/>
      <c r="H32" s="162">
        <f>H29</f>
        <v>0</v>
      </c>
      <c r="I32" s="162">
        <f t="shared" ref="I32:S32" si="6">I29</f>
        <v>0</v>
      </c>
      <c r="J32" s="162">
        <f t="shared" si="6"/>
        <v>0</v>
      </c>
      <c r="K32" s="162">
        <f t="shared" si="6"/>
        <v>0</v>
      </c>
      <c r="L32" s="162">
        <f t="shared" si="6"/>
        <v>0</v>
      </c>
      <c r="M32" s="162">
        <f t="shared" si="6"/>
        <v>0</v>
      </c>
      <c r="N32" s="162">
        <f t="shared" si="6"/>
        <v>0</v>
      </c>
      <c r="O32" s="162">
        <f t="shared" si="6"/>
        <v>0</v>
      </c>
      <c r="P32" s="162">
        <f t="shared" si="6"/>
        <v>0</v>
      </c>
      <c r="Q32" s="162">
        <f t="shared" si="6"/>
        <v>0</v>
      </c>
      <c r="R32" s="162">
        <f t="shared" si="6"/>
        <v>0</v>
      </c>
      <c r="S32" s="162">
        <f t="shared" si="6"/>
        <v>0</v>
      </c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85"/>
      <c r="AM32" s="183">
        <f>SUM(H32:S32)</f>
        <v>0</v>
      </c>
      <c r="AN32" s="186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68"/>
      <c r="B33" s="160"/>
      <c r="C33" s="410" t="s">
        <v>37</v>
      </c>
      <c r="D33" s="411"/>
      <c r="E33" s="411"/>
      <c r="F33" s="412"/>
      <c r="G33" s="161"/>
      <c r="H33" s="162">
        <f>'[8]мес ТЗ 2018'!AM274</f>
        <v>30</v>
      </c>
      <c r="I33" s="162">
        <f>'[8]мес ТЗ 2018'!AM413</f>
        <v>38.549999999999997</v>
      </c>
      <c r="J33" s="162">
        <f>'[8]мес ТЗ 2018'!AM553</f>
        <v>0</v>
      </c>
      <c r="K33" s="162">
        <f>'[8]мес ТЗ 2018'!AM655</f>
        <v>3.9780698364827298</v>
      </c>
      <c r="L33" s="162">
        <f>'[8]мес ТЗ 2018'!AM760</f>
        <v>0.57999999999999996</v>
      </c>
      <c r="M33" s="162">
        <f>'[8]мес ТЗ 2018'!AM863</f>
        <v>15.465999999999999</v>
      </c>
      <c r="N33" s="162">
        <f>'[8]мес ТЗ 2018'!AM964</f>
        <v>42.85</v>
      </c>
      <c r="O33" s="162">
        <f>'[8]мес ТЗ 2018'!AM1104</f>
        <v>306.12799999999999</v>
      </c>
      <c r="P33" s="187">
        <f>'[8]мес ТЗ 2018'!AM1203</f>
        <v>15.465999999999999</v>
      </c>
      <c r="Q33" s="162">
        <f>'[8]мес ТЗ 2018'!AM1301</f>
        <v>30</v>
      </c>
      <c r="R33" s="162">
        <f>'[8]мес ТЗ 2018'!AM1441</f>
        <v>0</v>
      </c>
      <c r="S33" s="162">
        <f>'[8]мес ТЗ 2018'!AM1574</f>
        <v>0</v>
      </c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3">
        <f t="shared" ref="AM33" si="7">SUM(H33:S33)</f>
        <v>483.01806983648271</v>
      </c>
      <c r="AN33" s="186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212"/>
      <c r="B34" s="213"/>
      <c r="C34" s="213"/>
      <c r="D34" s="213"/>
      <c r="E34" s="213"/>
      <c r="F34" s="213"/>
      <c r="G34" s="213"/>
      <c r="H34" s="214"/>
      <c r="I34" s="214"/>
      <c r="J34" s="214"/>
      <c r="K34" s="214"/>
      <c r="L34" s="214"/>
      <c r="M34" s="214"/>
      <c r="N34" s="214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189"/>
      <c r="AN34" s="216"/>
    </row>
    <row r="35" spans="1:70" ht="15" customHeight="1">
      <c r="A35" s="212"/>
      <c r="B35" s="213"/>
      <c r="C35" s="213"/>
      <c r="D35" s="213"/>
      <c r="E35" s="213"/>
      <c r="F35" s="213"/>
      <c r="G35" s="213"/>
      <c r="H35" s="214"/>
      <c r="I35" s="214"/>
      <c r="J35" s="214"/>
      <c r="K35" s="214"/>
      <c r="L35" s="214"/>
      <c r="M35" s="214"/>
      <c r="N35" s="214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189"/>
      <c r="AN35" s="216"/>
    </row>
    <row r="36" spans="1:70" s="155" customFormat="1" ht="66" customHeight="1">
      <c r="A36" s="173"/>
      <c r="B36" s="378" t="s">
        <v>65</v>
      </c>
      <c r="C36" s="378"/>
      <c r="D36" s="378"/>
      <c r="E36" s="378"/>
      <c r="F36" s="378"/>
      <c r="G36" s="378"/>
      <c r="H36" s="173"/>
      <c r="I36" s="403" t="s">
        <v>161</v>
      </c>
      <c r="J36" s="403"/>
      <c r="K36" s="403"/>
      <c r="L36" s="403"/>
      <c r="M36" s="156"/>
      <c r="N36" s="404"/>
      <c r="O36" s="404"/>
      <c r="P36" s="404"/>
      <c r="Q36" s="404"/>
      <c r="R36" s="156"/>
      <c r="S36" s="405" t="s">
        <v>153</v>
      </c>
      <c r="T36" s="405"/>
      <c r="U36" s="405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</row>
    <row r="37" spans="1:70" s="155" customFormat="1" ht="21.95" customHeight="1">
      <c r="A37" s="173"/>
      <c r="B37" s="173"/>
      <c r="C37" s="173"/>
      <c r="D37" s="173"/>
      <c r="E37" s="173"/>
      <c r="F37" s="173"/>
      <c r="G37" s="173"/>
      <c r="H37" s="173"/>
      <c r="I37" s="406" t="s">
        <v>6</v>
      </c>
      <c r="J37" s="406"/>
      <c r="K37" s="406"/>
      <c r="L37" s="406"/>
      <c r="M37" s="173"/>
      <c r="N37" s="406" t="s">
        <v>51</v>
      </c>
      <c r="O37" s="406"/>
      <c r="P37" s="406"/>
      <c r="Q37" s="406"/>
      <c r="R37" s="173"/>
      <c r="S37" s="406" t="s">
        <v>52</v>
      </c>
      <c r="T37" s="406"/>
      <c r="U37" s="406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</row>
    <row r="38" spans="1:70" s="155" customFormat="1" ht="51.75" customHeight="1">
      <c r="A38" s="173"/>
      <c r="B38" s="378" t="s">
        <v>154</v>
      </c>
      <c r="C38" s="378"/>
      <c r="D38" s="378"/>
      <c r="E38" s="378"/>
      <c r="F38" s="378"/>
      <c r="G38" s="378"/>
      <c r="H38" s="173"/>
      <c r="I38" s="403" t="s">
        <v>157</v>
      </c>
      <c r="J38" s="403"/>
      <c r="K38" s="403"/>
      <c r="L38" s="403"/>
      <c r="M38" s="156"/>
      <c r="N38" s="404"/>
      <c r="O38" s="404"/>
      <c r="P38" s="404"/>
      <c r="Q38" s="404"/>
      <c r="R38" s="156"/>
      <c r="S38" s="405" t="s">
        <v>155</v>
      </c>
      <c r="T38" s="405"/>
      <c r="U38" s="405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</row>
    <row r="39" spans="1:70" s="155" customFormat="1" ht="26.1" customHeight="1">
      <c r="A39" s="173"/>
      <c r="B39" s="173"/>
      <c r="C39" s="173"/>
      <c r="D39" s="173"/>
      <c r="E39" s="173"/>
      <c r="F39" s="173"/>
      <c r="G39" s="173"/>
      <c r="H39" s="173"/>
      <c r="I39" s="406" t="s">
        <v>6</v>
      </c>
      <c r="J39" s="406"/>
      <c r="K39" s="406"/>
      <c r="L39" s="406"/>
      <c r="M39" s="173"/>
      <c r="N39" s="406" t="s">
        <v>51</v>
      </c>
      <c r="O39" s="406"/>
      <c r="P39" s="406"/>
      <c r="Q39" s="406"/>
      <c r="R39" s="173"/>
      <c r="S39" s="406" t="s">
        <v>52</v>
      </c>
      <c r="T39" s="406"/>
      <c r="U39" s="406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</row>
  </sheetData>
  <mergeCells count="46">
    <mergeCell ref="B38:G38"/>
    <mergeCell ref="I38:L38"/>
    <mergeCell ref="N38:Q38"/>
    <mergeCell ref="S38:U38"/>
    <mergeCell ref="I39:L39"/>
    <mergeCell ref="N39:Q39"/>
    <mergeCell ref="S39:U39"/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S36:U36"/>
    <mergeCell ref="I37:L37"/>
    <mergeCell ref="N37:Q37"/>
    <mergeCell ref="S37:U37"/>
    <mergeCell ref="D32:F32"/>
    <mergeCell ref="C33:F33"/>
    <mergeCell ref="B36:G36"/>
    <mergeCell ref="I36:L36"/>
    <mergeCell ref="N36:Q3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4" fitToHeight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10</vt:i4>
      </vt:variant>
    </vt:vector>
  </HeadingPairs>
  <TitlesOfParts>
    <vt:vector size="21" baseType="lpstr">
      <vt:lpstr> Год ТО.38 </vt:lpstr>
      <vt:lpstr>Мес ТО.38</vt:lpstr>
      <vt:lpstr> Год ТЗ 38 </vt:lpstr>
      <vt:lpstr>8.1.38 ТО</vt:lpstr>
      <vt:lpstr>8.1.38 ТР</vt:lpstr>
      <vt:lpstr>10.2.38 ТО</vt:lpstr>
      <vt:lpstr>10.2.38 ТР</vt:lpstr>
      <vt:lpstr>10.3.38 ТО</vt:lpstr>
      <vt:lpstr>10.3.38 ТР</vt:lpstr>
      <vt:lpstr>10.4.38 ТО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2019-01-30T06:14:49Z</dcterms:modified>
</cp:coreProperties>
</file>