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835" firstSheet="3" activeTab="13"/>
  </bookViews>
  <sheets>
    <sheet name=" Год ТО.38 " sheetId="11" state="hidden" r:id="rId1"/>
    <sheet name="Мес ТО.38" sheetId="16" state="hidden" r:id="rId2"/>
    <sheet name=" Год ТЗ 38 " sheetId="4" state="hidden" r:id="rId3"/>
    <sheet name="8.1.38 ТО" sheetId="22" r:id="rId4"/>
    <sheet name="8.1.38 ТР" sheetId="21" state="hidden" r:id="rId5"/>
    <sheet name="8.1. ТР" sheetId="28" r:id="rId6"/>
    <sheet name="10.2.38 ТО" sheetId="26" r:id="rId7"/>
    <sheet name="10.2.38 ТР" sheetId="20" state="hidden" r:id="rId8"/>
    <sheet name="10.2.ТР" sheetId="29" r:id="rId9"/>
    <sheet name="10.3.38 ТО" sheetId="27" r:id="rId10"/>
    <sheet name="10.3.38 ТР" sheetId="19" state="hidden" r:id="rId11"/>
    <sheet name="10.3 ТР" sheetId="30" r:id="rId12"/>
    <sheet name="10.4.38 ТО" sheetId="25" r:id="rId13"/>
    <sheet name="10.4 ТР" sheetId="31" r:id="rId14"/>
    <sheet name="10.4.38 ТР" sheetId="18" state="hidden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E59z" localSheetId="2">[1]Свертка!$E$59</definedName>
    <definedName name="E59z" localSheetId="0">[1]Свертка!$E$59</definedName>
    <definedName name="E59z" localSheetId="1">[1]Свертка!$E$59</definedName>
    <definedName name="E60z" localSheetId="2">[1]Свертка!$E$60</definedName>
    <definedName name="E60z" localSheetId="0">[1]Свертка!$E$60</definedName>
    <definedName name="E60z" localSheetId="1">[1]Свертка!$E$60</definedName>
    <definedName name="E61z" localSheetId="2">[1]Свертка!$E$61</definedName>
    <definedName name="E61z" localSheetId="0">[1]Свертка!$E$61</definedName>
    <definedName name="E61z" localSheetId="1">[1]Свертка!$E$61</definedName>
    <definedName name="E62z" localSheetId="2">[1]Свертка!$E$62</definedName>
    <definedName name="E62z" localSheetId="0">[1]Свертка!$E$62</definedName>
    <definedName name="E62z" localSheetId="1">[1]Свертка!$E$62</definedName>
    <definedName name="E63z" localSheetId="2">[1]Свертка!$E$63</definedName>
    <definedName name="E63z" localSheetId="0">[1]Свертка!$E$63</definedName>
    <definedName name="E63z" localSheetId="1">[1]Свертка!$E$63</definedName>
    <definedName name="F59z" localSheetId="2">[1]Свертка!$F$59</definedName>
    <definedName name="F59z" localSheetId="0">[1]Свертка!$F$59</definedName>
    <definedName name="F59z" localSheetId="1">[1]Свертка!$F$59</definedName>
    <definedName name="F60z" localSheetId="2">[1]Свертка!$F$60</definedName>
    <definedName name="F60z" localSheetId="0">[1]Свертка!$F$60</definedName>
    <definedName name="F60z" localSheetId="1">[1]Свертка!$F$60</definedName>
    <definedName name="F61z" localSheetId="2">[1]Свертка!$F$61</definedName>
    <definedName name="F61z" localSheetId="0">[1]Свертка!$F$61</definedName>
    <definedName name="F61z" localSheetId="1">[1]Свертка!$F$61</definedName>
    <definedName name="F62z" localSheetId="2">[1]Свертка!$F$62</definedName>
    <definedName name="F62z" localSheetId="0">[1]Свертка!$F$62</definedName>
    <definedName name="F62z" localSheetId="1">[1]Свертка!$F$62</definedName>
    <definedName name="F63z" localSheetId="2">[1]Свертка!$F$63</definedName>
    <definedName name="F63z" localSheetId="0">[1]Свертка!$F$63</definedName>
    <definedName name="F63z" localSheetId="1">[1]Свертка!$F$63</definedName>
    <definedName name="G59z" localSheetId="2">[1]Свертка!$G$59</definedName>
    <definedName name="G59z" localSheetId="0">[1]Свертка!$G$59</definedName>
    <definedName name="G59z" localSheetId="1">[1]Свертка!$G$59</definedName>
    <definedName name="G60z" localSheetId="2">[1]Свертка!$G$60</definedName>
    <definedName name="G60z" localSheetId="0">[1]Свертка!$G$60</definedName>
    <definedName name="G60z" localSheetId="1">[1]Свертка!$G$60</definedName>
    <definedName name="G61z" localSheetId="2">[1]Свертка!$G$61</definedName>
    <definedName name="G61z" localSheetId="0">[1]Свертка!$G$61</definedName>
    <definedName name="G61z" localSheetId="1">[1]Свертка!$G$61</definedName>
    <definedName name="G62z" localSheetId="2">[1]Свертка!$G$62</definedName>
    <definedName name="G62z" localSheetId="0">[1]Свертка!$G$62</definedName>
    <definedName name="G62z" localSheetId="1">[1]Свертка!$G$62</definedName>
    <definedName name="G63z" localSheetId="2">[1]Свертка!$G$63</definedName>
    <definedName name="G63z" localSheetId="0">[1]Свертка!$G$63</definedName>
    <definedName name="G63z" localSheetId="1">[1]Свертка!$G$63</definedName>
    <definedName name="H59z" localSheetId="2">[1]Свертка!$H$59</definedName>
    <definedName name="H59z" localSheetId="0">[1]Свертка!$H$59</definedName>
    <definedName name="H59z" localSheetId="1">[1]Свертка!$H$59</definedName>
    <definedName name="H60z" localSheetId="2">[1]Свертка!$H$60</definedName>
    <definedName name="H60z" localSheetId="0">[1]Свертка!$H$60</definedName>
    <definedName name="H60z" localSheetId="1">[1]Свертка!$H$60</definedName>
    <definedName name="H61z" localSheetId="2">[1]Свертка!$H$61</definedName>
    <definedName name="H61z" localSheetId="0">[1]Свертка!$H$61</definedName>
    <definedName name="H61z" localSheetId="1">[1]Свертка!$H$61</definedName>
    <definedName name="H62z" localSheetId="2">[1]Свертка!$H$62</definedName>
    <definedName name="H62z" localSheetId="0">[1]Свертка!$H$62</definedName>
    <definedName name="H62z" localSheetId="1">[1]Свертка!$H$62</definedName>
    <definedName name="H63z" localSheetId="2">[1]Свертка!$H$63</definedName>
    <definedName name="H63z" localSheetId="0">[1]Свертка!$H$63</definedName>
    <definedName name="H63z" localSheetId="1">[1]Свертка!$H$63</definedName>
    <definedName name="hy" localSheetId="2">[1]Свертка!$R$67</definedName>
    <definedName name="hy" localSheetId="0">[1]Свертка!$R$67</definedName>
    <definedName name="hy" localSheetId="1">[1]Свертка!$R$67</definedName>
    <definedName name="I59z" localSheetId="2">[1]Свертка!$I$59</definedName>
    <definedName name="I59z" localSheetId="0">[1]Свертка!$I$59</definedName>
    <definedName name="I59z" localSheetId="1">[1]Свертка!$I$59</definedName>
    <definedName name="I60z" localSheetId="2">[1]Свертка!$I$60</definedName>
    <definedName name="I60z" localSheetId="0">[1]Свертка!$I$60</definedName>
    <definedName name="I60z" localSheetId="1">[1]Свертка!$I$60</definedName>
    <definedName name="I61z" localSheetId="2">[1]Свертка!$I$61</definedName>
    <definedName name="I61z" localSheetId="0">[1]Свертка!$I$61</definedName>
    <definedName name="I61z" localSheetId="1">[1]Свертка!$I$61</definedName>
    <definedName name="I62z" localSheetId="2">[1]Свертка!$I$62</definedName>
    <definedName name="I62z" localSheetId="0">[1]Свертка!$I$62</definedName>
    <definedName name="I62z" localSheetId="1">[1]Свертка!$I$62</definedName>
    <definedName name="I63z" localSheetId="2">[1]Свертка!$I$63</definedName>
    <definedName name="I63z" localSheetId="0">[1]Свертка!$I$63</definedName>
    <definedName name="I63z" localSheetId="1">[1]Свертка!$I$63</definedName>
    <definedName name="J59z" localSheetId="2">[1]Свертка!$J$59</definedName>
    <definedName name="J59z" localSheetId="0">[1]Свертка!$J$59</definedName>
    <definedName name="J59z" localSheetId="1">[1]Свертка!$J$59</definedName>
    <definedName name="J60z" localSheetId="2">[1]Свертка!$J$60</definedName>
    <definedName name="J60z" localSheetId="0">[1]Свертка!$J$60</definedName>
    <definedName name="J60z" localSheetId="1">[1]Свертка!$J$60</definedName>
    <definedName name="J61z" localSheetId="2">[1]Свертка!$J$61</definedName>
    <definedName name="J61z" localSheetId="0">[1]Свертка!$J$61</definedName>
    <definedName name="J61z" localSheetId="1">[1]Свертка!$J$61</definedName>
    <definedName name="J62z" localSheetId="2">[1]Свертка!$J$62</definedName>
    <definedName name="J62z" localSheetId="0">[1]Свертка!$J$62</definedName>
    <definedName name="J62z" localSheetId="1">[1]Свертка!$J$62</definedName>
    <definedName name="J63z" localSheetId="2">[1]Свертка!$J$63</definedName>
    <definedName name="J63z" localSheetId="0">[1]Свертка!$J$63</definedName>
    <definedName name="J63z" localSheetId="1">[1]Свертка!$J$63</definedName>
    <definedName name="K59z" localSheetId="2">[1]Свертка!$K$59</definedName>
    <definedName name="K59z" localSheetId="0">[1]Свертка!$K$59</definedName>
    <definedName name="K59z" localSheetId="1">[1]Свертка!$K$59</definedName>
    <definedName name="K60z" localSheetId="2">[1]Свертка!$K$60</definedName>
    <definedName name="K60z" localSheetId="0">[1]Свертка!$K$60</definedName>
    <definedName name="K60z" localSheetId="1">[1]Свертка!$K$60</definedName>
    <definedName name="K61z" localSheetId="2">[1]Свертка!$K$61</definedName>
    <definedName name="K61z" localSheetId="0">[1]Свертка!$K$61</definedName>
    <definedName name="K61z" localSheetId="1">[1]Свертка!$K$61</definedName>
    <definedName name="K62z" localSheetId="2">[1]Свертка!$K$62</definedName>
    <definedName name="K62z" localSheetId="0">[1]Свертка!$K$62</definedName>
    <definedName name="K62z" localSheetId="1">[1]Свертка!$K$62</definedName>
    <definedName name="K63z" localSheetId="2">[1]Свертка!$K$63</definedName>
    <definedName name="K63z" localSheetId="0">[1]Свертка!$K$63</definedName>
    <definedName name="K63z" localSheetId="1">[1]Свертка!$K$63</definedName>
    <definedName name="L59z" localSheetId="2">[1]Свертка!$L$59</definedName>
    <definedName name="L59z" localSheetId="0">[1]Свертка!$L$59</definedName>
    <definedName name="L59z" localSheetId="1">[1]Свертка!$L$59</definedName>
    <definedName name="L60z" localSheetId="2">[1]Свертка!$L$60</definedName>
    <definedName name="L60z" localSheetId="0">[1]Свертка!$L$60</definedName>
    <definedName name="L60z" localSheetId="1">[1]Свертка!$L$60</definedName>
    <definedName name="L61z" localSheetId="2">[1]Свертка!$L$61</definedName>
    <definedName name="L61z" localSheetId="0">[1]Свертка!$L$61</definedName>
    <definedName name="L61z" localSheetId="1">[1]Свертка!$L$61</definedName>
    <definedName name="L62z" localSheetId="2">[1]Свертка!$L$62</definedName>
    <definedName name="L62z" localSheetId="0">[1]Свертка!$L$62</definedName>
    <definedName name="L62z" localSheetId="1">[1]Свертка!$L$62</definedName>
    <definedName name="L63z" localSheetId="2">[1]Свертка!$L$63</definedName>
    <definedName name="L63z" localSheetId="0">[1]Свертка!$L$63</definedName>
    <definedName name="L63z" localSheetId="1">[1]Свертка!$L$63</definedName>
    <definedName name="O67y" localSheetId="2">[1]Свертка!$O$67</definedName>
    <definedName name="O67y" localSheetId="0">[1]Свертка!$O$67</definedName>
    <definedName name="O67y" localSheetId="1">[1]Свертка!$O$67</definedName>
    <definedName name="P67y" localSheetId="2">[1]Свертка!$P$67</definedName>
    <definedName name="P67y" localSheetId="0">[1]Свертка!$P$67</definedName>
    <definedName name="P67y" localSheetId="1">[1]Свертка!$P$67</definedName>
    <definedName name="Q67y" localSheetId="2">[1]Свертка!$Q$67</definedName>
    <definedName name="Q67y" localSheetId="0">[1]Свертка!$Q$67</definedName>
    <definedName name="Q67y" localSheetId="1">[1]Свертка!$Q$67</definedName>
    <definedName name="S67y" localSheetId="2">[1]Свертка!$S$67</definedName>
    <definedName name="S67y" localSheetId="0">[1]Свертка!$S$67</definedName>
    <definedName name="S67y" localSheetId="1">[1]Свертка!$S$67</definedName>
    <definedName name="бриг" localSheetId="2">[2]Сводные!#REF!</definedName>
    <definedName name="бриг" localSheetId="0">[2]Сводные!#REF!</definedName>
    <definedName name="бриг" localSheetId="1">[2]Сводные!#REF!</definedName>
    <definedName name="В1" localSheetId="2">'[1]Трудоемкость в год'!$D$27</definedName>
    <definedName name="В1" localSheetId="0">'[1]Трудоемкость в год'!$D$27</definedName>
    <definedName name="В1" localSheetId="1">'[1]Трудоемкость в год'!$D$27</definedName>
    <definedName name="В1.2" localSheetId="2">'[3]В2-В1 (2)'!$D$14</definedName>
    <definedName name="В1.2" localSheetId="0">'[3]В2-В1 (2)'!$D$14</definedName>
    <definedName name="В1.2" localSheetId="1">'[3]В2-В1 (2)'!$D$14</definedName>
    <definedName name="В1_ТО1" localSheetId="2">[1]Свертка!$E$68</definedName>
    <definedName name="В1_ТО1" localSheetId="0">[1]Свертка!$E$68</definedName>
    <definedName name="В1_ТО1" localSheetId="1">[1]Свертка!$E$68</definedName>
    <definedName name="В1_ТО2" localSheetId="2">[1]Свертка!$F$68</definedName>
    <definedName name="В1_ТО2" localSheetId="0">[1]Свертка!$F$68</definedName>
    <definedName name="В1_ТО2" localSheetId="1">[1]Свертка!$F$68</definedName>
    <definedName name="В1_ТО3" localSheetId="2">[1]Свертка!$G$68</definedName>
    <definedName name="В1_ТО3" localSheetId="0">[1]Свертка!$G$68</definedName>
    <definedName name="В1_ТО3" localSheetId="1">[1]Свертка!$G$68</definedName>
    <definedName name="В1_ТО4" localSheetId="2">[1]Свертка!$H$68</definedName>
    <definedName name="В1_ТО4" localSheetId="0">[1]Свертка!$H$68</definedName>
    <definedName name="В1_ТО4" localSheetId="1">[1]Свертка!$H$68</definedName>
    <definedName name="В1_ТО5" localSheetId="2">[1]Свертка!$I$68</definedName>
    <definedName name="В1_ТО5" localSheetId="0">[1]Свертка!$I$68</definedName>
    <definedName name="В1_ТО5" localSheetId="1">[1]Свертка!$I$68</definedName>
    <definedName name="В1В2" localSheetId="2">#REF!</definedName>
    <definedName name="В1В2" localSheetId="0">#REF!</definedName>
    <definedName name="В1В2" localSheetId="1">#REF!</definedName>
    <definedName name="В2" localSheetId="2">[1]Свертка!$E$69</definedName>
    <definedName name="В2" localSheetId="0">[1]Свертка!$E$69</definedName>
    <definedName name="В2" localSheetId="1">[1]Свертка!$E$69</definedName>
    <definedName name="В2.2" localSheetId="2">'[3]С1-В2 (2)'!$D$14</definedName>
    <definedName name="В2.2" localSheetId="0">'[3]С1-В2 (2)'!$D$14</definedName>
    <definedName name="В2.2" localSheetId="1">'[3]С1-В2 (2)'!$D$14</definedName>
    <definedName name="В2_ТО1" localSheetId="2">[1]Свертка!$E$69</definedName>
    <definedName name="В2_ТО1" localSheetId="0">[1]Свертка!$E$69</definedName>
    <definedName name="В2_ТО1" localSheetId="1">[1]Свертка!$E$69</definedName>
    <definedName name="В2_ТО2" localSheetId="2">[1]Свертка!$F$69</definedName>
    <definedName name="В2_ТО2" localSheetId="0">[1]Свертка!$F$69</definedName>
    <definedName name="В2_ТО2" localSheetId="1">[1]Свертка!$F$69</definedName>
    <definedName name="В2_ТО3" localSheetId="2">[1]Свертка!$G$69</definedName>
    <definedName name="В2_ТО3" localSheetId="0">[1]Свертка!$G$69</definedName>
    <definedName name="В2_ТО3" localSheetId="1">[1]Свертка!$G$69</definedName>
    <definedName name="В2_ТО4" localSheetId="2">[1]Свертка!$H$69</definedName>
    <definedName name="В2_ТО4" localSheetId="0">[1]Свертка!$H$69</definedName>
    <definedName name="В2_ТО4" localSheetId="1">[1]Свертка!$H$69</definedName>
    <definedName name="В2_ТО5" localSheetId="2">[1]Свертка!$I$69</definedName>
    <definedName name="В2_ТО5" localSheetId="0">[1]Свертка!$I$69</definedName>
    <definedName name="В2_ТО5" localSheetId="1">[1]Свертка!$I$69</definedName>
    <definedName name="В3" localSheetId="2">'[1]Трудоемкость в год'!$J$27</definedName>
    <definedName name="В3" localSheetId="0">'[1]Трудоемкость в год'!$J$27</definedName>
    <definedName name="В3" localSheetId="1">'[1]Трудоемкость в год'!$J$27</definedName>
    <definedName name="В3.2" localSheetId="2">'[3]В3-ЗУ (2)'!$D$14</definedName>
    <definedName name="В3.2" localSheetId="0">'[3]В3-ЗУ (2)'!$D$14</definedName>
    <definedName name="В3.2" localSheetId="1">'[3]В3-ЗУ (2)'!$D$14</definedName>
    <definedName name="В3_ТО1" localSheetId="2">[1]Свертка!$E$70</definedName>
    <definedName name="В3_ТО1" localSheetId="0">[1]Свертка!$E$70</definedName>
    <definedName name="В3_ТО1" localSheetId="1">[1]Свертка!$E$70</definedName>
    <definedName name="В3_ТО2" localSheetId="2">[1]Свертка!$F$70</definedName>
    <definedName name="В3_ТО2" localSheetId="0">[1]Свертка!$F$70</definedName>
    <definedName name="В3_ТО2" localSheetId="1">[1]Свертка!$F$70</definedName>
    <definedName name="В3_ТО3" localSheetId="2">[1]Свертка!$G$70</definedName>
    <definedName name="В3_ТО3" localSheetId="0">[1]Свертка!$G$70</definedName>
    <definedName name="В3_ТО3" localSheetId="1">[1]Свертка!$G$70</definedName>
    <definedName name="В3_ТО4" localSheetId="2">[1]Свертка!$H$70</definedName>
    <definedName name="В3_ТО4" localSheetId="0">[1]Свертка!$H$70</definedName>
    <definedName name="В3_ТО4" localSheetId="1">[1]Свертка!$H$70</definedName>
    <definedName name="В3_ТО5" localSheetId="2">[1]Свертка!$I$70</definedName>
    <definedName name="В3_ТО5" localSheetId="0">[1]Свертка!$I$70</definedName>
    <definedName name="В3_ТО5" localSheetId="1">[1]Свертка!$I$70</definedName>
    <definedName name="В4" localSheetId="2">'[1]Трудоемкость в год'!$M$27</definedName>
    <definedName name="В4" localSheetId="0">'[1]Трудоемкость в год'!$M$27</definedName>
    <definedName name="В4" localSheetId="1">'[1]Трудоемкость в год'!$M$27</definedName>
    <definedName name="В4.2" localSheetId="2">'[3]В4-С2 (2)'!$D$14</definedName>
    <definedName name="В4.2" localSheetId="0">'[3]В4-С2 (2)'!$D$14</definedName>
    <definedName name="В4.2" localSheetId="1">'[3]В4-С2 (2)'!$D$14</definedName>
    <definedName name="В4_ТО1" localSheetId="2">[1]Свертка!$E$71</definedName>
    <definedName name="В4_ТО1" localSheetId="0">[1]Свертка!$E$71</definedName>
    <definedName name="В4_ТО1" localSheetId="1">[1]Свертка!$E$71</definedName>
    <definedName name="В4_ТО2" localSheetId="2">[1]Свертка!$F$71</definedName>
    <definedName name="В4_ТО2" localSheetId="0">[1]Свертка!$F$71</definedName>
    <definedName name="В4_ТО2" localSheetId="1">[1]Свертка!$F$71</definedName>
    <definedName name="В4_ТО3" localSheetId="2">[1]Свертка!$G$71</definedName>
    <definedName name="В4_ТО3" localSheetId="0">[1]Свертка!$G$71</definedName>
    <definedName name="В4_ТО3" localSheetId="1">[1]Свертка!$G$71</definedName>
    <definedName name="В4_ТО4" localSheetId="2">[1]Свертка!$H$71</definedName>
    <definedName name="В4_ТО4" localSheetId="0">[1]Свертка!$H$71</definedName>
    <definedName name="В4_ТО4" localSheetId="1">[1]Свертка!$H$71</definedName>
    <definedName name="В4_ТО5" localSheetId="2">[1]Свертка!$I$71</definedName>
    <definedName name="В4_ТО5" localSheetId="0">[1]Свертка!$I$71</definedName>
    <definedName name="В4_ТО5" localSheetId="1">[1]Свертка!$I$71</definedName>
    <definedName name="В5" localSheetId="2">'[1]Трудоемкость в год'!$P$27</definedName>
    <definedName name="В5" localSheetId="0">'[1]Трудоемкость в год'!$P$27</definedName>
    <definedName name="В5" localSheetId="1">'[1]Трудоемкость в год'!$P$27</definedName>
    <definedName name="В5.2" localSheetId="2">'[3]В5-В4 (2)'!$D$14</definedName>
    <definedName name="В5.2" localSheetId="0">'[3]В5-В4 (2)'!$D$14</definedName>
    <definedName name="В5.2" localSheetId="1">'[3]В5-В4 (2)'!$D$14</definedName>
    <definedName name="В5_ТО1" localSheetId="2">[1]Свертка!$E$72</definedName>
    <definedName name="В5_ТО1" localSheetId="0">[1]Свертка!$E$72</definedName>
    <definedName name="В5_ТО1" localSheetId="1">[1]Свертка!$E$72</definedName>
    <definedName name="В5_ТО2" localSheetId="2">[1]Свертка!$F$72</definedName>
    <definedName name="В5_ТО2" localSheetId="0">[1]Свертка!$F$72</definedName>
    <definedName name="В5_ТО2" localSheetId="1">[1]Свертка!$F$72</definedName>
    <definedName name="В5_ТО3" localSheetId="2">[1]Свертка!$G$72</definedName>
    <definedName name="В5_ТО3" localSheetId="0">[1]Свертка!$G$72</definedName>
    <definedName name="В5_ТО3" localSheetId="1">[1]Свертка!$G$72</definedName>
    <definedName name="В5_ТО4" localSheetId="2">[1]Свертка!$H$72</definedName>
    <definedName name="В5_ТО4" localSheetId="0">[1]Свертка!$H$72</definedName>
    <definedName name="В5_ТО4" localSheetId="1">[1]Свертка!$H$72</definedName>
    <definedName name="В5_ТО5" localSheetId="2">[1]Свертка!$I$72</definedName>
    <definedName name="В5_ТО5" localSheetId="0">[1]Свертка!$I$72</definedName>
    <definedName name="В5_ТО5" localSheetId="1">[1]Свертка!$I$72</definedName>
    <definedName name="В6" localSheetId="2">'[1]Трудоемкость в год'!$S$27</definedName>
    <definedName name="В6" localSheetId="0">'[1]Трудоемкость в год'!$S$27</definedName>
    <definedName name="В6" localSheetId="1">'[1]Трудоемкость в год'!$S$27</definedName>
    <definedName name="В6.2" localSheetId="2">'[3]В6-В5 (2)'!$D$14</definedName>
    <definedName name="В6.2" localSheetId="0">'[3]В6-В5 (2)'!$D$14</definedName>
    <definedName name="В6.2" localSheetId="1">'[3]В6-В5 (2)'!$D$14</definedName>
    <definedName name="В6_ТО1" localSheetId="2">[1]Свертка!$E$73</definedName>
    <definedName name="В6_ТО1" localSheetId="0">[1]Свертка!$E$73</definedName>
    <definedName name="В6_ТО1" localSheetId="1">[1]Свертка!$E$73</definedName>
    <definedName name="В6_ТО2" localSheetId="2">[1]Свертка!$F$73</definedName>
    <definedName name="В6_ТО2" localSheetId="0">[1]Свертка!$F$73</definedName>
    <definedName name="В6_ТО2" localSheetId="1">[1]Свертка!$F$73</definedName>
    <definedName name="В6_ТО3" localSheetId="2">[1]Свертка!$G$73</definedName>
    <definedName name="В6_ТО3" localSheetId="0">[1]Свертка!$G$73</definedName>
    <definedName name="В6_ТО3" localSheetId="1">[1]Свертка!$G$73</definedName>
    <definedName name="В6_ТО4" localSheetId="2">[1]Свертка!$H$73</definedName>
    <definedName name="В6_ТО4" localSheetId="0">[1]Свертка!$H$73</definedName>
    <definedName name="В6_ТО4" localSheetId="1">[1]Свертка!$H$73</definedName>
    <definedName name="В6_ТО5" localSheetId="2">[1]Свертка!$I$73</definedName>
    <definedName name="В6_ТО5" localSheetId="0">[1]Свертка!$I$73</definedName>
    <definedName name="В6_ТО5" localSheetId="1">[1]Свертка!$I$73</definedName>
    <definedName name="г" localSheetId="2">#REF!</definedName>
    <definedName name="г" localSheetId="0">#REF!</definedName>
    <definedName name="г" localSheetId="1">#REF!</definedName>
    <definedName name="ДвГ" localSheetId="2">[4]Трудоемкость!#REF!</definedName>
    <definedName name="ДвГ" localSheetId="0">[4]Трудоемкость!#REF!</definedName>
    <definedName name="ДвГ" localSheetId="1">[4]Трудоемкость!#REF!</definedName>
    <definedName name="ДКНФ" localSheetId="2">'[3]С1ДКЮ Нев-Фин'!$D$14</definedName>
    <definedName name="ДКНФ" localSheetId="0">'[3]С1ДКЮ Нев-Фин'!$D$14</definedName>
    <definedName name="ДКНФ" localSheetId="1">'[3]С1ДКЮ Нев-Фин'!$D$14</definedName>
    <definedName name="ДКНФ2" localSheetId="2">'[3]С1ДКЮ Нев-Фин(2)'!$D$14</definedName>
    <definedName name="ДКНФ2" localSheetId="0">'[3]С1ДКЮ Нев-Фин(2)'!$D$14</definedName>
    <definedName name="ДКНФ2" localSheetId="1">'[3]С1ДКЮ Нев-Фин(2)'!$D$14</definedName>
    <definedName name="ДКНФ3" localSheetId="2">'[3]С1ДКС Нев-Фин'!$D$14</definedName>
    <definedName name="ДКНФ3" localSheetId="0">'[3]С1ДКС Нев-Фин'!$D$14</definedName>
    <definedName name="ДКНФ3" localSheetId="1">'[3]С1ДКС Нев-Фин'!$D$14</definedName>
    <definedName name="ДКНФ4" localSheetId="2">'[3]С1ДКС Нев-Фин(2)'!$D$14</definedName>
    <definedName name="ДКНФ4" localSheetId="0">'[3]С1ДКС Нев-Фин(2)'!$D$14</definedName>
    <definedName name="ДКНФ4" localSheetId="1">'[3]С1ДКС Нев-Фин(2)'!$D$14</definedName>
    <definedName name="ДКС" localSheetId="2">'[3]Тп 2-ДК'!$D$14</definedName>
    <definedName name="ДКС" localSheetId="0">'[3]Тп 2-ДК'!$D$14</definedName>
    <definedName name="ДКС" localSheetId="1">'[3]Тп 2-ДК'!$D$14</definedName>
    <definedName name="ДКС2" localSheetId="2">'[3]Тп 2-ДК(2)'!$D$14</definedName>
    <definedName name="ДКС2" localSheetId="0">'[3]Тп 2-ДК(2)'!$D$14</definedName>
    <definedName name="ДКС2" localSheetId="1">'[3]Тп 2-ДК(2)'!$D$14</definedName>
    <definedName name="ДКЮ" localSheetId="2">'[3]Тп 4-ДК'!$D$14</definedName>
    <definedName name="ДКЮ" localSheetId="0">'[3]Тп 4-ДК'!$D$14</definedName>
    <definedName name="ДКЮ" localSheetId="1">'[3]Тп 4-ДК'!$D$14</definedName>
    <definedName name="ДКЮ2" localSheetId="2">'[3]Тп 4-ДК(2)'!$D$14</definedName>
    <definedName name="ДКЮ2" localSheetId="0">'[3]Тп 4-ДК(2)'!$D$14</definedName>
    <definedName name="ДКЮ2" localSheetId="1">'[3]Тп 4-ДК(2)'!$D$14</definedName>
    <definedName name="длина" localSheetId="2">'[3]В2-В1'!$D$14</definedName>
    <definedName name="длина" localSheetId="0">'[3]В2-В1'!$D$14</definedName>
    <definedName name="длина" localSheetId="1">'[3]В2-В1'!$D$14</definedName>
    <definedName name="ДР" localSheetId="2">[1]Константы!$A$5</definedName>
    <definedName name="ДР" localSheetId="0">[1]Константы!$A$5</definedName>
    <definedName name="ДР" localSheetId="1">[1]Константы!$A$5</definedName>
    <definedName name="е" localSheetId="2">#REF!</definedName>
    <definedName name="е" localSheetId="0">#REF!</definedName>
    <definedName name="е" localSheetId="1">#REF!</definedName>
    <definedName name="Журн." localSheetId="2">[2]ОТМ!$E$24</definedName>
    <definedName name="Журн." localSheetId="0">[2]ОТМ!$E$24</definedName>
    <definedName name="Журн." localSheetId="1">[2]ОТМ!$E$24</definedName>
    <definedName name="_xlnm.Print_Titles" localSheetId="2">' Год ТЗ 38 '!$23:$24</definedName>
    <definedName name="_xlnm.Print_Titles" localSheetId="0">' Год ТО.38 '!$22:$23</definedName>
    <definedName name="_xlnm.Print_Titles" localSheetId="1">'Мес ТО.38'!$22:$23</definedName>
    <definedName name="закр_2012" localSheetId="2">[1]Обоснование!$D$2</definedName>
    <definedName name="закр_2012" localSheetId="0">[1]Обоснование!$D$2</definedName>
    <definedName name="закр_2012" localSheetId="1">[1]Обоснование!$D$2</definedName>
    <definedName name="ЗУ" localSheetId="2">'[1]Трудоемкость в год'!$AH$27</definedName>
    <definedName name="ЗУ" localSheetId="0">'[1]Трудоемкость в год'!$AH$27</definedName>
    <definedName name="ЗУ" localSheetId="1">'[1]Трудоемкость в год'!$AH$27</definedName>
    <definedName name="ЗУ_ТО1" localSheetId="2">[1]Свертка!$E$78</definedName>
    <definedName name="ЗУ_ТО1" localSheetId="0">[1]Свертка!$E$78</definedName>
    <definedName name="ЗУ_ТО1" localSheetId="1">[1]Свертка!$E$78</definedName>
    <definedName name="ЗУ_ТО2" localSheetId="2">[1]Свертка!$F$78</definedName>
    <definedName name="ЗУ_ТО2" localSheetId="0">[1]Свертка!$F$78</definedName>
    <definedName name="ЗУ_ТО2" localSheetId="1">[1]Свертка!$F$78</definedName>
    <definedName name="ЗУ_ТО3" localSheetId="2">[1]Свертка!$G$78</definedName>
    <definedName name="ЗУ_ТО3" localSheetId="0">[1]Свертка!$G$78</definedName>
    <definedName name="ЗУ_ТО3" localSheetId="1">[1]Свертка!$G$78</definedName>
    <definedName name="ЗУ_ТО4" localSheetId="2">[1]Свертка!$H$78</definedName>
    <definedName name="ЗУ_ТО4" localSheetId="0">[1]Свертка!$H$78</definedName>
    <definedName name="ЗУ_ТО4" localSheetId="1">[1]Свертка!$H$78</definedName>
    <definedName name="ЗУ_ТО5" localSheetId="2">[1]Свертка!$I$78</definedName>
    <definedName name="ЗУ_ТО5" localSheetId="0">[1]Свертка!$I$78</definedName>
    <definedName name="ЗУ_ТО5" localSheetId="1">[1]Свертка!$I$78</definedName>
    <definedName name="ЗУ2" localSheetId="2">'[3]ЗУ-С1Ю'!$D$14</definedName>
    <definedName name="ЗУ2" localSheetId="0">'[3]ЗУ-С1Ю'!$D$14</definedName>
    <definedName name="ЗУ2" localSheetId="1">'[3]ЗУ-С1Ю'!$D$14</definedName>
    <definedName name="ИС_С1С_ТО1" localSheetId="2">[1]Свертка!$E$83</definedName>
    <definedName name="ИС_С1С_ТО1" localSheetId="0">[1]Свертка!$E$83</definedName>
    <definedName name="ИС_С1С_ТО1" localSheetId="1">[1]Свертка!$E$83</definedName>
    <definedName name="ИС_С1С_ТО2" localSheetId="2">[1]Свертка!$F$83</definedName>
    <definedName name="ИС_С1С_ТО2" localSheetId="0">[1]Свертка!$F$83</definedName>
    <definedName name="ИС_С1С_ТО2" localSheetId="1">[1]Свертка!$F$83</definedName>
    <definedName name="ИС_С1С_ТО3" localSheetId="2">[1]Свертка!$G$83</definedName>
    <definedName name="ИС_С1С_ТО3" localSheetId="0">[1]Свертка!$G$83</definedName>
    <definedName name="ИС_С1С_ТО3" localSheetId="1">[1]Свертка!$G$83</definedName>
    <definedName name="ИС_С1С_ТО4" localSheetId="2">[1]Свертка!$H$83</definedName>
    <definedName name="ИС_С1С_ТО4" localSheetId="0">[1]Свертка!$H$83</definedName>
    <definedName name="ИС_С1С_ТО4" localSheetId="1">[1]Свертка!$H$83</definedName>
    <definedName name="ИС_С1С_ТО5" localSheetId="2">[1]Свертка!$I$83</definedName>
    <definedName name="ИС_С1С_ТО5" localSheetId="0">[1]Свертка!$I$83</definedName>
    <definedName name="ИС_С1С_ТО5" localSheetId="1">[1]Свертка!$I$83</definedName>
    <definedName name="ИС_С1Ю_ТО1" localSheetId="2">[1]Свертка!$E$84</definedName>
    <definedName name="ИС_С1Ю_ТО1" localSheetId="0">[1]Свертка!$E$84</definedName>
    <definedName name="ИС_С1Ю_ТО1" localSheetId="1">[1]Свертка!$E$84</definedName>
    <definedName name="ИС_С1Ю_ТО2" localSheetId="2">[1]Свертка!$F$84</definedName>
    <definedName name="ИС_С1Ю_ТО2" localSheetId="0">[1]Свертка!$F$84</definedName>
    <definedName name="ИС_С1Ю_ТО2" localSheetId="1">[1]Свертка!$F$84</definedName>
    <definedName name="ИС_С1Ю_ТО3" localSheetId="2">[1]Свертка!$G$84</definedName>
    <definedName name="ИС_С1Ю_ТО3" localSheetId="0">[1]Свертка!$G$84</definedName>
    <definedName name="ИС_С1Ю_ТО3" localSheetId="1">[1]Свертка!$G$84</definedName>
    <definedName name="ИС_С1Ю_ТО4" localSheetId="2">[1]Свертка!$H$84</definedName>
    <definedName name="ИС_С1Ю_ТО4" localSheetId="0">[1]Свертка!$H$84</definedName>
    <definedName name="ИС_С1Ю_ТО4" localSheetId="1">[1]Свертка!$H$84</definedName>
    <definedName name="ИС_С1Ю_ТО5" localSheetId="2">[1]Свертка!$I$84</definedName>
    <definedName name="ИС_С1Ю_ТО5" localSheetId="0">[1]Свертка!$I$84</definedName>
    <definedName name="ИС_С1Ю_ТО5" localSheetId="1">[1]Свертка!$I$84</definedName>
    <definedName name="ИС_С2С_ТО1" localSheetId="2">[1]Свертка!$E$85</definedName>
    <definedName name="ИС_С2С_ТО1" localSheetId="0">[1]Свертка!$E$85</definedName>
    <definedName name="ИС_С2С_ТО1" localSheetId="1">[1]Свертка!$E$85</definedName>
    <definedName name="ИС_С2С_ТО2" localSheetId="2">[1]Свертка!$F$85</definedName>
    <definedName name="ИС_С2С_ТО2" localSheetId="0">[1]Свертка!$F$85</definedName>
    <definedName name="ИС_С2С_ТО2" localSheetId="1">[1]Свертка!$F$85</definedName>
    <definedName name="ИС_С2С_ТО3" localSheetId="2">[1]Свертка!$G$85</definedName>
    <definedName name="ИС_С2С_ТО3" localSheetId="0">[1]Свертка!$G$85</definedName>
    <definedName name="ИС_С2С_ТО3" localSheetId="1">[1]Свертка!$G$85</definedName>
    <definedName name="ИС_С2С_ТО4" localSheetId="2">[1]Свертка!$H$85</definedName>
    <definedName name="ИС_С2С_ТО4" localSheetId="0">[1]Свертка!$H$85</definedName>
    <definedName name="ИС_С2С_ТО4" localSheetId="1">[1]Свертка!$H$85</definedName>
    <definedName name="ИС_С2С_ТО5" localSheetId="2">[1]Свертка!$I$85</definedName>
    <definedName name="ИС_С2С_ТО5" localSheetId="0">[1]Свертка!$I$85</definedName>
    <definedName name="ИС_С2С_ТО5" localSheetId="1">[1]Свертка!$I$85</definedName>
    <definedName name="ИС_С2Ю_ТО1" localSheetId="2">[1]Свертка!$E$86</definedName>
    <definedName name="ИС_С2Ю_ТО1" localSheetId="0">[1]Свертка!$E$86</definedName>
    <definedName name="ИС_С2Ю_ТО1" localSheetId="1">[1]Свертка!$E$86</definedName>
    <definedName name="ИС_С2Ю_ТО2" localSheetId="2">[1]Свертка!$F$86</definedName>
    <definedName name="ИС_С2Ю_ТО2" localSheetId="0">[1]Свертка!$F$86</definedName>
    <definedName name="ИС_С2Ю_ТО2" localSheetId="1">[1]Свертка!$F$86</definedName>
    <definedName name="ИС_С2Ю_ТО3" localSheetId="2">[1]Свертка!$G$86</definedName>
    <definedName name="ИС_С2Ю_ТО3" localSheetId="0">[1]Свертка!$G$86</definedName>
    <definedName name="ИС_С2Ю_ТО3" localSheetId="1">[1]Свертка!$G$86</definedName>
    <definedName name="ИС_С2Ю_ТО4" localSheetId="2">[1]Свертка!$H$86</definedName>
    <definedName name="ИС_С2Ю_ТО4" localSheetId="0">[1]Свертка!$H$86</definedName>
    <definedName name="ИС_С2Ю_ТО4" localSheetId="1">[1]Свертка!$H$86</definedName>
    <definedName name="ИС_С2Ю_ТО5" localSheetId="2">[1]Свертка!$I$86</definedName>
    <definedName name="ИС_С2Ю_ТО5" localSheetId="0">[1]Свертка!$I$86</definedName>
    <definedName name="ИС_С2Ю_ТО5" localSheetId="1">[1]Свертка!$I$86</definedName>
    <definedName name="ИС1" localSheetId="2">'[1]Трудоемкость в год'!$D$50</definedName>
    <definedName name="ИС1" localSheetId="0">'[1]Трудоемкость в год'!$D$50</definedName>
    <definedName name="ИС1" localSheetId="1">'[1]Трудоемкость в год'!$D$50</definedName>
    <definedName name="ИС2" localSheetId="2">'[1]Трудоемкость в год'!$G$50</definedName>
    <definedName name="ИС2" localSheetId="0">'[1]Трудоемкость в год'!$G$50</definedName>
    <definedName name="ИС2" localSheetId="1">'[1]Трудоемкость в год'!$G$50</definedName>
    <definedName name="ИС3" localSheetId="2">'[1]Трудоемкость в год'!$J$50</definedName>
    <definedName name="ИС3" localSheetId="0">'[1]Трудоемкость в год'!$J$50</definedName>
    <definedName name="ИС3" localSheetId="1">'[1]Трудоемкость в год'!$J$50</definedName>
    <definedName name="ИС4" localSheetId="2">'[1]Трудоемкость в год'!$M$50</definedName>
    <definedName name="ИС4" localSheetId="0">'[1]Трудоемкость в год'!$M$50</definedName>
    <definedName name="ИС4" localSheetId="1">'[1]Трудоемкость в год'!$M$50</definedName>
    <definedName name="к_бр" localSheetId="2">[1]Обоснование!$I$7</definedName>
    <definedName name="к_бр" localSheetId="0">[1]Обоснование!$I$7</definedName>
    <definedName name="к_бр" localSheetId="1">[1]Обоснование!$I$7</definedName>
    <definedName name="К_ЕТО" localSheetId="2">[5]Лист1!$A$1</definedName>
    <definedName name="К_ЕТО" localSheetId="0">[5]Лист1!$A$1</definedName>
    <definedName name="К_ЕТО" localSheetId="1">[5]Лист1!$A$1</definedName>
    <definedName name="к_м" localSheetId="2">#REF!</definedName>
    <definedName name="к_м" localSheetId="0">#REF!</definedName>
    <definedName name="к_м" localSheetId="1">#REF!</definedName>
    <definedName name="К_ТО1" localSheetId="2">[2]Сводные!#REF!</definedName>
    <definedName name="К_ТО1" localSheetId="0">[2]Сводные!#REF!</definedName>
    <definedName name="К_ТО1" localSheetId="1">[2]Сводные!#REF!</definedName>
    <definedName name="К_ТО2" localSheetId="2">[2]Сводные!#REF!</definedName>
    <definedName name="К_ТО2" localSheetId="0">[2]Сводные!#REF!</definedName>
    <definedName name="К_ТО2" localSheetId="1">[2]Сводные!#REF!</definedName>
    <definedName name="К_ТО3" localSheetId="2">[2]Сводные!#REF!</definedName>
    <definedName name="К_ТО3" localSheetId="0">[2]Сводные!#REF!</definedName>
    <definedName name="К_ТО3" localSheetId="1">[2]Сводные!#REF!</definedName>
    <definedName name="К_ТО4" localSheetId="2">[2]Сводные!#REF!</definedName>
    <definedName name="К_ТО4" localSheetId="0">[2]Сводные!#REF!</definedName>
    <definedName name="К_ТО4" localSheetId="1">[2]Сводные!#REF!</definedName>
    <definedName name="К_ТО5" localSheetId="2">[2]Сводные!#REF!</definedName>
    <definedName name="К_ТО5" localSheetId="0">[2]Сводные!#REF!</definedName>
    <definedName name="К_ТО5" localSheetId="1">[2]Сводные!#REF!</definedName>
    <definedName name="К504" localSheetId="2">'[3]ТП4-АТЗ №504 '!$D$14</definedName>
    <definedName name="К504" localSheetId="0">'[3]ТП4-АТЗ №504 '!$D$14</definedName>
    <definedName name="К504" localSheetId="1">'[3]ТП4-АТЗ №504 '!$D$14</definedName>
    <definedName name="квартал" localSheetId="2">'[6]КС2 В1'!$N$7</definedName>
    <definedName name="квартал" localSheetId="0">'[6]КС2 В1'!$N$7</definedName>
    <definedName name="квартал" localSheetId="1">'[6]КС2 В1'!$N$7</definedName>
    <definedName name="ККУД" localSheetId="2">[1]Константы!$A$9</definedName>
    <definedName name="ККУД" localSheetId="0">[1]Константы!$A$9</definedName>
    <definedName name="ККУД" localSheetId="1">[1]Константы!$A$9</definedName>
    <definedName name="КПе01" localSheetId="2">[1]Константы!$A$2</definedName>
    <definedName name="КПе01" localSheetId="0">[1]Константы!$A$2</definedName>
    <definedName name="КПе01" localSheetId="1">[1]Константы!$A$2</definedName>
    <definedName name="КПе1991" localSheetId="2">'[1]Смета В1'!$F$531</definedName>
    <definedName name="КПе1991" localSheetId="0">'[1]Смета В1'!$F$531</definedName>
    <definedName name="КПе1991" localSheetId="1">'[1]Смета В1'!$F$531</definedName>
    <definedName name="КПе2001" localSheetId="2">'[1]Смета В1'!$F$532</definedName>
    <definedName name="КПе2001" localSheetId="0">'[1]Смета В1'!$F$532</definedName>
    <definedName name="КПе2001" localSheetId="1">'[1]Смета В1'!$F$532</definedName>
    <definedName name="КПе91" localSheetId="2">[1]Константы!$A$1</definedName>
    <definedName name="КПе91" localSheetId="0">[1]Константы!$A$1</definedName>
    <definedName name="КПе91" localSheetId="1">[1]Константы!$A$1</definedName>
    <definedName name="КУдор" localSheetId="2">[1]Константы!$A$8</definedName>
    <definedName name="КУдор" localSheetId="0">[1]Константы!$A$8</definedName>
    <definedName name="КУдор" localSheetId="1">[1]Константы!$A$8</definedName>
    <definedName name="НДС" localSheetId="2">[1]Константы!$A$3</definedName>
    <definedName name="НДС" localSheetId="0">[1]Константы!$A$3</definedName>
    <definedName name="НДС" localSheetId="1">[1]Константы!$A$3</definedName>
    <definedName name="нормочас" localSheetId="2">'[7]Трудоемкость в год'!#REF!</definedName>
    <definedName name="нормочас" localSheetId="0">'[7]Трудоемкость в год'!#REF!</definedName>
    <definedName name="нормочас" localSheetId="1">'[7]Трудоемкость в год'!#REF!</definedName>
    <definedName name="НР" localSheetId="2">[1]Константы!$A$6</definedName>
    <definedName name="НР" localSheetId="0">[1]Константы!$A$6</definedName>
    <definedName name="НР" localSheetId="1">[1]Константы!$A$6</definedName>
    <definedName name="нчас" localSheetId="2">[1]Константы!$A$10</definedName>
    <definedName name="нчас" localSheetId="0">[1]Константы!$A$10</definedName>
    <definedName name="нчас" localSheetId="1">[1]Константы!$A$10</definedName>
    <definedName name="_xlnm.Print_Area" localSheetId="2">' Год ТЗ 38 '!$A$1:$U$97</definedName>
    <definedName name="_xlnm.Print_Area" localSheetId="0">' Год ТО.38 '!$A$1:$U$101</definedName>
    <definedName name="_xlnm.Print_Area" localSheetId="6">'10.2.38 ТО'!$A$1:$AL$28</definedName>
    <definedName name="_xlnm.Print_Area" localSheetId="9">'10.3.38 ТО'!$A$1:$AL$28</definedName>
    <definedName name="_xlnm.Print_Area" localSheetId="13">'10.4 ТР'!$A$1:$AN$34</definedName>
    <definedName name="_xlnm.Print_Area" localSheetId="12">'10.4.38 ТО'!$A$1:$AL$35</definedName>
    <definedName name="_xlnm.Print_Area" localSheetId="3">'8.1.38 ТО'!$A$1:$AL$28</definedName>
    <definedName name="_xlnm.Print_Area" localSheetId="1">'Мес ТО.38'!$A$1:$AN$102</definedName>
    <definedName name="ОТМ" localSheetId="2">[2]ОТМ!$I$1</definedName>
    <definedName name="ОТМ" localSheetId="0">[2]ОТМ!$I$1</definedName>
    <definedName name="ОТМ" localSheetId="1">[2]ОТМ!$I$1</definedName>
    <definedName name="П301" localSheetId="2">'[3]С2 пом.301'!$D$14</definedName>
    <definedName name="П301" localSheetId="0">'[3]С2 пом.301'!$D$14</definedName>
    <definedName name="П301" localSheetId="1">'[3]С2 пом.301'!$D$14</definedName>
    <definedName name="План" localSheetId="2">[1]Константы!$A$7</definedName>
    <definedName name="План" localSheetId="0">[1]Константы!$A$7</definedName>
    <definedName name="План" localSheetId="1">[1]Константы!$A$7</definedName>
    <definedName name="ПН" localSheetId="2">[2]Сводные!#REF!</definedName>
    <definedName name="ПН" localSheetId="0">[2]Сводные!#REF!</definedName>
    <definedName name="ПН" localSheetId="1">[2]Сводные!#REF!</definedName>
    <definedName name="ПС" localSheetId="2">'[3]С1(Сев.)ТП2-ПС110.10кВ'!$D$14</definedName>
    <definedName name="ПС" localSheetId="0">'[3]С1(Сев.)ТП2-ПС110.10кВ'!$D$14</definedName>
    <definedName name="ПС" localSheetId="1">'[3]С1(Сев.)ТП2-ПС110.10кВ'!$D$14</definedName>
    <definedName name="ПС_ТО1" localSheetId="2">[1]Свертка!$E$79</definedName>
    <definedName name="ПС_ТО1" localSheetId="0">[1]Свертка!$E$79</definedName>
    <definedName name="ПС_ТО1" localSheetId="1">[1]Свертка!$E$79</definedName>
    <definedName name="ПС_ТО2" localSheetId="2">[1]Свертка!$F$79</definedName>
    <definedName name="ПС_ТО2" localSheetId="0">[1]Свертка!$F$79</definedName>
    <definedName name="ПС_ТО2" localSheetId="1">[1]Свертка!$F$79</definedName>
    <definedName name="ПС_ТО3" localSheetId="2">[1]Свертка!$G$79</definedName>
    <definedName name="ПС_ТО3" localSheetId="0">[1]Свертка!$G$79</definedName>
    <definedName name="ПС_ТО3" localSheetId="1">[1]Свертка!$G$79</definedName>
    <definedName name="ПС_ТО4" localSheetId="2">[1]Свертка!$H$79</definedName>
    <definedName name="ПС_ТО4" localSheetId="0">[1]Свертка!$H$79</definedName>
    <definedName name="ПС_ТО4" localSheetId="1">[1]Свертка!$H$79</definedName>
    <definedName name="ПС_ТО5" localSheetId="2">[1]Свертка!$I$79</definedName>
    <definedName name="ПС_ТО5" localSheetId="0">[1]Свертка!$I$79</definedName>
    <definedName name="ПС_ТО5" localSheetId="1">[1]Свертка!$I$79</definedName>
    <definedName name="ПС2" localSheetId="2">'[3]С1(Сев.)ТП2-ПС110.10кВ(2)'!$D$14</definedName>
    <definedName name="ПС2" localSheetId="0">'[3]С1(Сев.)ТП2-ПС110.10кВ(2)'!$D$14</definedName>
    <definedName name="ПС2" localSheetId="1">'[3]С1(Сев.)ТП2-ПС110.10кВ(2)'!$D$14</definedName>
    <definedName name="рд" localSheetId="2">[1]Обоснование!$I$5</definedName>
    <definedName name="рд" localSheetId="0">[1]Обоснование!$I$5</definedName>
    <definedName name="рд" localSheetId="1">[1]Обоснование!$I$5</definedName>
    <definedName name="С1С" localSheetId="2">'[1]Трудоемкость в год'!$AE$27</definedName>
    <definedName name="С1С" localSheetId="0">'[1]Трудоемкость в год'!$AE$27</definedName>
    <definedName name="С1С" localSheetId="1">'[1]Трудоемкость в год'!$AE$27</definedName>
    <definedName name="С1С_ТО1" localSheetId="2">[1]Свертка!$E$77</definedName>
    <definedName name="С1С_ТО1" localSheetId="0">[1]Свертка!$E$77</definedName>
    <definedName name="С1С_ТО1" localSheetId="1">[1]Свертка!$E$77</definedName>
    <definedName name="С1С_ТО2" localSheetId="2">[1]Свертка!$F$77</definedName>
    <definedName name="С1С_ТО2" localSheetId="0">[1]Свертка!$F$77</definedName>
    <definedName name="С1С_ТО2" localSheetId="1">[1]Свертка!$F$77</definedName>
    <definedName name="С1С_ТО3" localSheetId="2">[1]Свертка!$G$77</definedName>
    <definedName name="С1С_ТО3" localSheetId="0">[1]Свертка!$G$77</definedName>
    <definedName name="С1С_ТО3" localSheetId="1">[1]Свертка!$G$77</definedName>
    <definedName name="С1С_ТО4" localSheetId="2">[1]Свертка!$H$77</definedName>
    <definedName name="С1С_ТО4" localSheetId="0">[1]Свертка!$H$77</definedName>
    <definedName name="С1С_ТО4" localSheetId="1">[1]Свертка!$H$77</definedName>
    <definedName name="С1С_ТО5" localSheetId="2">[1]Свертка!$I$77</definedName>
    <definedName name="С1С_ТО5" localSheetId="0">[1]Свертка!$I$77</definedName>
    <definedName name="С1С_ТО5" localSheetId="1">[1]Свертка!$I$77</definedName>
    <definedName name="С1Ю" localSheetId="2">'[1]Трудоемкость в год'!$AB$27</definedName>
    <definedName name="С1Ю" localSheetId="0">'[1]Трудоемкость в год'!$AB$27</definedName>
    <definedName name="С1Ю" localSheetId="1">'[1]Трудоемкость в год'!$AB$27</definedName>
    <definedName name="С1Ю_ТО1" localSheetId="2">[1]Свертка!$E$76</definedName>
    <definedName name="С1Ю_ТО1" localSheetId="0">[1]Свертка!$E$76</definedName>
    <definedName name="С1Ю_ТО1" localSheetId="1">[1]Свертка!$E$76</definedName>
    <definedName name="С1Ю_ТО2" localSheetId="2">[1]Свертка!$F$76</definedName>
    <definedName name="С1Ю_ТО2" localSheetId="0">[1]Свертка!$F$76</definedName>
    <definedName name="С1Ю_ТО2" localSheetId="1">[1]Свертка!$F$76</definedName>
    <definedName name="С1Ю_ТО3" localSheetId="2">[1]Свертка!$G$76</definedName>
    <definedName name="С1Ю_ТО3" localSheetId="0">[1]Свертка!$G$76</definedName>
    <definedName name="С1Ю_ТО3" localSheetId="1">[1]Свертка!$G$76</definedName>
    <definedName name="С1Ю_ТО4" localSheetId="2">[1]Свертка!$H$76</definedName>
    <definedName name="С1Ю_ТО4" localSheetId="0">[1]Свертка!$H$76</definedName>
    <definedName name="С1Ю_ТО4" localSheetId="1">[1]Свертка!$H$76</definedName>
    <definedName name="С1Ю_ТО5" localSheetId="2">[1]Свертка!$I$76</definedName>
    <definedName name="С1Ю_ТО5" localSheetId="0">[1]Свертка!$I$76</definedName>
    <definedName name="С1Ю_ТО5" localSheetId="1">[1]Свертка!$I$76</definedName>
    <definedName name="С2" localSheetId="2">'[3]С2-В3'!$D$14</definedName>
    <definedName name="С2" localSheetId="0">'[3]С2-В3'!$D$14</definedName>
    <definedName name="С2" localSheetId="1">'[3]С2-В3'!$D$14</definedName>
    <definedName name="С2.2" localSheetId="2">'[3]С2-В3 (2)'!$D$14</definedName>
    <definedName name="С2.2" localSheetId="0">'[3]С2-В3 (2)'!$D$14</definedName>
    <definedName name="С2.2" localSheetId="1">'[3]С2-В3 (2)'!$D$14</definedName>
    <definedName name="С2С" localSheetId="2">'[1]Трудоемкость в год'!$Y$27</definedName>
    <definedName name="С2С" localSheetId="0">'[1]Трудоемкость в год'!$Y$27</definedName>
    <definedName name="С2С" localSheetId="1">'[1]Трудоемкость в год'!$Y$27</definedName>
    <definedName name="С2С_ТО1" localSheetId="2">[1]Свертка!$E$75</definedName>
    <definedName name="С2С_ТО1" localSheetId="0">[1]Свертка!$E$75</definedName>
    <definedName name="С2С_ТО1" localSheetId="1">[1]Свертка!$E$75</definedName>
    <definedName name="С2С_ТО2" localSheetId="2">[1]Свертка!$F$75</definedName>
    <definedName name="С2С_ТО2" localSheetId="0">[1]Свертка!$F$75</definedName>
    <definedName name="С2С_ТО2" localSheetId="1">[1]Свертка!$F$75</definedName>
    <definedName name="С2С_ТО3" localSheetId="2">[1]Свертка!$G$75</definedName>
    <definedName name="С2С_ТО3" localSheetId="0">[1]Свертка!$G$75</definedName>
    <definedName name="С2С_ТО3" localSheetId="1">[1]Свертка!$G$75</definedName>
    <definedName name="С2С_ТО4" localSheetId="2">[1]Свертка!$H$75</definedName>
    <definedName name="С2С_ТО4" localSheetId="0">[1]Свертка!$H$75</definedName>
    <definedName name="С2С_ТО4" localSheetId="1">[1]Свертка!$H$75</definedName>
    <definedName name="С2С_ТО5" localSheetId="2">[1]Свертка!$I$75</definedName>
    <definedName name="С2С_ТО5" localSheetId="0">[1]Свертка!$I$75</definedName>
    <definedName name="С2С_ТО5" localSheetId="1">[1]Свертка!$I$75</definedName>
    <definedName name="С2серв" localSheetId="2">'[3]С2 серв-МНУ(2)'!$D$14</definedName>
    <definedName name="С2серв" localSheetId="0">'[3]С2 серв-МНУ(2)'!$D$14</definedName>
    <definedName name="С2серв" localSheetId="1">'[3]С2 серв-МНУ(2)'!$D$14</definedName>
    <definedName name="С2Ю" localSheetId="2">'[1]Трудоемкость в год'!$V$27</definedName>
    <definedName name="С2Ю" localSheetId="0">'[1]Трудоемкость в год'!$V$27</definedName>
    <definedName name="С2Ю" localSheetId="1">'[1]Трудоемкость в год'!$V$27</definedName>
    <definedName name="С2Ю_ТО1" localSheetId="2">[1]Свертка!$E$74</definedName>
    <definedName name="С2Ю_ТО1" localSheetId="0">[1]Свертка!$E$74</definedName>
    <definedName name="С2Ю_ТО1" localSheetId="1">[1]Свертка!$E$74</definedName>
    <definedName name="С2Ю_ТО2" localSheetId="2">[1]Свертка!$F$74</definedName>
    <definedName name="С2Ю_ТО2" localSheetId="0">[1]Свертка!$F$74</definedName>
    <definedName name="С2Ю_ТО2" localSheetId="1">[1]Свертка!$F$74</definedName>
    <definedName name="С2Ю_ТО3" localSheetId="2">[1]Свертка!$G$74</definedName>
    <definedName name="С2Ю_ТО3" localSheetId="0">[1]Свертка!$G$74</definedName>
    <definedName name="С2Ю_ТО3" localSheetId="1">[1]Свертка!$G$74</definedName>
    <definedName name="С2Ю_ТО4" localSheetId="2">[1]Свертка!$H$74</definedName>
    <definedName name="С2Ю_ТО4" localSheetId="0">[1]Свертка!$H$74</definedName>
    <definedName name="С2Ю_ТО4" localSheetId="1">[1]Свертка!$H$74</definedName>
    <definedName name="С2Ю_ТО5" localSheetId="2">[1]Свертка!$I$74</definedName>
    <definedName name="С2Ю_ТО5" localSheetId="0">[1]Свертка!$I$74</definedName>
    <definedName name="С2Ю_ТО5" localSheetId="1">[1]Свертка!$I$74</definedName>
    <definedName name="С2ЮС" localSheetId="2">'[3]С2Ю-С2С'!$D$14</definedName>
    <definedName name="С2ЮС" localSheetId="0">'[3]С2Ю-С2С'!$D$14</definedName>
    <definedName name="С2ЮС" localSheetId="1">'[3]С2Ю-С2С'!$D$14</definedName>
    <definedName name="С2ЮС.2" localSheetId="2">'[3]С2Ю-С2С (2)'!$D$14</definedName>
    <definedName name="С2ЮС.2" localSheetId="0">'[3]С2Ю-С2С (2)'!$D$14</definedName>
    <definedName name="С2ЮС.2" localSheetId="1">'[3]С2Ю-С2С (2)'!$D$14</definedName>
    <definedName name="ср.ск." localSheetId="2">'[2]Фотография рабочего времени (2)'!$L$1</definedName>
    <definedName name="ср.ск." localSheetId="0">'[2]Фотография рабочего времени (2)'!$L$1</definedName>
    <definedName name="ср.ск." localSheetId="1">'[2]Фотография рабочего времени (2)'!$L$1</definedName>
    <definedName name="ТО1" localSheetId="2">[3]Периодичность!$A$1</definedName>
    <definedName name="ТО1" localSheetId="0">[3]Периодичность!$A$1</definedName>
    <definedName name="ТО1" localSheetId="1">[3]Периодичность!$A$1</definedName>
    <definedName name="ТО2" localSheetId="2">[3]Периодичность!$A$2</definedName>
    <definedName name="ТО2" localSheetId="0">[3]Периодичность!$A$2</definedName>
    <definedName name="ТО2" localSheetId="1">[3]Периодичность!$A$2</definedName>
    <definedName name="ТО3" localSheetId="2">[3]Периодичность!$A$3</definedName>
    <definedName name="ТО3" localSheetId="0">[3]Периодичность!$A$3</definedName>
    <definedName name="ТО3" localSheetId="1">[3]Периодичность!$A$3</definedName>
    <definedName name="ТП24" localSheetId="2">'[3]ТП4-ТП2'!$D$14</definedName>
    <definedName name="ТП24" localSheetId="0">'[3]ТП4-ТП2'!$D$14</definedName>
    <definedName name="ТП24" localSheetId="1">'[3]ТП4-ТП2'!$D$14</definedName>
    <definedName name="ТП24.2" localSheetId="2">'[3]ТП4-ТП2 (2)'!$D$14</definedName>
    <definedName name="ТП24.2" localSheetId="0">'[3]ТП4-ТП2 (2)'!$D$14</definedName>
    <definedName name="ТП24.2" localSheetId="1">'[3]ТП4-ТП2 (2)'!$D$14</definedName>
    <definedName name="ТП2ЩАПУ" localSheetId="2">'[3]ТП2-ЩАПУ'!$D$14</definedName>
    <definedName name="ТП2ЩАПУ" localSheetId="0">'[3]ТП2-ЩАПУ'!$D$14</definedName>
    <definedName name="ТП2ЩАПУ" localSheetId="1">'[3]ТП2-ЩАПУ'!$D$14</definedName>
    <definedName name="ТП4ЩАПУ" localSheetId="2">'[3]ТП4-ЩАПУ'!$D$14</definedName>
    <definedName name="ТП4ЩАПУ" localSheetId="0">'[3]ТП4-ЩАПУ'!$D$14</definedName>
    <definedName name="ТП4ЩАПУ" localSheetId="1">'[3]ТП4-ЩАПУ'!$D$14</definedName>
    <definedName name="ТягС" localSheetId="2">'[3]ТП2-Тяг'!$D$14</definedName>
    <definedName name="ТягС" localSheetId="0">'[3]ТП2-Тяг'!$D$14</definedName>
    <definedName name="ТягС" localSheetId="1">'[3]ТП2-Тяг'!$D$14</definedName>
    <definedName name="ТягС2" localSheetId="2">'[3]ТП2-Тяг (2)'!$D$14</definedName>
    <definedName name="ТягС2" localSheetId="0">'[3]ТП2-Тяг (2)'!$D$14</definedName>
    <definedName name="ТягС2" localSheetId="1">'[3]ТП2-Тяг (2)'!$D$14</definedName>
    <definedName name="ТягЮ" localSheetId="2">'[3]ТП4-Тяг'!$D$14</definedName>
    <definedName name="ТягЮ" localSheetId="0">'[3]ТП4-Тяг'!$D$14</definedName>
    <definedName name="ТягЮ" localSheetId="1">'[3]ТП4-Тяг'!$D$14</definedName>
    <definedName name="ТягЮ2" localSheetId="2">'[3]ТП4-Тяг (2)'!$D$14</definedName>
    <definedName name="ТягЮ2" localSheetId="0">'[3]ТП4-Тяг (2)'!$D$14</definedName>
    <definedName name="ТягЮ2" localSheetId="1">'[3]ТП4-Тяг (2)'!$D$14</definedName>
    <definedName name="час" localSheetId="2">'[2]Фотография рабочего времени (2)'!$K$1</definedName>
    <definedName name="час" localSheetId="0">'[2]Фотография рабочего времени (2)'!$K$1</definedName>
    <definedName name="час" localSheetId="1">'[2]Фотография рабочего времени (2)'!$K$1</definedName>
    <definedName name="эккона" localSheetId="2">[2]Сводные!#REF!</definedName>
    <definedName name="эккона" localSheetId="0">[2]Сводные!#REF!</definedName>
    <definedName name="эккона" localSheetId="1">[2]Сводные!#REF!</definedName>
  </definedNames>
  <calcPr calcId="125725" refMode="R1C1"/>
</workbook>
</file>

<file path=xl/calcChain.xml><?xml version="1.0" encoding="utf-8"?>
<calcChain xmlns="http://schemas.openxmlformats.org/spreadsheetml/2006/main">
  <c r="AL40" i="25"/>
  <c r="AL38"/>
  <c r="AL41" l="1"/>
  <c r="AL35" i="27" l="1"/>
  <c r="AL32" i="26" l="1"/>
  <c r="AL23" i="28"/>
  <c r="Z22" l="1"/>
  <c r="Z21"/>
  <c r="W28" i="31"/>
  <c r="X28"/>
  <c r="Y28"/>
  <c r="Z28"/>
  <c r="AA28"/>
  <c r="AB28"/>
  <c r="AC28"/>
  <c r="AD28"/>
  <c r="AE28"/>
  <c r="AF28"/>
  <c r="AG28"/>
  <c r="AH28"/>
  <c r="AI28"/>
  <c r="AJ28"/>
  <c r="AK28"/>
  <c r="AL28"/>
  <c r="V28"/>
  <c r="AN21"/>
  <c r="AN22" i="30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U22"/>
  <c r="U22" i="29"/>
  <c r="V22"/>
  <c r="W22"/>
  <c r="X22"/>
  <c r="Y22"/>
  <c r="Z22"/>
  <c r="AA22"/>
  <c r="AB22"/>
  <c r="AC22"/>
  <c r="AD22"/>
  <c r="AE22"/>
  <c r="AF22"/>
  <c r="AG22"/>
  <c r="AH22"/>
  <c r="AI22"/>
  <c r="AJ22"/>
  <c r="AK22"/>
  <c r="AL22"/>
  <c r="T22"/>
  <c r="T22" i="28"/>
  <c r="U22"/>
  <c r="V22"/>
  <c r="W22"/>
  <c r="X22"/>
  <c r="Y22"/>
  <c r="AA22"/>
  <c r="AB22"/>
  <c r="AC22"/>
  <c r="AD22"/>
  <c r="AE22"/>
  <c r="AF22"/>
  <c r="AG22"/>
  <c r="AH22"/>
  <c r="AI22"/>
  <c r="AJ22"/>
  <c r="AK22"/>
  <c r="AL22"/>
  <c r="S20"/>
  <c r="S22" s="1"/>
  <c r="AL27" i="31" l="1"/>
  <c r="AK27"/>
  <c r="AJ27"/>
  <c r="AI27"/>
  <c r="AH27"/>
  <c r="AG27"/>
  <c r="AF27"/>
  <c r="AE27"/>
  <c r="AD27"/>
  <c r="AC27"/>
  <c r="AB27"/>
  <c r="Z27"/>
  <c r="Y27"/>
  <c r="X27"/>
  <c r="W27"/>
  <c r="U27"/>
  <c r="T27"/>
  <c r="S27"/>
  <c r="R27"/>
  <c r="Q27"/>
  <c r="P27"/>
  <c r="O27"/>
  <c r="N27"/>
  <c r="M27"/>
  <c r="L27"/>
  <c r="K27"/>
  <c r="J27"/>
  <c r="I27"/>
  <c r="H27"/>
  <c r="AM26"/>
  <c r="AM28" s="1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AM23"/>
  <c r="AM22"/>
  <c r="T22" i="30"/>
  <c r="S22"/>
  <c r="R22"/>
  <c r="Q22"/>
  <c r="P22"/>
  <c r="O22"/>
  <c r="N22"/>
  <c r="M22"/>
  <c r="L22"/>
  <c r="K22"/>
  <c r="J22"/>
  <c r="I22"/>
  <c r="H22"/>
  <c r="AM21"/>
  <c r="AN21" s="1"/>
  <c r="AM20"/>
  <c r="AN20" s="1"/>
  <c r="S22" i="29"/>
  <c r="R22"/>
  <c r="Q22"/>
  <c r="P22"/>
  <c r="O22"/>
  <c r="N22"/>
  <c r="M22"/>
  <c r="L22"/>
  <c r="K22"/>
  <c r="J22"/>
  <c r="I22"/>
  <c r="H22"/>
  <c r="AM22" s="1"/>
  <c r="AM21"/>
  <c r="AN21" s="1"/>
  <c r="AM20"/>
  <c r="AN20" s="1"/>
  <c r="AN22" s="1"/>
  <c r="R22" i="28"/>
  <c r="Q22"/>
  <c r="P22"/>
  <c r="O22"/>
  <c r="N22"/>
  <c r="M22"/>
  <c r="L22"/>
  <c r="K22"/>
  <c r="J22"/>
  <c r="I22"/>
  <c r="H22"/>
  <c r="AM21"/>
  <c r="AN21" s="1"/>
  <c r="AN22" s="1"/>
  <c r="AM20"/>
  <c r="AN20" s="1"/>
  <c r="U24" i="25"/>
  <c r="U29" s="1"/>
  <c r="AL26"/>
  <c r="AL23"/>
  <c r="AK22" i="27"/>
  <c r="AJ22"/>
  <c r="AI22"/>
  <c r="AH22"/>
  <c r="AG22"/>
  <c r="AF22"/>
  <c r="AE22"/>
  <c r="AD22"/>
  <c r="AC22"/>
  <c r="AB22"/>
  <c r="Y22"/>
  <c r="X22"/>
  <c r="V22"/>
  <c r="S22"/>
  <c r="R22"/>
  <c r="Q22"/>
  <c r="P22"/>
  <c r="O22"/>
  <c r="N22"/>
  <c r="M22"/>
  <c r="L22"/>
  <c r="K22"/>
  <c r="J22"/>
  <c r="I22"/>
  <c r="H22"/>
  <c r="G22"/>
  <c r="AL22" s="1"/>
  <c r="AL21"/>
  <c r="AL20"/>
  <c r="AK22" i="26"/>
  <c r="AJ22"/>
  <c r="AI22"/>
  <c r="AH22"/>
  <c r="AG22"/>
  <c r="AF22"/>
  <c r="AE22"/>
  <c r="AD22"/>
  <c r="AC22"/>
  <c r="AB22"/>
  <c r="AA22"/>
  <c r="Y22"/>
  <c r="X22"/>
  <c r="V22"/>
  <c r="T22"/>
  <c r="R22"/>
  <c r="Q22"/>
  <c r="P22"/>
  <c r="O22"/>
  <c r="N22"/>
  <c r="M22"/>
  <c r="L22"/>
  <c r="K22"/>
  <c r="J22"/>
  <c r="I22"/>
  <c r="H22"/>
  <c r="G22"/>
  <c r="AL21"/>
  <c r="AL20"/>
  <c r="AL21" i="22"/>
  <c r="W27" i="25"/>
  <c r="AK27"/>
  <c r="AJ27"/>
  <c r="AI27"/>
  <c r="AH27"/>
  <c r="AG27"/>
  <c r="AF27"/>
  <c r="AE27"/>
  <c r="AE29" s="1"/>
  <c r="AD27"/>
  <c r="AC27"/>
  <c r="AB27"/>
  <c r="AA27"/>
  <c r="AA29" s="1"/>
  <c r="Y27"/>
  <c r="X27"/>
  <c r="V27"/>
  <c r="T27"/>
  <c r="S27"/>
  <c r="R27"/>
  <c r="Q27"/>
  <c r="P27"/>
  <c r="O27"/>
  <c r="N27"/>
  <c r="M27"/>
  <c r="L27"/>
  <c r="K27"/>
  <c r="J27"/>
  <c r="I27"/>
  <c r="H27"/>
  <c r="G27"/>
  <c r="H69" i="18"/>
  <c r="AK24" i="25"/>
  <c r="AJ24"/>
  <c r="AI24"/>
  <c r="AH24"/>
  <c r="AG24"/>
  <c r="AF24"/>
  <c r="AE24"/>
  <c r="AD24"/>
  <c r="AC24"/>
  <c r="AB24"/>
  <c r="AA24"/>
  <c r="Z24"/>
  <c r="Y24"/>
  <c r="X24"/>
  <c r="W24"/>
  <c r="W29" s="1"/>
  <c r="V24"/>
  <c r="T24"/>
  <c r="S24"/>
  <c r="R24"/>
  <c r="Q24"/>
  <c r="P24"/>
  <c r="O24"/>
  <c r="N24"/>
  <c r="M24"/>
  <c r="L24"/>
  <c r="K24"/>
  <c r="J24"/>
  <c r="I24"/>
  <c r="H24"/>
  <c r="G24"/>
  <c r="AK22" i="22"/>
  <c r="AJ22"/>
  <c r="AI22"/>
  <c r="AH22"/>
  <c r="AG22"/>
  <c r="AF22"/>
  <c r="AE22"/>
  <c r="AD22"/>
  <c r="AC22"/>
  <c r="AB22"/>
  <c r="AA22"/>
  <c r="X22"/>
  <c r="V22"/>
  <c r="T22"/>
  <c r="S22"/>
  <c r="Q22"/>
  <c r="P22"/>
  <c r="O22"/>
  <c r="N22"/>
  <c r="M22"/>
  <c r="L22"/>
  <c r="K22"/>
  <c r="J22"/>
  <c r="I22"/>
  <c r="H22"/>
  <c r="G22"/>
  <c r="S41" i="21"/>
  <c r="R41"/>
  <c r="Q41"/>
  <c r="O41"/>
  <c r="N41"/>
  <c r="M41"/>
  <c r="L41"/>
  <c r="K41"/>
  <c r="I41"/>
  <c r="H41"/>
  <c r="AM41" s="1"/>
  <c r="AN41" s="1"/>
  <c r="S40"/>
  <c r="R40"/>
  <c r="Q40"/>
  <c r="P40"/>
  <c r="O40"/>
  <c r="N40"/>
  <c r="M40"/>
  <c r="L40"/>
  <c r="K40"/>
  <c r="J40"/>
  <c r="I40"/>
  <c r="H40"/>
  <c r="S38"/>
  <c r="R38"/>
  <c r="Q38"/>
  <c r="P38"/>
  <c r="O38"/>
  <c r="N38"/>
  <c r="M38"/>
  <c r="L38"/>
  <c r="K38"/>
  <c r="J38"/>
  <c r="I38"/>
  <c r="H38"/>
  <c r="S37"/>
  <c r="R37"/>
  <c r="Q37"/>
  <c r="P37"/>
  <c r="O37"/>
  <c r="N37"/>
  <c r="M37"/>
  <c r="L37"/>
  <c r="K37"/>
  <c r="J37"/>
  <c r="I37"/>
  <c r="H37"/>
  <c r="S36"/>
  <c r="R36"/>
  <c r="Q36"/>
  <c r="O36"/>
  <c r="N36"/>
  <c r="M36"/>
  <c r="L36"/>
  <c r="K36"/>
  <c r="I36"/>
  <c r="H36"/>
  <c r="AM36" s="1"/>
  <c r="AN36" s="1"/>
  <c r="S35"/>
  <c r="S39" s="1"/>
  <c r="Q35"/>
  <c r="Q39" s="1"/>
  <c r="P35"/>
  <c r="P39" s="1"/>
  <c r="N35"/>
  <c r="N39" s="1"/>
  <c r="M35"/>
  <c r="M39" s="1"/>
  <c r="K35"/>
  <c r="K39" s="1"/>
  <c r="J35"/>
  <c r="J39" s="1"/>
  <c r="H35"/>
  <c r="H39" s="1"/>
  <c r="AM39" s="1"/>
  <c r="AN39" s="1"/>
  <c r="S34"/>
  <c r="R34"/>
  <c r="Q34"/>
  <c r="P34"/>
  <c r="O34"/>
  <c r="N34"/>
  <c r="M34"/>
  <c r="L34"/>
  <c r="K34"/>
  <c r="J34"/>
  <c r="I34"/>
  <c r="H34"/>
  <c r="H42" s="1"/>
  <c r="AN33"/>
  <c r="S32"/>
  <c r="R32"/>
  <c r="Q32"/>
  <c r="P32"/>
  <c r="O32"/>
  <c r="N32"/>
  <c r="M32"/>
  <c r="L32"/>
  <c r="K32"/>
  <c r="J32"/>
  <c r="I32"/>
  <c r="H32"/>
  <c r="I31"/>
  <c r="S30"/>
  <c r="R30"/>
  <c r="Q30"/>
  <c r="P30"/>
  <c r="O30"/>
  <c r="N30"/>
  <c r="M30"/>
  <c r="L30"/>
  <c r="K30"/>
  <c r="J30"/>
  <c r="I30"/>
  <c r="H30"/>
  <c r="S29"/>
  <c r="R29"/>
  <c r="Q29"/>
  <c r="P29"/>
  <c r="O29"/>
  <c r="N29"/>
  <c r="M29"/>
  <c r="L29"/>
  <c r="K29"/>
  <c r="J29"/>
  <c r="I29"/>
  <c r="H29"/>
  <c r="AL28"/>
  <c r="AK28"/>
  <c r="AJ28"/>
  <c r="AI28"/>
  <c r="AH28"/>
  <c r="AG28"/>
  <c r="AF28"/>
  <c r="AE28"/>
  <c r="AD28"/>
  <c r="AC28"/>
  <c r="AB28"/>
  <c r="AA28"/>
  <c r="Z28"/>
  <c r="Y28"/>
  <c r="W28"/>
  <c r="V28"/>
  <c r="U28"/>
  <c r="T28"/>
  <c r="S28"/>
  <c r="S31" s="1"/>
  <c r="R28"/>
  <c r="R31" s="1"/>
  <c r="Q28"/>
  <c r="Q31" s="1"/>
  <c r="P28"/>
  <c r="P31" s="1"/>
  <c r="O28"/>
  <c r="O31" s="1"/>
  <c r="N28"/>
  <c r="N31" s="1"/>
  <c r="M28"/>
  <c r="M31" s="1"/>
  <c r="L28"/>
  <c r="L31" s="1"/>
  <c r="K28"/>
  <c r="K31" s="1"/>
  <c r="J28"/>
  <c r="J31" s="1"/>
  <c r="I28"/>
  <c r="H28"/>
  <c r="H31" s="1"/>
  <c r="D27"/>
  <c r="J27" s="1"/>
  <c r="D26"/>
  <c r="R26" s="1"/>
  <c r="R35" s="1"/>
  <c r="R39" s="1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AM22" s="1"/>
  <c r="AN22" s="1"/>
  <c r="S21"/>
  <c r="S44" s="1"/>
  <c r="R21"/>
  <c r="R44" s="1"/>
  <c r="Q21"/>
  <c r="Q44" s="1"/>
  <c r="P21"/>
  <c r="O21"/>
  <c r="O44" s="1"/>
  <c r="N21"/>
  <c r="N44" s="1"/>
  <c r="M21"/>
  <c r="M44" s="1"/>
  <c r="L21"/>
  <c r="K21"/>
  <c r="K44" s="1"/>
  <c r="J21"/>
  <c r="J44" s="1"/>
  <c r="I21"/>
  <c r="I44" s="1"/>
  <c r="H21"/>
  <c r="S20"/>
  <c r="S43" s="1"/>
  <c r="R20"/>
  <c r="R43" s="1"/>
  <c r="Q20"/>
  <c r="Q43" s="1"/>
  <c r="P20"/>
  <c r="O20"/>
  <c r="O43" s="1"/>
  <c r="N20"/>
  <c r="N43" s="1"/>
  <c r="M20"/>
  <c r="M43" s="1"/>
  <c r="L20"/>
  <c r="K20"/>
  <c r="K43" s="1"/>
  <c r="J20"/>
  <c r="J43" s="1"/>
  <c r="I20"/>
  <c r="I43" s="1"/>
  <c r="H20"/>
  <c r="S48" i="20"/>
  <c r="R48"/>
  <c r="Q48"/>
  <c r="O48"/>
  <c r="N48"/>
  <c r="M48"/>
  <c r="L48"/>
  <c r="K48"/>
  <c r="I48"/>
  <c r="H48"/>
  <c r="AM48" s="1"/>
  <c r="AN48" s="1"/>
  <c r="S47"/>
  <c r="R47"/>
  <c r="Q47"/>
  <c r="P47"/>
  <c r="O47"/>
  <c r="N47"/>
  <c r="M47"/>
  <c r="L47"/>
  <c r="K47"/>
  <c r="J47"/>
  <c r="I47"/>
  <c r="H47"/>
  <c r="S45"/>
  <c r="R45"/>
  <c r="Q45"/>
  <c r="P45"/>
  <c r="O45"/>
  <c r="N45"/>
  <c r="M45"/>
  <c r="L45"/>
  <c r="K45"/>
  <c r="J45"/>
  <c r="I45"/>
  <c r="H45"/>
  <c r="S44"/>
  <c r="R44"/>
  <c r="Q44"/>
  <c r="P44"/>
  <c r="O44"/>
  <c r="N44"/>
  <c r="M44"/>
  <c r="L44"/>
  <c r="K44"/>
  <c r="J44"/>
  <c r="I44"/>
  <c r="H44"/>
  <c r="S43"/>
  <c r="R43"/>
  <c r="Q43"/>
  <c r="O43"/>
  <c r="N43"/>
  <c r="M43"/>
  <c r="L43"/>
  <c r="K43"/>
  <c r="I43"/>
  <c r="H43"/>
  <c r="AM43" s="1"/>
  <c r="AN43" s="1"/>
  <c r="S42"/>
  <c r="S46" s="1"/>
  <c r="Q42"/>
  <c r="Q46" s="1"/>
  <c r="P42"/>
  <c r="P46" s="1"/>
  <c r="N42"/>
  <c r="N46" s="1"/>
  <c r="M42"/>
  <c r="M46" s="1"/>
  <c r="K42"/>
  <c r="K46" s="1"/>
  <c r="J42"/>
  <c r="J46" s="1"/>
  <c r="H42"/>
  <c r="H46" s="1"/>
  <c r="AM46" s="1"/>
  <c r="AN46" s="1"/>
  <c r="S41"/>
  <c r="R41"/>
  <c r="Q41"/>
  <c r="P41"/>
  <c r="O41"/>
  <c r="N41"/>
  <c r="M41"/>
  <c r="L41"/>
  <c r="K41"/>
  <c r="J41"/>
  <c r="I41"/>
  <c r="H41"/>
  <c r="H49" s="1"/>
  <c r="AN40"/>
  <c r="S39"/>
  <c r="R39"/>
  <c r="Q39"/>
  <c r="P39"/>
  <c r="O39"/>
  <c r="N39"/>
  <c r="M39"/>
  <c r="L39"/>
  <c r="K39"/>
  <c r="J39"/>
  <c r="I39"/>
  <c r="H39"/>
  <c r="S38"/>
  <c r="R38"/>
  <c r="Q38"/>
  <c r="P38"/>
  <c r="O38"/>
  <c r="N38"/>
  <c r="M38"/>
  <c r="L38"/>
  <c r="K38"/>
  <c r="J38"/>
  <c r="I38"/>
  <c r="H38"/>
  <c r="AM38" s="1"/>
  <c r="AN38" s="1"/>
  <c r="S37"/>
  <c r="R37"/>
  <c r="Q37"/>
  <c r="P37"/>
  <c r="O37"/>
  <c r="N37"/>
  <c r="M37"/>
  <c r="L37"/>
  <c r="K37"/>
  <c r="J37"/>
  <c r="I37"/>
  <c r="H37"/>
  <c r="S36"/>
  <c r="R36"/>
  <c r="Q36"/>
  <c r="P36"/>
  <c r="O36"/>
  <c r="N36"/>
  <c r="M36"/>
  <c r="L36"/>
  <c r="K36"/>
  <c r="J36"/>
  <c r="I36"/>
  <c r="H36"/>
  <c r="S35"/>
  <c r="R35"/>
  <c r="Q35"/>
  <c r="P35"/>
  <c r="O35"/>
  <c r="N35"/>
  <c r="M35"/>
  <c r="L35"/>
  <c r="K35"/>
  <c r="J35"/>
  <c r="I35"/>
  <c r="H35"/>
  <c r="S33"/>
  <c r="R33"/>
  <c r="Q33"/>
  <c r="P33"/>
  <c r="O33"/>
  <c r="N33"/>
  <c r="M33"/>
  <c r="L33"/>
  <c r="K33"/>
  <c r="J33"/>
  <c r="I33"/>
  <c r="H33"/>
  <c r="S32"/>
  <c r="R32"/>
  <c r="Q32"/>
  <c r="P32"/>
  <c r="O32"/>
  <c r="N32"/>
  <c r="M32"/>
  <c r="L32"/>
  <c r="K32"/>
  <c r="J32"/>
  <c r="I32"/>
  <c r="H32"/>
  <c r="AL31"/>
  <c r="AK31"/>
  <c r="AJ31"/>
  <c r="AI31"/>
  <c r="AH31"/>
  <c r="AG31"/>
  <c r="AF31"/>
  <c r="AE31"/>
  <c r="AD31"/>
  <c r="AC31"/>
  <c r="AB31"/>
  <c r="AA31"/>
  <c r="Z31"/>
  <c r="X31"/>
  <c r="W31"/>
  <c r="V31"/>
  <c r="U31"/>
  <c r="T31"/>
  <c r="S31"/>
  <c r="S34" s="1"/>
  <c r="R31"/>
  <c r="R34" s="1"/>
  <c r="Q31"/>
  <c r="Q34" s="1"/>
  <c r="P31"/>
  <c r="P34" s="1"/>
  <c r="O31"/>
  <c r="O34" s="1"/>
  <c r="N31"/>
  <c r="N34" s="1"/>
  <c r="M31"/>
  <c r="M34" s="1"/>
  <c r="L31"/>
  <c r="L34" s="1"/>
  <c r="K31"/>
  <c r="K34" s="1"/>
  <c r="J31"/>
  <c r="J34" s="1"/>
  <c r="I31"/>
  <c r="I34" s="1"/>
  <c r="H31"/>
  <c r="H34" s="1"/>
  <c r="D30"/>
  <c r="J30" s="1"/>
  <c r="P29"/>
  <c r="D29"/>
  <c r="J29" s="1"/>
  <c r="D28"/>
  <c r="I28" s="1"/>
  <c r="S25"/>
  <c r="R25"/>
  <c r="Q25"/>
  <c r="P25"/>
  <c r="O25"/>
  <c r="N25"/>
  <c r="M25"/>
  <c r="L25"/>
  <c r="K25"/>
  <c r="J25"/>
  <c r="I25"/>
  <c r="H25"/>
  <c r="S24"/>
  <c r="R24"/>
  <c r="Q24"/>
  <c r="P24"/>
  <c r="O24"/>
  <c r="N24"/>
  <c r="M24"/>
  <c r="L24"/>
  <c r="K24"/>
  <c r="J24"/>
  <c r="I24"/>
  <c r="H24"/>
  <c r="AM24" s="1"/>
  <c r="AN24" s="1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D21"/>
  <c r="P21" s="1"/>
  <c r="D20"/>
  <c r="I20" s="1"/>
  <c r="S33" i="19"/>
  <c r="R33"/>
  <c r="Q33"/>
  <c r="P33"/>
  <c r="O33"/>
  <c r="N33"/>
  <c r="M33"/>
  <c r="L33"/>
  <c r="K33"/>
  <c r="J33"/>
  <c r="I33"/>
  <c r="H33"/>
  <c r="S31"/>
  <c r="R31"/>
  <c r="Q31"/>
  <c r="P31"/>
  <c r="O31"/>
  <c r="N31"/>
  <c r="M31"/>
  <c r="L31"/>
  <c r="K31"/>
  <c r="J31"/>
  <c r="I31"/>
  <c r="H31"/>
  <c r="S30"/>
  <c r="R30"/>
  <c r="Q30"/>
  <c r="P30"/>
  <c r="O30"/>
  <c r="N30"/>
  <c r="M30"/>
  <c r="L30"/>
  <c r="K30"/>
  <c r="J30"/>
  <c r="I30"/>
  <c r="H30"/>
  <c r="AL29"/>
  <c r="AK29"/>
  <c r="AJ29"/>
  <c r="AI29"/>
  <c r="AH29"/>
  <c r="AG29"/>
  <c r="AF29"/>
  <c r="AE29"/>
  <c r="AD29"/>
  <c r="AC29"/>
  <c r="AB29"/>
  <c r="AA29"/>
  <c r="Z29"/>
  <c r="Y29"/>
  <c r="X29"/>
  <c r="V29"/>
  <c r="U29"/>
  <c r="T29"/>
  <c r="S29"/>
  <c r="S32" s="1"/>
  <c r="R29"/>
  <c r="R32" s="1"/>
  <c r="Q29"/>
  <c r="Q32" s="1"/>
  <c r="P29"/>
  <c r="P32" s="1"/>
  <c r="O29"/>
  <c r="O32" s="1"/>
  <c r="N29"/>
  <c r="N32" s="1"/>
  <c r="M29"/>
  <c r="M32" s="1"/>
  <c r="L29"/>
  <c r="L32" s="1"/>
  <c r="K29"/>
  <c r="K32" s="1"/>
  <c r="J29"/>
  <c r="J32" s="1"/>
  <c r="I29"/>
  <c r="I32" s="1"/>
  <c r="H29"/>
  <c r="D28"/>
  <c r="P28" s="1"/>
  <c r="D27"/>
  <c r="L27" s="1"/>
  <c r="S24"/>
  <c r="R24"/>
  <c r="Q24"/>
  <c r="P24"/>
  <c r="O24"/>
  <c r="N24"/>
  <c r="M24"/>
  <c r="L24"/>
  <c r="K24"/>
  <c r="J24"/>
  <c r="I24"/>
  <c r="H24"/>
  <c r="S23"/>
  <c r="R23"/>
  <c r="Q23"/>
  <c r="P23"/>
  <c r="O23"/>
  <c r="N23"/>
  <c r="M23"/>
  <c r="L23"/>
  <c r="K23"/>
  <c r="J23"/>
  <c r="I23"/>
  <c r="H23"/>
  <c r="AM23" s="1"/>
  <c r="AN23" s="1"/>
  <c r="S22"/>
  <c r="R22"/>
  <c r="Q22"/>
  <c r="P22"/>
  <c r="O22"/>
  <c r="N22"/>
  <c r="M22"/>
  <c r="L22"/>
  <c r="K22"/>
  <c r="J22"/>
  <c r="I22"/>
  <c r="H22"/>
  <c r="S21"/>
  <c r="R21"/>
  <c r="Q21"/>
  <c r="P21"/>
  <c r="O21"/>
  <c r="N21"/>
  <c r="M21"/>
  <c r="L21"/>
  <c r="K21"/>
  <c r="J21"/>
  <c r="I21"/>
  <c r="H21"/>
  <c r="AB29" i="25" l="1"/>
  <c r="AJ29"/>
  <c r="AI29"/>
  <c r="AF29"/>
  <c r="AC29"/>
  <c r="AG29"/>
  <c r="AK29"/>
  <c r="X29"/>
  <c r="V29"/>
  <c r="Y29"/>
  <c r="AD29"/>
  <c r="AH29"/>
  <c r="AM27" i="31"/>
  <c r="AN26"/>
  <c r="AM24"/>
  <c r="AN22"/>
  <c r="AM22" i="28"/>
  <c r="AL22" i="26"/>
  <c r="K42" i="21"/>
  <c r="K45" s="1"/>
  <c r="S42"/>
  <c r="S45" s="1"/>
  <c r="N42"/>
  <c r="N45" s="1"/>
  <c r="AL22" i="25"/>
  <c r="AL24" s="1"/>
  <c r="AL27"/>
  <c r="AL29" s="1"/>
  <c r="AL22" i="22"/>
  <c r="AL20"/>
  <c r="K53" i="20"/>
  <c r="O53"/>
  <c r="S53"/>
  <c r="I46" i="21"/>
  <c r="M46"/>
  <c r="Q46"/>
  <c r="L46"/>
  <c r="P46"/>
  <c r="AM29"/>
  <c r="AN29" s="1"/>
  <c r="AM30"/>
  <c r="AN30" s="1"/>
  <c r="M42"/>
  <c r="M45" s="1"/>
  <c r="Q42"/>
  <c r="Q45" s="1"/>
  <c r="K46"/>
  <c r="O46"/>
  <c r="S46"/>
  <c r="L51" i="20"/>
  <c r="P51"/>
  <c r="P53"/>
  <c r="K50"/>
  <c r="O50"/>
  <c r="S50"/>
  <c r="K51"/>
  <c r="O51"/>
  <c r="S51"/>
  <c r="M49"/>
  <c r="M52" s="1"/>
  <c r="Q49"/>
  <c r="Q52" s="1"/>
  <c r="AM34"/>
  <c r="AN34" s="1"/>
  <c r="N49"/>
  <c r="N52" s="1"/>
  <c r="R50"/>
  <c r="R51"/>
  <c r="N53"/>
  <c r="J50"/>
  <c r="N50"/>
  <c r="J51"/>
  <c r="N51"/>
  <c r="J53"/>
  <c r="R53"/>
  <c r="I50"/>
  <c r="M50"/>
  <c r="Q50"/>
  <c r="I51"/>
  <c r="M51"/>
  <c r="Q51"/>
  <c r="I53"/>
  <c r="M53"/>
  <c r="Q53"/>
  <c r="AM29"/>
  <c r="AN29" s="1"/>
  <c r="AM35"/>
  <c r="AN35" s="1"/>
  <c r="L53"/>
  <c r="AM36"/>
  <c r="AN36" s="1"/>
  <c r="AM37"/>
  <c r="AN37" s="1"/>
  <c r="AM39"/>
  <c r="AN39" s="1"/>
  <c r="K49"/>
  <c r="K52" s="1"/>
  <c r="S49"/>
  <c r="S52" s="1"/>
  <c r="J28" i="19"/>
  <c r="AM28" s="1"/>
  <c r="AN28" s="1"/>
  <c r="AM33"/>
  <c r="AN33" s="1"/>
  <c r="AM21"/>
  <c r="AN21" s="1"/>
  <c r="AM22"/>
  <c r="AN22" s="1"/>
  <c r="AM24"/>
  <c r="AN24" s="1"/>
  <c r="H50" i="20"/>
  <c r="AM50" s="1"/>
  <c r="AN50" s="1"/>
  <c r="L50"/>
  <c r="P50"/>
  <c r="AM23"/>
  <c r="AN23" s="1"/>
  <c r="AM25"/>
  <c r="AN25" s="1"/>
  <c r="AM32"/>
  <c r="AN32" s="1"/>
  <c r="AM33"/>
  <c r="AN33" s="1"/>
  <c r="H43" i="21"/>
  <c r="AM43" s="1"/>
  <c r="AN43" s="1"/>
  <c r="L43"/>
  <c r="P43"/>
  <c r="H44"/>
  <c r="AM44" s="1"/>
  <c r="AN44" s="1"/>
  <c r="L44"/>
  <c r="P44"/>
  <c r="AM23"/>
  <c r="AN23" s="1"/>
  <c r="I26"/>
  <c r="I35" s="1"/>
  <c r="I39" s="1"/>
  <c r="P27"/>
  <c r="R42"/>
  <c r="R45" s="1"/>
  <c r="AM30" i="19"/>
  <c r="AN30" s="1"/>
  <c r="AM31"/>
  <c r="AN31" s="1"/>
  <c r="O20" i="20"/>
  <c r="O28"/>
  <c r="AM44"/>
  <c r="AN44" s="1"/>
  <c r="AM45"/>
  <c r="AN45" s="1"/>
  <c r="AM47"/>
  <c r="AN47" s="1"/>
  <c r="H53"/>
  <c r="AM53" s="1"/>
  <c r="AN53" s="1"/>
  <c r="J46" i="21"/>
  <c r="N46"/>
  <c r="R46"/>
  <c r="O26"/>
  <c r="O35" s="1"/>
  <c r="O39" s="1"/>
  <c r="H51" i="20"/>
  <c r="AM51" s="1"/>
  <c r="AN51" s="1"/>
  <c r="L20"/>
  <c r="L26" i="21"/>
  <c r="L35" s="1"/>
  <c r="L39" s="1"/>
  <c r="AM32"/>
  <c r="AN32" s="1"/>
  <c r="AM37"/>
  <c r="AN37" s="1"/>
  <c r="AM38"/>
  <c r="AN38" s="1"/>
  <c r="AM40"/>
  <c r="AN40" s="1"/>
  <c r="H45"/>
  <c r="AM45" s="1"/>
  <c r="AN45" s="1"/>
  <c r="AM42"/>
  <c r="AN42" s="1"/>
  <c r="J36"/>
  <c r="J42" s="1"/>
  <c r="J45" s="1"/>
  <c r="AM27"/>
  <c r="AN27" s="1"/>
  <c r="J41"/>
  <c r="AM31"/>
  <c r="AN31" s="1"/>
  <c r="AM21"/>
  <c r="AN21" s="1"/>
  <c r="AM34"/>
  <c r="AN34" s="1"/>
  <c r="H46"/>
  <c r="AM46" s="1"/>
  <c r="AN46" s="1"/>
  <c r="AM20"/>
  <c r="AN20" s="1"/>
  <c r="AM35"/>
  <c r="AN35" s="1"/>
  <c r="I42" i="20"/>
  <c r="I46" s="1"/>
  <c r="H52"/>
  <c r="AM52" s="1"/>
  <c r="AN52" s="1"/>
  <c r="AM49"/>
  <c r="AN49" s="1"/>
  <c r="P48"/>
  <c r="R20"/>
  <c r="J21"/>
  <c r="AM22"/>
  <c r="AN22" s="1"/>
  <c r="R28"/>
  <c r="AM41"/>
  <c r="AN41" s="1"/>
  <c r="L28"/>
  <c r="P30"/>
  <c r="P43" s="1"/>
  <c r="P49" s="1"/>
  <c r="P52" s="1"/>
  <c r="AM42"/>
  <c r="AN42" s="1"/>
  <c r="R27" i="19"/>
  <c r="O27"/>
  <c r="I27"/>
  <c r="H32"/>
  <c r="AM32" s="1"/>
  <c r="AN32" s="1"/>
  <c r="AN27" i="31" l="1"/>
  <c r="AN28"/>
  <c r="AN23"/>
  <c r="AN24" s="1"/>
  <c r="O42" i="20"/>
  <c r="O46" s="1"/>
  <c r="AM28"/>
  <c r="AN28" s="1"/>
  <c r="O42" i="21"/>
  <c r="O45" s="1"/>
  <c r="AM20" i="20"/>
  <c r="AN20" s="1"/>
  <c r="I42" i="21"/>
  <c r="I45" s="1"/>
  <c r="P41"/>
  <c r="P36"/>
  <c r="P42" s="1"/>
  <c r="P45" s="1"/>
  <c r="L42" i="20"/>
  <c r="L46" s="1"/>
  <c r="AM26" i="21"/>
  <c r="AN26" s="1"/>
  <c r="L42"/>
  <c r="L45" s="1"/>
  <c r="R42" i="20"/>
  <c r="AM30"/>
  <c r="AN30" s="1"/>
  <c r="J43"/>
  <c r="J49" s="1"/>
  <c r="J52" s="1"/>
  <c r="J48"/>
  <c r="AM21"/>
  <c r="AN21" s="1"/>
  <c r="I49"/>
  <c r="I52" s="1"/>
  <c r="AM27" i="19"/>
  <c r="AN27" s="1"/>
  <c r="O49" i="20" l="1"/>
  <c r="O52" s="1"/>
  <c r="L49"/>
  <c r="L52" s="1"/>
  <c r="R46"/>
  <c r="R49"/>
  <c r="R52" s="1"/>
  <c r="I45" i="18" l="1"/>
  <c r="J45"/>
  <c r="K45"/>
  <c r="L45"/>
  <c r="M45"/>
  <c r="N45"/>
  <c r="O45"/>
  <c r="P45"/>
  <c r="Q45"/>
  <c r="R45"/>
  <c r="S45"/>
  <c r="T45"/>
  <c r="U45"/>
  <c r="V45"/>
  <c r="W45"/>
  <c r="Y45"/>
  <c r="Z45"/>
  <c r="AA45"/>
  <c r="AB45"/>
  <c r="AC45"/>
  <c r="AD45"/>
  <c r="AE45"/>
  <c r="AF45"/>
  <c r="AG45"/>
  <c r="AH45"/>
  <c r="AI45"/>
  <c r="AJ45"/>
  <c r="AK45"/>
  <c r="AL45"/>
  <c r="H45"/>
  <c r="I36"/>
  <c r="J36"/>
  <c r="K36"/>
  <c r="L36"/>
  <c r="M36"/>
  <c r="N36"/>
  <c r="O36"/>
  <c r="P36"/>
  <c r="Q36"/>
  <c r="R36"/>
  <c r="S36"/>
  <c r="T36"/>
  <c r="U36"/>
  <c r="W36"/>
  <c r="X36"/>
  <c r="Y36"/>
  <c r="Z36"/>
  <c r="AA36"/>
  <c r="AB36"/>
  <c r="AC36"/>
  <c r="AD36"/>
  <c r="AE36"/>
  <c r="AF36"/>
  <c r="AG36"/>
  <c r="AH36"/>
  <c r="AI36"/>
  <c r="AJ36"/>
  <c r="AK36"/>
  <c r="AL36"/>
  <c r="H36"/>
  <c r="S62"/>
  <c r="R62"/>
  <c r="Q62"/>
  <c r="O62"/>
  <c r="N62"/>
  <c r="M62"/>
  <c r="L62"/>
  <c r="K62"/>
  <c r="I62"/>
  <c r="H62"/>
  <c r="S61"/>
  <c r="R61"/>
  <c r="Q61"/>
  <c r="P61"/>
  <c r="O61"/>
  <c r="N61"/>
  <c r="M61"/>
  <c r="L61"/>
  <c r="K61"/>
  <c r="J61"/>
  <c r="I61"/>
  <c r="H61"/>
  <c r="S59"/>
  <c r="R59"/>
  <c r="Q59"/>
  <c r="P59"/>
  <c r="O59"/>
  <c r="N59"/>
  <c r="M59"/>
  <c r="L59"/>
  <c r="K59"/>
  <c r="J59"/>
  <c r="I59"/>
  <c r="H59"/>
  <c r="S58"/>
  <c r="R58"/>
  <c r="Q58"/>
  <c r="P58"/>
  <c r="O58"/>
  <c r="N58"/>
  <c r="M58"/>
  <c r="L58"/>
  <c r="K58"/>
  <c r="J58"/>
  <c r="I58"/>
  <c r="H58"/>
  <c r="S57"/>
  <c r="R57"/>
  <c r="Q57"/>
  <c r="O57"/>
  <c r="N57"/>
  <c r="M57"/>
  <c r="L57"/>
  <c r="K57"/>
  <c r="I57"/>
  <c r="H57"/>
  <c r="S56"/>
  <c r="Q56"/>
  <c r="P56"/>
  <c r="N56"/>
  <c r="N60" s="1"/>
  <c r="M56"/>
  <c r="M60" s="1"/>
  <c r="K56"/>
  <c r="J56"/>
  <c r="H56"/>
  <c r="AN54"/>
  <c r="S53"/>
  <c r="R53"/>
  <c r="Q53"/>
  <c r="P53"/>
  <c r="O53"/>
  <c r="N53"/>
  <c r="M53"/>
  <c r="L53"/>
  <c r="K53"/>
  <c r="J53"/>
  <c r="I53"/>
  <c r="H53"/>
  <c r="S51"/>
  <c r="R51"/>
  <c r="Q51"/>
  <c r="P51"/>
  <c r="O51"/>
  <c r="N51"/>
  <c r="M51"/>
  <c r="L51"/>
  <c r="K51"/>
  <c r="J51"/>
  <c r="I51"/>
  <c r="H51"/>
  <c r="S50"/>
  <c r="R50"/>
  <c r="Q50"/>
  <c r="P50"/>
  <c r="O50"/>
  <c r="N50"/>
  <c r="M50"/>
  <c r="L50"/>
  <c r="K50"/>
  <c r="J50"/>
  <c r="I50"/>
  <c r="H50"/>
  <c r="S52"/>
  <c r="S49"/>
  <c r="R49"/>
  <c r="Q49"/>
  <c r="P49"/>
  <c r="O49"/>
  <c r="N49"/>
  <c r="M49"/>
  <c r="L49"/>
  <c r="K49"/>
  <c r="J49"/>
  <c r="I49"/>
  <c r="H49"/>
  <c r="S47"/>
  <c r="R47"/>
  <c r="Q47"/>
  <c r="P47"/>
  <c r="O47"/>
  <c r="N47"/>
  <c r="M47"/>
  <c r="L47"/>
  <c r="K47"/>
  <c r="J47"/>
  <c r="I47"/>
  <c r="H47"/>
  <c r="S46"/>
  <c r="R46"/>
  <c r="Q46"/>
  <c r="P46"/>
  <c r="O46"/>
  <c r="N46"/>
  <c r="M46"/>
  <c r="L46"/>
  <c r="K46"/>
  <c r="J46"/>
  <c r="I46"/>
  <c r="H46"/>
  <c r="D44"/>
  <c r="P44" s="1"/>
  <c r="D43"/>
  <c r="P43" s="1"/>
  <c r="D42"/>
  <c r="Q48" s="1"/>
  <c r="S40"/>
  <c r="R40"/>
  <c r="Q40"/>
  <c r="P40"/>
  <c r="O40"/>
  <c r="N40"/>
  <c r="M40"/>
  <c r="L40"/>
  <c r="K40"/>
  <c r="J40"/>
  <c r="I40"/>
  <c r="H40"/>
  <c r="S38"/>
  <c r="R38"/>
  <c r="Q38"/>
  <c r="P38"/>
  <c r="O38"/>
  <c r="N38"/>
  <c r="M38"/>
  <c r="L38"/>
  <c r="K38"/>
  <c r="J38"/>
  <c r="I38"/>
  <c r="H38"/>
  <c r="S37"/>
  <c r="R37"/>
  <c r="Q37"/>
  <c r="P37"/>
  <c r="O37"/>
  <c r="N37"/>
  <c r="M37"/>
  <c r="L37"/>
  <c r="K37"/>
  <c r="J37"/>
  <c r="I37"/>
  <c r="H37"/>
  <c r="D35"/>
  <c r="P35" s="1"/>
  <c r="D34"/>
  <c r="P34" s="1"/>
  <c r="D33"/>
  <c r="L33" s="1"/>
  <c r="D32"/>
  <c r="V32" s="1"/>
  <c r="AM32" s="1"/>
  <c r="AM36" s="1"/>
  <c r="AM32" i="16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L88"/>
  <c r="R88"/>
  <c r="Q88"/>
  <c r="P88"/>
  <c r="O88"/>
  <c r="N88"/>
  <c r="M88"/>
  <c r="L88"/>
  <c r="K88"/>
  <c r="J88"/>
  <c r="I88"/>
  <c r="H88"/>
  <c r="AM88" s="1"/>
  <c r="AN88" s="1"/>
  <c r="AL87"/>
  <c r="R87"/>
  <c r="Q87"/>
  <c r="P87"/>
  <c r="O87"/>
  <c r="N87"/>
  <c r="M87"/>
  <c r="L87"/>
  <c r="K87"/>
  <c r="J87"/>
  <c r="I87"/>
  <c r="H87"/>
  <c r="AL85"/>
  <c r="R85"/>
  <c r="Q85"/>
  <c r="P85"/>
  <c r="O85"/>
  <c r="N85"/>
  <c r="M85"/>
  <c r="L85"/>
  <c r="K85"/>
  <c r="J85"/>
  <c r="I85"/>
  <c r="H85"/>
  <c r="AL84"/>
  <c r="R84"/>
  <c r="Q84"/>
  <c r="P84"/>
  <c r="O84"/>
  <c r="N84"/>
  <c r="M84"/>
  <c r="L84"/>
  <c r="K84"/>
  <c r="J84"/>
  <c r="I84"/>
  <c r="H84"/>
  <c r="AL83"/>
  <c r="R83"/>
  <c r="Q83"/>
  <c r="P83"/>
  <c r="O83"/>
  <c r="N83"/>
  <c r="M83"/>
  <c r="L83"/>
  <c r="K83"/>
  <c r="J83"/>
  <c r="I83"/>
  <c r="H83"/>
  <c r="AM83" s="1"/>
  <c r="AN83" s="1"/>
  <c r="AL82"/>
  <c r="AL86" s="1"/>
  <c r="R82"/>
  <c r="R86" s="1"/>
  <c r="Q82"/>
  <c r="Q86" s="1"/>
  <c r="P82"/>
  <c r="P86" s="1"/>
  <c r="O82"/>
  <c r="O86" s="1"/>
  <c r="N82"/>
  <c r="N86" s="1"/>
  <c r="M82"/>
  <c r="M86" s="1"/>
  <c r="L82"/>
  <c r="L86" s="1"/>
  <c r="K82"/>
  <c r="K86" s="1"/>
  <c r="J82"/>
  <c r="J86" s="1"/>
  <c r="I82"/>
  <c r="I86" s="1"/>
  <c r="H82"/>
  <c r="H86" s="1"/>
  <c r="AL81"/>
  <c r="AL89" s="1"/>
  <c r="R81"/>
  <c r="R89" s="1"/>
  <c r="Q81"/>
  <c r="Q89" s="1"/>
  <c r="P81"/>
  <c r="P89" s="1"/>
  <c r="O81"/>
  <c r="O89" s="1"/>
  <c r="N81"/>
  <c r="N89" s="1"/>
  <c r="M81"/>
  <c r="M89" s="1"/>
  <c r="L81"/>
  <c r="L89" s="1"/>
  <c r="K81"/>
  <c r="K89" s="1"/>
  <c r="J81"/>
  <c r="J89" s="1"/>
  <c r="I81"/>
  <c r="I89" s="1"/>
  <c r="H81"/>
  <c r="H89" s="1"/>
  <c r="AN80"/>
  <c r="AL79"/>
  <c r="R79"/>
  <c r="Q79"/>
  <c r="P79"/>
  <c r="O79"/>
  <c r="N79"/>
  <c r="M79"/>
  <c r="L79"/>
  <c r="K79"/>
  <c r="J79"/>
  <c r="I79"/>
  <c r="H79"/>
  <c r="AL78"/>
  <c r="R78"/>
  <c r="Q78"/>
  <c r="P78"/>
  <c r="O78"/>
  <c r="N78"/>
  <c r="M78"/>
  <c r="L78"/>
  <c r="K78"/>
  <c r="J78"/>
  <c r="I78"/>
  <c r="H78"/>
  <c r="AL77"/>
  <c r="R77"/>
  <c r="Q77"/>
  <c r="P77"/>
  <c r="O77"/>
  <c r="N77"/>
  <c r="M77"/>
  <c r="L77"/>
  <c r="K77"/>
  <c r="J77"/>
  <c r="I77"/>
  <c r="H77"/>
  <c r="AL75"/>
  <c r="R75"/>
  <c r="Q75"/>
  <c r="P75"/>
  <c r="O75"/>
  <c r="N75"/>
  <c r="M75"/>
  <c r="L75"/>
  <c r="K75"/>
  <c r="J75"/>
  <c r="I75"/>
  <c r="H75"/>
  <c r="AM75" s="1"/>
  <c r="AN75" s="1"/>
  <c r="AL74"/>
  <c r="R74"/>
  <c r="Q74"/>
  <c r="P74"/>
  <c r="O74"/>
  <c r="N74"/>
  <c r="M74"/>
  <c r="L74"/>
  <c r="K74"/>
  <c r="J74"/>
  <c r="I74"/>
  <c r="H74"/>
  <c r="AM74" s="1"/>
  <c r="AN74" s="1"/>
  <c r="AL73"/>
  <c r="AL76" s="1"/>
  <c r="R73"/>
  <c r="R76" s="1"/>
  <c r="Q73"/>
  <c r="Q76" s="1"/>
  <c r="P73"/>
  <c r="P76" s="1"/>
  <c r="O73"/>
  <c r="O76" s="1"/>
  <c r="N73"/>
  <c r="N76" s="1"/>
  <c r="M73"/>
  <c r="M76" s="1"/>
  <c r="L73"/>
  <c r="L76" s="1"/>
  <c r="K73"/>
  <c r="K76" s="1"/>
  <c r="J73"/>
  <c r="J76" s="1"/>
  <c r="I73"/>
  <c r="I76" s="1"/>
  <c r="H73"/>
  <c r="H76" s="1"/>
  <c r="AM72"/>
  <c r="AN72" s="1"/>
  <c r="D72"/>
  <c r="AM71"/>
  <c r="AN71" s="1"/>
  <c r="D71"/>
  <c r="AM70"/>
  <c r="AN70" s="1"/>
  <c r="D70"/>
  <c r="AL68"/>
  <c r="R68"/>
  <c r="Q68"/>
  <c r="P68"/>
  <c r="O68"/>
  <c r="N68"/>
  <c r="M68"/>
  <c r="L68"/>
  <c r="K68"/>
  <c r="J68"/>
  <c r="I68"/>
  <c r="H68"/>
  <c r="AL67"/>
  <c r="R67"/>
  <c r="Q67"/>
  <c r="P67"/>
  <c r="O67"/>
  <c r="N67"/>
  <c r="M67"/>
  <c r="L67"/>
  <c r="K67"/>
  <c r="J67"/>
  <c r="I67"/>
  <c r="H67"/>
  <c r="AL66"/>
  <c r="R66"/>
  <c r="Q66"/>
  <c r="P66"/>
  <c r="O66"/>
  <c r="N66"/>
  <c r="M66"/>
  <c r="L66"/>
  <c r="K66"/>
  <c r="J66"/>
  <c r="I66"/>
  <c r="H66"/>
  <c r="AL64"/>
  <c r="R64"/>
  <c r="Q64"/>
  <c r="P64"/>
  <c r="O64"/>
  <c r="N64"/>
  <c r="M64"/>
  <c r="L64"/>
  <c r="K64"/>
  <c r="J64"/>
  <c r="I64"/>
  <c r="H64"/>
  <c r="AM64" s="1"/>
  <c r="AN64" s="1"/>
  <c r="AL63"/>
  <c r="R63"/>
  <c r="Q63"/>
  <c r="P63"/>
  <c r="O63"/>
  <c r="N63"/>
  <c r="M63"/>
  <c r="L63"/>
  <c r="K63"/>
  <c r="J63"/>
  <c r="I63"/>
  <c r="H63"/>
  <c r="AM63" s="1"/>
  <c r="AN63" s="1"/>
  <c r="AL62"/>
  <c r="AL65" s="1"/>
  <c r="R62"/>
  <c r="R65" s="1"/>
  <c r="Q62"/>
  <c r="Q65" s="1"/>
  <c r="P62"/>
  <c r="P65" s="1"/>
  <c r="O62"/>
  <c r="O65" s="1"/>
  <c r="N62"/>
  <c r="N65" s="1"/>
  <c r="M62"/>
  <c r="M65" s="1"/>
  <c r="L62"/>
  <c r="L65" s="1"/>
  <c r="K62"/>
  <c r="K65" s="1"/>
  <c r="J62"/>
  <c r="J65" s="1"/>
  <c r="I62"/>
  <c r="I65" s="1"/>
  <c r="H62"/>
  <c r="AM62" s="1"/>
  <c r="AN62" s="1"/>
  <c r="AM61"/>
  <c r="AN61" s="1"/>
  <c r="D61"/>
  <c r="AN60"/>
  <c r="AM60"/>
  <c r="D60"/>
  <c r="AM59"/>
  <c r="AN59" s="1"/>
  <c r="D59"/>
  <c r="AM58"/>
  <c r="AN58" s="1"/>
  <c r="D58"/>
  <c r="AL56"/>
  <c r="R56"/>
  <c r="Q56"/>
  <c r="P56"/>
  <c r="O56"/>
  <c r="N56"/>
  <c r="M56"/>
  <c r="L56"/>
  <c r="K56"/>
  <c r="J56"/>
  <c r="I56"/>
  <c r="H56"/>
  <c r="AL55"/>
  <c r="R55"/>
  <c r="Q55"/>
  <c r="P55"/>
  <c r="O55"/>
  <c r="N55"/>
  <c r="M55"/>
  <c r="L55"/>
  <c r="K55"/>
  <c r="J55"/>
  <c r="I55"/>
  <c r="H55"/>
  <c r="AL54"/>
  <c r="R54"/>
  <c r="Q54"/>
  <c r="P54"/>
  <c r="O54"/>
  <c r="N54"/>
  <c r="M54"/>
  <c r="L54"/>
  <c r="K54"/>
  <c r="J54"/>
  <c r="I54"/>
  <c r="H54"/>
  <c r="AL52"/>
  <c r="R52"/>
  <c r="Q52"/>
  <c r="P52"/>
  <c r="O52"/>
  <c r="N52"/>
  <c r="M52"/>
  <c r="L52"/>
  <c r="K52"/>
  <c r="J52"/>
  <c r="I52"/>
  <c r="H52"/>
  <c r="AM52" s="1"/>
  <c r="AN52" s="1"/>
  <c r="AL51"/>
  <c r="R51"/>
  <c r="Q51"/>
  <c r="P51"/>
  <c r="O51"/>
  <c r="N51"/>
  <c r="M51"/>
  <c r="L51"/>
  <c r="K51"/>
  <c r="J51"/>
  <c r="I51"/>
  <c r="H51"/>
  <c r="AM51" s="1"/>
  <c r="AN51" s="1"/>
  <c r="AL50"/>
  <c r="AL53" s="1"/>
  <c r="R50"/>
  <c r="R53" s="1"/>
  <c r="Q50"/>
  <c r="Q53" s="1"/>
  <c r="P50"/>
  <c r="P53" s="1"/>
  <c r="O50"/>
  <c r="O53" s="1"/>
  <c r="N50"/>
  <c r="N53" s="1"/>
  <c r="M50"/>
  <c r="M53" s="1"/>
  <c r="L50"/>
  <c r="L53" s="1"/>
  <c r="K50"/>
  <c r="K53" s="1"/>
  <c r="J50"/>
  <c r="J53" s="1"/>
  <c r="I50"/>
  <c r="I53" s="1"/>
  <c r="H50"/>
  <c r="H53" s="1"/>
  <c r="AM53" s="1"/>
  <c r="AN53" s="1"/>
  <c r="AM49"/>
  <c r="AN49" s="1"/>
  <c r="D49"/>
  <c r="AM48"/>
  <c r="AN48" s="1"/>
  <c r="D48"/>
  <c r="AM47"/>
  <c r="AN47" s="1"/>
  <c r="D47"/>
  <c r="AL45"/>
  <c r="R45"/>
  <c r="Q45"/>
  <c r="P45"/>
  <c r="O45"/>
  <c r="N45"/>
  <c r="M45"/>
  <c r="L45"/>
  <c r="K45"/>
  <c r="J45"/>
  <c r="I45"/>
  <c r="H45"/>
  <c r="AL44"/>
  <c r="R44"/>
  <c r="Q44"/>
  <c r="P44"/>
  <c r="O44"/>
  <c r="N44"/>
  <c r="M44"/>
  <c r="L44"/>
  <c r="K44"/>
  <c r="J44"/>
  <c r="I44"/>
  <c r="H44"/>
  <c r="AL43"/>
  <c r="R43"/>
  <c r="Q43"/>
  <c r="P43"/>
  <c r="O43"/>
  <c r="N43"/>
  <c r="M43"/>
  <c r="L43"/>
  <c r="K43"/>
  <c r="J43"/>
  <c r="I43"/>
  <c r="H43"/>
  <c r="AL41"/>
  <c r="R41"/>
  <c r="Q41"/>
  <c r="P41"/>
  <c r="O41"/>
  <c r="N41"/>
  <c r="M41"/>
  <c r="L41"/>
  <c r="K41"/>
  <c r="J41"/>
  <c r="I41"/>
  <c r="H41"/>
  <c r="AM41" s="1"/>
  <c r="AN41" s="1"/>
  <c r="AL40"/>
  <c r="AL42" s="1"/>
  <c r="R40"/>
  <c r="R42" s="1"/>
  <c r="Q40"/>
  <c r="Q42" s="1"/>
  <c r="P40"/>
  <c r="P42" s="1"/>
  <c r="O40"/>
  <c r="O42" s="1"/>
  <c r="N40"/>
  <c r="N42" s="1"/>
  <c r="M40"/>
  <c r="M42" s="1"/>
  <c r="L40"/>
  <c r="L42" s="1"/>
  <c r="K40"/>
  <c r="K42" s="1"/>
  <c r="J40"/>
  <c r="J42" s="1"/>
  <c r="I40"/>
  <c r="I42" s="1"/>
  <c r="H40"/>
  <c r="H42" s="1"/>
  <c r="AM42" s="1"/>
  <c r="AN42" s="1"/>
  <c r="AM39"/>
  <c r="AN39" s="1"/>
  <c r="D39"/>
  <c r="AN38"/>
  <c r="AM38"/>
  <c r="D38"/>
  <c r="AM37"/>
  <c r="AN37" s="1"/>
  <c r="D37"/>
  <c r="H34"/>
  <c r="AM34" s="1"/>
  <c r="AN34" s="1"/>
  <c r="H33"/>
  <c r="H32"/>
  <c r="AN32" s="1"/>
  <c r="AM31"/>
  <c r="AN31" s="1"/>
  <c r="D31"/>
  <c r="AM30"/>
  <c r="AN30" s="1"/>
  <c r="D30"/>
  <c r="AM29"/>
  <c r="AN29" s="1"/>
  <c r="D29"/>
  <c r="AM28"/>
  <c r="AN28" s="1"/>
  <c r="D28"/>
  <c r="I64" i="11"/>
  <c r="S87"/>
  <c r="R87"/>
  <c r="Q87"/>
  <c r="P87"/>
  <c r="O87"/>
  <c r="N87"/>
  <c r="M87"/>
  <c r="L87"/>
  <c r="K87"/>
  <c r="J87"/>
  <c r="I87"/>
  <c r="H87"/>
  <c r="T87" s="1"/>
  <c r="U87" s="1"/>
  <c r="S86"/>
  <c r="R86"/>
  <c r="Q86"/>
  <c r="P86"/>
  <c r="O86"/>
  <c r="N86"/>
  <c r="M86"/>
  <c r="L86"/>
  <c r="K86"/>
  <c r="J86"/>
  <c r="I86"/>
  <c r="H86"/>
  <c r="S84"/>
  <c r="R84"/>
  <c r="Q84"/>
  <c r="P84"/>
  <c r="O84"/>
  <c r="N84"/>
  <c r="M84"/>
  <c r="L84"/>
  <c r="K84"/>
  <c r="J84"/>
  <c r="I84"/>
  <c r="H84"/>
  <c r="S83"/>
  <c r="R83"/>
  <c r="Q83"/>
  <c r="P83"/>
  <c r="O83"/>
  <c r="N83"/>
  <c r="M83"/>
  <c r="L83"/>
  <c r="K83"/>
  <c r="J83"/>
  <c r="I83"/>
  <c r="H83"/>
  <c r="S82"/>
  <c r="R82"/>
  <c r="Q82"/>
  <c r="P82"/>
  <c r="O82"/>
  <c r="N82"/>
  <c r="M82"/>
  <c r="L82"/>
  <c r="K82"/>
  <c r="J82"/>
  <c r="I82"/>
  <c r="H82"/>
  <c r="T82" s="1"/>
  <c r="U82" s="1"/>
  <c r="S81"/>
  <c r="S85" s="1"/>
  <c r="R81"/>
  <c r="R85" s="1"/>
  <c r="Q81"/>
  <c r="Q85" s="1"/>
  <c r="P81"/>
  <c r="P85" s="1"/>
  <c r="O81"/>
  <c r="O85" s="1"/>
  <c r="N81"/>
  <c r="N85" s="1"/>
  <c r="M81"/>
  <c r="M85" s="1"/>
  <c r="L81"/>
  <c r="L85" s="1"/>
  <c r="K81"/>
  <c r="K85" s="1"/>
  <c r="J81"/>
  <c r="J85" s="1"/>
  <c r="I81"/>
  <c r="I85" s="1"/>
  <c r="H81"/>
  <c r="H85" s="1"/>
  <c r="S80"/>
  <c r="S88" s="1"/>
  <c r="R80"/>
  <c r="R88" s="1"/>
  <c r="Q80"/>
  <c r="Q88" s="1"/>
  <c r="P80"/>
  <c r="P88" s="1"/>
  <c r="O80"/>
  <c r="O88" s="1"/>
  <c r="N80"/>
  <c r="N88" s="1"/>
  <c r="M80"/>
  <c r="M88" s="1"/>
  <c r="L80"/>
  <c r="L88" s="1"/>
  <c r="K80"/>
  <c r="K88" s="1"/>
  <c r="J80"/>
  <c r="J88" s="1"/>
  <c r="I80"/>
  <c r="I88" s="1"/>
  <c r="H80"/>
  <c r="H88" s="1"/>
  <c r="U79"/>
  <c r="S78"/>
  <c r="R78"/>
  <c r="Q78"/>
  <c r="P78"/>
  <c r="O78"/>
  <c r="N78"/>
  <c r="M78"/>
  <c r="L78"/>
  <c r="K78"/>
  <c r="J78"/>
  <c r="I78"/>
  <c r="H78"/>
  <c r="S77"/>
  <c r="R77"/>
  <c r="Q77"/>
  <c r="P77"/>
  <c r="O77"/>
  <c r="N77"/>
  <c r="M77"/>
  <c r="L77"/>
  <c r="K77"/>
  <c r="J77"/>
  <c r="I77"/>
  <c r="H77"/>
  <c r="S76"/>
  <c r="R76"/>
  <c r="Q76"/>
  <c r="P76"/>
  <c r="O76"/>
  <c r="N76"/>
  <c r="M76"/>
  <c r="L76"/>
  <c r="K76"/>
  <c r="J76"/>
  <c r="I76"/>
  <c r="H76"/>
  <c r="S74"/>
  <c r="R74"/>
  <c r="Q74"/>
  <c r="P74"/>
  <c r="O74"/>
  <c r="N74"/>
  <c r="M74"/>
  <c r="L74"/>
  <c r="K74"/>
  <c r="J74"/>
  <c r="I74"/>
  <c r="H74"/>
  <c r="T74" s="1"/>
  <c r="U74" s="1"/>
  <c r="S73"/>
  <c r="R73"/>
  <c r="Q73"/>
  <c r="P73"/>
  <c r="O73"/>
  <c r="N73"/>
  <c r="M73"/>
  <c r="L73"/>
  <c r="K73"/>
  <c r="J73"/>
  <c r="I73"/>
  <c r="H73"/>
  <c r="T73" s="1"/>
  <c r="U73" s="1"/>
  <c r="S72"/>
  <c r="S75" s="1"/>
  <c r="R72"/>
  <c r="R75" s="1"/>
  <c r="Q72"/>
  <c r="Q75" s="1"/>
  <c r="P72"/>
  <c r="P75" s="1"/>
  <c r="O72"/>
  <c r="O75" s="1"/>
  <c r="N72"/>
  <c r="N75" s="1"/>
  <c r="M72"/>
  <c r="M75" s="1"/>
  <c r="L72"/>
  <c r="L75" s="1"/>
  <c r="K72"/>
  <c r="K75" s="1"/>
  <c r="J72"/>
  <c r="J75" s="1"/>
  <c r="I72"/>
  <c r="I75" s="1"/>
  <c r="H72"/>
  <c r="H75" s="1"/>
  <c r="T71"/>
  <c r="U71" s="1"/>
  <c r="D71"/>
  <c r="T70"/>
  <c r="U70" s="1"/>
  <c r="D70"/>
  <c r="U69"/>
  <c r="T69"/>
  <c r="D69"/>
  <c r="S67"/>
  <c r="R67"/>
  <c r="Q67"/>
  <c r="P67"/>
  <c r="O67"/>
  <c r="N67"/>
  <c r="M67"/>
  <c r="L67"/>
  <c r="K67"/>
  <c r="J67"/>
  <c r="I67"/>
  <c r="H67"/>
  <c r="S66"/>
  <c r="R66"/>
  <c r="Q66"/>
  <c r="P66"/>
  <c r="O66"/>
  <c r="N66"/>
  <c r="M66"/>
  <c r="L66"/>
  <c r="K66"/>
  <c r="J66"/>
  <c r="I66"/>
  <c r="H66"/>
  <c r="S65"/>
  <c r="R65"/>
  <c r="Q65"/>
  <c r="P65"/>
  <c r="O65"/>
  <c r="N65"/>
  <c r="M65"/>
  <c r="L65"/>
  <c r="K65"/>
  <c r="J65"/>
  <c r="I65"/>
  <c r="H65"/>
  <c r="S63"/>
  <c r="R63"/>
  <c r="Q63"/>
  <c r="P63"/>
  <c r="O63"/>
  <c r="N63"/>
  <c r="M63"/>
  <c r="L63"/>
  <c r="K63"/>
  <c r="J63"/>
  <c r="I63"/>
  <c r="H63"/>
  <c r="T63" s="1"/>
  <c r="U63" s="1"/>
  <c r="S62"/>
  <c r="R62"/>
  <c r="Q62"/>
  <c r="P62"/>
  <c r="O62"/>
  <c r="N62"/>
  <c r="M62"/>
  <c r="L62"/>
  <c r="K62"/>
  <c r="J62"/>
  <c r="I62"/>
  <c r="H62"/>
  <c r="T62" s="1"/>
  <c r="U62" s="1"/>
  <c r="S61"/>
  <c r="S64" s="1"/>
  <c r="R61"/>
  <c r="R64" s="1"/>
  <c r="Q61"/>
  <c r="Q64" s="1"/>
  <c r="P61"/>
  <c r="P64" s="1"/>
  <c r="O61"/>
  <c r="O64" s="1"/>
  <c r="N61"/>
  <c r="N64" s="1"/>
  <c r="M61"/>
  <c r="M64" s="1"/>
  <c r="L61"/>
  <c r="L64" s="1"/>
  <c r="K61"/>
  <c r="K64" s="1"/>
  <c r="J61"/>
  <c r="J64" s="1"/>
  <c r="I61"/>
  <c r="H61"/>
  <c r="T61" s="1"/>
  <c r="U61" s="1"/>
  <c r="T60"/>
  <c r="U60" s="1"/>
  <c r="D60"/>
  <c r="T59"/>
  <c r="U59" s="1"/>
  <c r="D59"/>
  <c r="T58"/>
  <c r="U58" s="1"/>
  <c r="D58"/>
  <c r="T57"/>
  <c r="U57" s="1"/>
  <c r="D57"/>
  <c r="S55"/>
  <c r="R55"/>
  <c r="Q55"/>
  <c r="P55"/>
  <c r="O55"/>
  <c r="N55"/>
  <c r="M55"/>
  <c r="L55"/>
  <c r="K55"/>
  <c r="J55"/>
  <c r="I55"/>
  <c r="H55"/>
  <c r="S54"/>
  <c r="R54"/>
  <c r="Q54"/>
  <c r="P54"/>
  <c r="O54"/>
  <c r="N54"/>
  <c r="M54"/>
  <c r="L54"/>
  <c r="K54"/>
  <c r="J54"/>
  <c r="I54"/>
  <c r="H54"/>
  <c r="S53"/>
  <c r="R53"/>
  <c r="Q53"/>
  <c r="P53"/>
  <c r="O53"/>
  <c r="N53"/>
  <c r="M53"/>
  <c r="L53"/>
  <c r="K53"/>
  <c r="J53"/>
  <c r="I53"/>
  <c r="H53"/>
  <c r="S51"/>
  <c r="R51"/>
  <c r="Q51"/>
  <c r="P51"/>
  <c r="O51"/>
  <c r="N51"/>
  <c r="M51"/>
  <c r="L51"/>
  <c r="K51"/>
  <c r="J51"/>
  <c r="I51"/>
  <c r="H51"/>
  <c r="T51" s="1"/>
  <c r="U51" s="1"/>
  <c r="S50"/>
  <c r="R50"/>
  <c r="Q50"/>
  <c r="P50"/>
  <c r="O50"/>
  <c r="N50"/>
  <c r="M50"/>
  <c r="L50"/>
  <c r="K50"/>
  <c r="J50"/>
  <c r="I50"/>
  <c r="H50"/>
  <c r="T50" s="1"/>
  <c r="U50" s="1"/>
  <c r="S49"/>
  <c r="S52" s="1"/>
  <c r="R49"/>
  <c r="R52" s="1"/>
  <c r="Q49"/>
  <c r="Q52" s="1"/>
  <c r="P49"/>
  <c r="P52" s="1"/>
  <c r="O49"/>
  <c r="O52" s="1"/>
  <c r="N49"/>
  <c r="N52" s="1"/>
  <c r="M49"/>
  <c r="M52" s="1"/>
  <c r="L49"/>
  <c r="L52" s="1"/>
  <c r="K49"/>
  <c r="K52" s="1"/>
  <c r="J49"/>
  <c r="J52" s="1"/>
  <c r="I49"/>
  <c r="I52" s="1"/>
  <c r="H49"/>
  <c r="H52" s="1"/>
  <c r="T48"/>
  <c r="U48" s="1"/>
  <c r="D48"/>
  <c r="T47"/>
  <c r="U47" s="1"/>
  <c r="D47"/>
  <c r="T46"/>
  <c r="U46" s="1"/>
  <c r="D46"/>
  <c r="S44"/>
  <c r="R44"/>
  <c r="Q44"/>
  <c r="P44"/>
  <c r="O44"/>
  <c r="N44"/>
  <c r="M44"/>
  <c r="L44"/>
  <c r="K44"/>
  <c r="J44"/>
  <c r="I44"/>
  <c r="H44"/>
  <c r="S43"/>
  <c r="R43"/>
  <c r="Q43"/>
  <c r="P43"/>
  <c r="O43"/>
  <c r="N43"/>
  <c r="M43"/>
  <c r="L43"/>
  <c r="K43"/>
  <c r="J43"/>
  <c r="I43"/>
  <c r="H43"/>
  <c r="S42"/>
  <c r="R42"/>
  <c r="Q42"/>
  <c r="P42"/>
  <c r="O42"/>
  <c r="N42"/>
  <c r="M42"/>
  <c r="L42"/>
  <c r="K42"/>
  <c r="J42"/>
  <c r="I42"/>
  <c r="H42"/>
  <c r="S40"/>
  <c r="R40"/>
  <c r="Q40"/>
  <c r="P40"/>
  <c r="O40"/>
  <c r="N40"/>
  <c r="M40"/>
  <c r="L40"/>
  <c r="K40"/>
  <c r="J40"/>
  <c r="I40"/>
  <c r="H40"/>
  <c r="T40" s="1"/>
  <c r="U40" s="1"/>
  <c r="S39"/>
  <c r="S41" s="1"/>
  <c r="R39"/>
  <c r="R41" s="1"/>
  <c r="Q39"/>
  <c r="Q41" s="1"/>
  <c r="P39"/>
  <c r="P41" s="1"/>
  <c r="O39"/>
  <c r="O41" s="1"/>
  <c r="N39"/>
  <c r="N41" s="1"/>
  <c r="M39"/>
  <c r="M41" s="1"/>
  <c r="L39"/>
  <c r="L41" s="1"/>
  <c r="K39"/>
  <c r="K41" s="1"/>
  <c r="J39"/>
  <c r="J41" s="1"/>
  <c r="I39"/>
  <c r="I41" s="1"/>
  <c r="H39"/>
  <c r="H41" s="1"/>
  <c r="T38"/>
  <c r="U38" s="1"/>
  <c r="D38"/>
  <c r="T37"/>
  <c r="U37" s="1"/>
  <c r="D37"/>
  <c r="U36"/>
  <c r="T36"/>
  <c r="D36"/>
  <c r="S33"/>
  <c r="R33"/>
  <c r="Q33"/>
  <c r="P33"/>
  <c r="O33"/>
  <c r="N33"/>
  <c r="M33"/>
  <c r="L33"/>
  <c r="K33"/>
  <c r="J33"/>
  <c r="I33"/>
  <c r="H33"/>
  <c r="T33" s="1"/>
  <c r="U33" s="1"/>
  <c r="S32"/>
  <c r="R32"/>
  <c r="Q32"/>
  <c r="P32"/>
  <c r="O32"/>
  <c r="N32"/>
  <c r="M32"/>
  <c r="L32"/>
  <c r="K32"/>
  <c r="J32"/>
  <c r="I32"/>
  <c r="H32"/>
  <c r="S31"/>
  <c r="S34" s="1"/>
  <c r="R31"/>
  <c r="R34" s="1"/>
  <c r="Q31"/>
  <c r="Q34" s="1"/>
  <c r="P31"/>
  <c r="P34" s="1"/>
  <c r="O31"/>
  <c r="O34" s="1"/>
  <c r="N31"/>
  <c r="N34" s="1"/>
  <c r="M31"/>
  <c r="M34" s="1"/>
  <c r="L31"/>
  <c r="L34" s="1"/>
  <c r="K31"/>
  <c r="K34" s="1"/>
  <c r="J31"/>
  <c r="J34" s="1"/>
  <c r="I31"/>
  <c r="I34" s="1"/>
  <c r="H31"/>
  <c r="T31" s="1"/>
  <c r="U31" s="1"/>
  <c r="T30"/>
  <c r="U30" s="1"/>
  <c r="D30"/>
  <c r="T29"/>
  <c r="U29" s="1"/>
  <c r="D29"/>
  <c r="T28"/>
  <c r="U28" s="1"/>
  <c r="D28"/>
  <c r="U27"/>
  <c r="T27"/>
  <c r="D27"/>
  <c r="M93" i="16" l="1"/>
  <c r="I92" i="11"/>
  <c r="M92"/>
  <c r="Q92"/>
  <c r="I89"/>
  <c r="M89"/>
  <c r="Q89"/>
  <c r="I90"/>
  <c r="M90"/>
  <c r="Q90"/>
  <c r="Q91" s="1"/>
  <c r="K90" i="16"/>
  <c r="O90"/>
  <c r="K91"/>
  <c r="K92" s="1"/>
  <c r="O91"/>
  <c r="AL91"/>
  <c r="O93"/>
  <c r="I90"/>
  <c r="Q90"/>
  <c r="M91"/>
  <c r="I93"/>
  <c r="Q93"/>
  <c r="M90"/>
  <c r="M92" s="1"/>
  <c r="I91"/>
  <c r="Q91"/>
  <c r="K93"/>
  <c r="AL93"/>
  <c r="T53" i="11"/>
  <c r="U53" s="1"/>
  <c r="T54"/>
  <c r="U54" s="1"/>
  <c r="T55"/>
  <c r="U55" s="1"/>
  <c r="T65"/>
  <c r="U65" s="1"/>
  <c r="T66"/>
  <c r="U66" s="1"/>
  <c r="T67"/>
  <c r="U67" s="1"/>
  <c r="T83"/>
  <c r="U83" s="1"/>
  <c r="T84"/>
  <c r="U84" s="1"/>
  <c r="T86"/>
  <c r="U86" s="1"/>
  <c r="L92"/>
  <c r="P92"/>
  <c r="H89"/>
  <c r="L89"/>
  <c r="P89"/>
  <c r="L90"/>
  <c r="P90"/>
  <c r="T76"/>
  <c r="U76" s="1"/>
  <c r="T77"/>
  <c r="U77" s="1"/>
  <c r="T78"/>
  <c r="U78" s="1"/>
  <c r="K92"/>
  <c r="O92"/>
  <c r="S92"/>
  <c r="K89"/>
  <c r="O89"/>
  <c r="S89"/>
  <c r="K90"/>
  <c r="O90"/>
  <c r="S90"/>
  <c r="T42"/>
  <c r="U42" s="1"/>
  <c r="T43"/>
  <c r="U43" s="1"/>
  <c r="T44"/>
  <c r="U44" s="1"/>
  <c r="AM54" i="16"/>
  <c r="AN54" s="1"/>
  <c r="AM55"/>
  <c r="AN55" s="1"/>
  <c r="AM56"/>
  <c r="AN56" s="1"/>
  <c r="AM86"/>
  <c r="AN86" s="1"/>
  <c r="AM84"/>
  <c r="AN84" s="1"/>
  <c r="AM85"/>
  <c r="AN85" s="1"/>
  <c r="AM87"/>
  <c r="AN87" s="1"/>
  <c r="AL90"/>
  <c r="AL92" s="1"/>
  <c r="J92" i="11"/>
  <c r="N92"/>
  <c r="R92"/>
  <c r="J89"/>
  <c r="N89"/>
  <c r="R89"/>
  <c r="J90"/>
  <c r="N90"/>
  <c r="R90"/>
  <c r="Q60" i="18"/>
  <c r="K64"/>
  <c r="O64"/>
  <c r="S64"/>
  <c r="K65"/>
  <c r="O65"/>
  <c r="S65"/>
  <c r="K67"/>
  <c r="O67"/>
  <c r="S67"/>
  <c r="V36"/>
  <c r="S60"/>
  <c r="K60"/>
  <c r="X42"/>
  <c r="I64"/>
  <c r="M64"/>
  <c r="Q64"/>
  <c r="I65"/>
  <c r="M65"/>
  <c r="Q65"/>
  <c r="I67"/>
  <c r="M67"/>
  <c r="Q67"/>
  <c r="AM58"/>
  <c r="AN58" s="1"/>
  <c r="AM59"/>
  <c r="AN59" s="1"/>
  <c r="AM61"/>
  <c r="AN61" s="1"/>
  <c r="J64"/>
  <c r="N64"/>
  <c r="R64"/>
  <c r="J65"/>
  <c r="N65"/>
  <c r="R65"/>
  <c r="J67"/>
  <c r="N67"/>
  <c r="R67"/>
  <c r="J43"/>
  <c r="AM43" s="1"/>
  <c r="AN43" s="1"/>
  <c r="H64"/>
  <c r="L64"/>
  <c r="P64"/>
  <c r="L65"/>
  <c r="P65"/>
  <c r="L67"/>
  <c r="P67"/>
  <c r="I33"/>
  <c r="J35"/>
  <c r="AM50"/>
  <c r="AN50" s="1"/>
  <c r="AM51"/>
  <c r="AN51" s="1"/>
  <c r="AM53"/>
  <c r="AN53" s="1"/>
  <c r="I39"/>
  <c r="O33"/>
  <c r="AM38"/>
  <c r="AN38" s="1"/>
  <c r="AM40"/>
  <c r="AN40" s="1"/>
  <c r="AM46"/>
  <c r="AN46" s="1"/>
  <c r="AM47"/>
  <c r="AN47" s="1"/>
  <c r="AM49"/>
  <c r="AN49" s="1"/>
  <c r="H60"/>
  <c r="P62"/>
  <c r="P57"/>
  <c r="P60" s="1"/>
  <c r="S39"/>
  <c r="R33"/>
  <c r="J34"/>
  <c r="L48"/>
  <c r="P48"/>
  <c r="J44"/>
  <c r="AM44" s="1"/>
  <c r="AN44" s="1"/>
  <c r="N52"/>
  <c r="AM37"/>
  <c r="AN37" s="1"/>
  <c r="K48"/>
  <c r="O48"/>
  <c r="S48"/>
  <c r="M52"/>
  <c r="Q52"/>
  <c r="H65"/>
  <c r="H67"/>
  <c r="N48"/>
  <c r="R48"/>
  <c r="L52"/>
  <c r="P52"/>
  <c r="I48"/>
  <c r="M48"/>
  <c r="K52"/>
  <c r="AM43" i="16"/>
  <c r="AN43" s="1"/>
  <c r="AM44"/>
  <c r="AN44" s="1"/>
  <c r="L93"/>
  <c r="P93"/>
  <c r="H90"/>
  <c r="L90"/>
  <c r="P90"/>
  <c r="L91"/>
  <c r="P91"/>
  <c r="AM77"/>
  <c r="AN77" s="1"/>
  <c r="AM78"/>
  <c r="AN78" s="1"/>
  <c r="AM79"/>
  <c r="AN79" s="1"/>
  <c r="AM45"/>
  <c r="AN45" s="1"/>
  <c r="J93"/>
  <c r="N93"/>
  <c r="R93"/>
  <c r="J90"/>
  <c r="N90"/>
  <c r="R90"/>
  <c r="J91"/>
  <c r="N91"/>
  <c r="R91"/>
  <c r="AM66"/>
  <c r="AN66" s="1"/>
  <c r="AM67"/>
  <c r="AN67" s="1"/>
  <c r="AM68"/>
  <c r="AN68" s="1"/>
  <c r="AM76"/>
  <c r="AN76" s="1"/>
  <c r="AM89"/>
  <c r="AN89" s="1"/>
  <c r="AM73"/>
  <c r="AN73" s="1"/>
  <c r="AM33"/>
  <c r="AN33" s="1"/>
  <c r="H35"/>
  <c r="AM50"/>
  <c r="AN50" s="1"/>
  <c r="H65"/>
  <c r="AM65" s="1"/>
  <c r="AN65" s="1"/>
  <c r="AM81"/>
  <c r="AN81" s="1"/>
  <c r="H91"/>
  <c r="AM40"/>
  <c r="AN40" s="1"/>
  <c r="AM82"/>
  <c r="AN82" s="1"/>
  <c r="T52" i="11"/>
  <c r="U52" s="1"/>
  <c r="T85"/>
  <c r="U85" s="1"/>
  <c r="T75"/>
  <c r="U75" s="1"/>
  <c r="T88"/>
  <c r="U88" s="1"/>
  <c r="T41"/>
  <c r="U41" s="1"/>
  <c r="T72"/>
  <c r="U72" s="1"/>
  <c r="T32"/>
  <c r="U32" s="1"/>
  <c r="H34"/>
  <c r="T49"/>
  <c r="U49" s="1"/>
  <c r="H64"/>
  <c r="T64" s="1"/>
  <c r="U64" s="1"/>
  <c r="T80"/>
  <c r="U80" s="1"/>
  <c r="H90"/>
  <c r="T39"/>
  <c r="U39" s="1"/>
  <c r="T81"/>
  <c r="U81" s="1"/>
  <c r="I91" l="1"/>
  <c r="O91"/>
  <c r="I92" i="16"/>
  <c r="K91" i="11"/>
  <c r="M91"/>
  <c r="Q92" i="16"/>
  <c r="O92"/>
  <c r="N91" i="11"/>
  <c r="S91"/>
  <c r="J91"/>
  <c r="R91"/>
  <c r="P91"/>
  <c r="T89"/>
  <c r="U89" s="1"/>
  <c r="L91"/>
  <c r="T90"/>
  <c r="U90" s="1"/>
  <c r="AM34" i="18"/>
  <c r="AN34" s="1"/>
  <c r="AM35"/>
  <c r="AN35" s="1"/>
  <c r="X45"/>
  <c r="AM45" s="1"/>
  <c r="AN45" s="1"/>
  <c r="AM42"/>
  <c r="AN42" s="1"/>
  <c r="AM33"/>
  <c r="AN33" s="1"/>
  <c r="AN32"/>
  <c r="L56"/>
  <c r="L60" s="1"/>
  <c r="J48"/>
  <c r="I52"/>
  <c r="AM67"/>
  <c r="AN67" s="1"/>
  <c r="O56"/>
  <c r="O60" s="1"/>
  <c r="AM64"/>
  <c r="AN64" s="1"/>
  <c r="AM65"/>
  <c r="AN65" s="1"/>
  <c r="O52"/>
  <c r="R52"/>
  <c r="R56"/>
  <c r="R60" s="1"/>
  <c r="K55"/>
  <c r="K63" s="1"/>
  <c r="K66" s="1"/>
  <c r="K39"/>
  <c r="H55"/>
  <c r="M39"/>
  <c r="M55"/>
  <c r="M63" s="1"/>
  <c r="M66" s="1"/>
  <c r="O55"/>
  <c r="O39"/>
  <c r="L39"/>
  <c r="L55"/>
  <c r="Q39"/>
  <c r="Q55"/>
  <c r="Q63" s="1"/>
  <c r="Q66" s="1"/>
  <c r="J57"/>
  <c r="J62"/>
  <c r="AM62" s="1"/>
  <c r="AN62" s="1"/>
  <c r="J55"/>
  <c r="J39"/>
  <c r="P39"/>
  <c r="P55"/>
  <c r="P63" s="1"/>
  <c r="P66" s="1"/>
  <c r="N55"/>
  <c r="N63" s="1"/>
  <c r="N66" s="1"/>
  <c r="N39"/>
  <c r="R55"/>
  <c r="R39"/>
  <c r="J52"/>
  <c r="S55"/>
  <c r="S63" s="1"/>
  <c r="S66" s="1"/>
  <c r="I56"/>
  <c r="I55"/>
  <c r="N92" i="16"/>
  <c r="P92"/>
  <c r="L92"/>
  <c r="AM90"/>
  <c r="AN90" s="1"/>
  <c r="R92"/>
  <c r="AM91"/>
  <c r="AN91" s="1"/>
  <c r="J92"/>
  <c r="H93"/>
  <c r="AM93" s="1"/>
  <c r="AN93" s="1"/>
  <c r="AM35"/>
  <c r="AN35" s="1"/>
  <c r="H92"/>
  <c r="H92" i="11"/>
  <c r="T92" s="1"/>
  <c r="U92" s="1"/>
  <c r="T34"/>
  <c r="U34" s="1"/>
  <c r="H91"/>
  <c r="T91" l="1"/>
  <c r="U91" s="1"/>
  <c r="L63" i="18"/>
  <c r="L66" s="1"/>
  <c r="O63"/>
  <c r="O66" s="1"/>
  <c r="R63"/>
  <c r="R66" s="1"/>
  <c r="I63"/>
  <c r="I66" s="1"/>
  <c r="J60"/>
  <c r="AM57"/>
  <c r="AN57" s="1"/>
  <c r="H52"/>
  <c r="AM52" s="1"/>
  <c r="AN52" s="1"/>
  <c r="I60"/>
  <c r="AM56"/>
  <c r="AN56" s="1"/>
  <c r="H39"/>
  <c r="AM39" s="1"/>
  <c r="AN39" s="1"/>
  <c r="H48"/>
  <c r="AM48" s="1"/>
  <c r="AN48" s="1"/>
  <c r="H63"/>
  <c r="AM55"/>
  <c r="AN55" s="1"/>
  <c r="J63"/>
  <c r="J66" s="1"/>
  <c r="AM92" i="16"/>
  <c r="AN92" s="1"/>
  <c r="AN36" i="18" l="1"/>
  <c r="AM60"/>
  <c r="AN60" s="1"/>
  <c r="H66"/>
  <c r="AM66" s="1"/>
  <c r="AN66" s="1"/>
  <c r="AM63"/>
  <c r="AN63" s="1"/>
  <c r="S82" i="4" l="1"/>
  <c r="R82"/>
  <c r="Q82"/>
  <c r="O82"/>
  <c r="N82"/>
  <c r="M82"/>
  <c r="L82"/>
  <c r="K82"/>
  <c r="I82"/>
  <c r="H82"/>
  <c r="S81"/>
  <c r="R81"/>
  <c r="Q81"/>
  <c r="P81"/>
  <c r="O81"/>
  <c r="N81"/>
  <c r="M81"/>
  <c r="L81"/>
  <c r="K81"/>
  <c r="J81"/>
  <c r="I81"/>
  <c r="H81"/>
  <c r="S79"/>
  <c r="R79"/>
  <c r="Q79"/>
  <c r="P79"/>
  <c r="O79"/>
  <c r="N79"/>
  <c r="M79"/>
  <c r="L79"/>
  <c r="K79"/>
  <c r="J79"/>
  <c r="I79"/>
  <c r="H79"/>
  <c r="S78"/>
  <c r="R78"/>
  <c r="Q78"/>
  <c r="P78"/>
  <c r="O78"/>
  <c r="N78"/>
  <c r="M78"/>
  <c r="L78"/>
  <c r="K78"/>
  <c r="J78"/>
  <c r="I78"/>
  <c r="H78"/>
  <c r="S77"/>
  <c r="R77"/>
  <c r="Q77"/>
  <c r="O77"/>
  <c r="N77"/>
  <c r="M77"/>
  <c r="L77"/>
  <c r="K77"/>
  <c r="I77"/>
  <c r="H77"/>
  <c r="S76"/>
  <c r="Q76"/>
  <c r="P76"/>
  <c r="N76"/>
  <c r="N80" s="1"/>
  <c r="M76"/>
  <c r="K76"/>
  <c r="J76"/>
  <c r="H76"/>
  <c r="U74"/>
  <c r="S73"/>
  <c r="R73"/>
  <c r="Q73"/>
  <c r="P73"/>
  <c r="O73"/>
  <c r="N73"/>
  <c r="M73"/>
  <c r="L73"/>
  <c r="K73"/>
  <c r="J73"/>
  <c r="I73"/>
  <c r="H73"/>
  <c r="S71"/>
  <c r="R71"/>
  <c r="Q71"/>
  <c r="P71"/>
  <c r="O71"/>
  <c r="N71"/>
  <c r="M71"/>
  <c r="L71"/>
  <c r="K71"/>
  <c r="J71"/>
  <c r="I71"/>
  <c r="H71"/>
  <c r="S70"/>
  <c r="R70"/>
  <c r="Q70"/>
  <c r="P70"/>
  <c r="O70"/>
  <c r="N70"/>
  <c r="M70"/>
  <c r="L70"/>
  <c r="K70"/>
  <c r="J70"/>
  <c r="I70"/>
  <c r="H70"/>
  <c r="D68"/>
  <c r="P68" s="1"/>
  <c r="D67"/>
  <c r="I67" s="1"/>
  <c r="D66"/>
  <c r="S64"/>
  <c r="R64"/>
  <c r="Q64"/>
  <c r="P64"/>
  <c r="O64"/>
  <c r="N64"/>
  <c r="M64"/>
  <c r="L64"/>
  <c r="K64"/>
  <c r="J64"/>
  <c r="I64"/>
  <c r="H64"/>
  <c r="S62"/>
  <c r="R62"/>
  <c r="Q62"/>
  <c r="P62"/>
  <c r="O62"/>
  <c r="N62"/>
  <c r="M62"/>
  <c r="L62"/>
  <c r="K62"/>
  <c r="J62"/>
  <c r="I62"/>
  <c r="H62"/>
  <c r="S61"/>
  <c r="R61"/>
  <c r="Q61"/>
  <c r="P61"/>
  <c r="O61"/>
  <c r="N61"/>
  <c r="M61"/>
  <c r="L61"/>
  <c r="K61"/>
  <c r="J61"/>
  <c r="I61"/>
  <c r="H61"/>
  <c r="D59"/>
  <c r="J59" s="1"/>
  <c r="P58"/>
  <c r="D58"/>
  <c r="J58" s="1"/>
  <c r="D57"/>
  <c r="O57" s="1"/>
  <c r="D56"/>
  <c r="S54"/>
  <c r="R54"/>
  <c r="Q54"/>
  <c r="P54"/>
  <c r="O54"/>
  <c r="N54"/>
  <c r="M54"/>
  <c r="L54"/>
  <c r="K54"/>
  <c r="J54"/>
  <c r="I54"/>
  <c r="H54"/>
  <c r="S52"/>
  <c r="R52"/>
  <c r="Q52"/>
  <c r="P52"/>
  <c r="O52"/>
  <c r="N52"/>
  <c r="M52"/>
  <c r="L52"/>
  <c r="K52"/>
  <c r="J52"/>
  <c r="I52"/>
  <c r="H52"/>
  <c r="S51"/>
  <c r="R51"/>
  <c r="Q51"/>
  <c r="P51"/>
  <c r="O51"/>
  <c r="N51"/>
  <c r="M51"/>
  <c r="L51"/>
  <c r="K51"/>
  <c r="J51"/>
  <c r="I51"/>
  <c r="H51"/>
  <c r="D49"/>
  <c r="J49" s="1"/>
  <c r="D48"/>
  <c r="R48" s="1"/>
  <c r="D47"/>
  <c r="S45"/>
  <c r="R45"/>
  <c r="Q45"/>
  <c r="P45"/>
  <c r="O45"/>
  <c r="N45"/>
  <c r="M45"/>
  <c r="L45"/>
  <c r="K45"/>
  <c r="J45"/>
  <c r="I45"/>
  <c r="H45"/>
  <c r="S43"/>
  <c r="R43"/>
  <c r="Q43"/>
  <c r="P43"/>
  <c r="O43"/>
  <c r="N43"/>
  <c r="M43"/>
  <c r="L43"/>
  <c r="K43"/>
  <c r="J43"/>
  <c r="I43"/>
  <c r="H43"/>
  <c r="S42"/>
  <c r="R42"/>
  <c r="Q42"/>
  <c r="P42"/>
  <c r="O42"/>
  <c r="N42"/>
  <c r="M42"/>
  <c r="L42"/>
  <c r="K42"/>
  <c r="J42"/>
  <c r="I42"/>
  <c r="H42"/>
  <c r="D40"/>
  <c r="P40" s="1"/>
  <c r="D39"/>
  <c r="J39" s="1"/>
  <c r="D38"/>
  <c r="Q38" s="1"/>
  <c r="Q41" s="1"/>
  <c r="Q44" s="1"/>
  <c r="S36"/>
  <c r="R36"/>
  <c r="Q36"/>
  <c r="P36"/>
  <c r="O36"/>
  <c r="N36"/>
  <c r="M36"/>
  <c r="L36"/>
  <c r="K36"/>
  <c r="J36"/>
  <c r="I36"/>
  <c r="H36"/>
  <c r="S34"/>
  <c r="R34"/>
  <c r="Q34"/>
  <c r="P34"/>
  <c r="O34"/>
  <c r="N34"/>
  <c r="M34"/>
  <c r="L34"/>
  <c r="K34"/>
  <c r="J34"/>
  <c r="I34"/>
  <c r="H34"/>
  <c r="S33"/>
  <c r="R33"/>
  <c r="Q33"/>
  <c r="P33"/>
  <c r="O33"/>
  <c r="N33"/>
  <c r="M33"/>
  <c r="L33"/>
  <c r="K33"/>
  <c r="J33"/>
  <c r="I33"/>
  <c r="H33"/>
  <c r="D31"/>
  <c r="J31" s="1"/>
  <c r="D30"/>
  <c r="P30" s="1"/>
  <c r="D29"/>
  <c r="I29" s="1"/>
  <c r="D28"/>
  <c r="S28" s="1"/>
  <c r="M80" l="1"/>
  <c r="D27" i="20"/>
  <c r="Y27" s="1"/>
  <c r="D26" i="19"/>
  <c r="W26" s="1"/>
  <c r="D25" i="21"/>
  <c r="X25" s="1"/>
  <c r="S47" i="4"/>
  <c r="S50" s="1"/>
  <c r="S53" s="1"/>
  <c r="S66"/>
  <c r="S69" s="1"/>
  <c r="S72" s="1"/>
  <c r="Q56"/>
  <c r="Q60" s="1"/>
  <c r="Q63" s="1"/>
  <c r="J84"/>
  <c r="N84"/>
  <c r="R84"/>
  <c r="J85"/>
  <c r="N85"/>
  <c r="R85"/>
  <c r="J87"/>
  <c r="N87"/>
  <c r="R87"/>
  <c r="S80"/>
  <c r="I84"/>
  <c r="M84"/>
  <c r="Q84"/>
  <c r="I85"/>
  <c r="M85"/>
  <c r="Q85"/>
  <c r="I87"/>
  <c r="M87"/>
  <c r="Q87"/>
  <c r="K80"/>
  <c r="Q80"/>
  <c r="T78"/>
  <c r="U78" s="1"/>
  <c r="T79"/>
  <c r="U79" s="1"/>
  <c r="T81"/>
  <c r="U81" s="1"/>
  <c r="H84"/>
  <c r="L84"/>
  <c r="P84"/>
  <c r="L85"/>
  <c r="P85"/>
  <c r="L87"/>
  <c r="P87"/>
  <c r="K84"/>
  <c r="O84"/>
  <c r="S84"/>
  <c r="K85"/>
  <c r="O85"/>
  <c r="S85"/>
  <c r="K87"/>
  <c r="O87"/>
  <c r="S87"/>
  <c r="T42"/>
  <c r="U42" s="1"/>
  <c r="T43"/>
  <c r="U43" s="1"/>
  <c r="H66"/>
  <c r="H69" s="1"/>
  <c r="L66"/>
  <c r="N28"/>
  <c r="N32" s="1"/>
  <c r="N35" s="1"/>
  <c r="T34"/>
  <c r="U34" s="1"/>
  <c r="T36"/>
  <c r="U36" s="1"/>
  <c r="J47"/>
  <c r="J50" s="1"/>
  <c r="J53" s="1"/>
  <c r="P49"/>
  <c r="T49" s="1"/>
  <c r="U49" s="1"/>
  <c r="T70"/>
  <c r="U70" s="1"/>
  <c r="T71"/>
  <c r="U71" s="1"/>
  <c r="T73"/>
  <c r="U73" s="1"/>
  <c r="I28"/>
  <c r="I32" s="1"/>
  <c r="I35" s="1"/>
  <c r="H28"/>
  <c r="H32" s="1"/>
  <c r="H35" s="1"/>
  <c r="L67"/>
  <c r="R47"/>
  <c r="R50" s="1"/>
  <c r="R53" s="1"/>
  <c r="H80"/>
  <c r="M28"/>
  <c r="M32" s="1"/>
  <c r="M35" s="1"/>
  <c r="R28"/>
  <c r="T45"/>
  <c r="U45" s="1"/>
  <c r="T51"/>
  <c r="U51" s="1"/>
  <c r="T52"/>
  <c r="U52" s="1"/>
  <c r="T54"/>
  <c r="U54" s="1"/>
  <c r="P66"/>
  <c r="P69" s="1"/>
  <c r="P72" s="1"/>
  <c r="J68"/>
  <c r="T68" s="1"/>
  <c r="U68" s="1"/>
  <c r="L28"/>
  <c r="Q28"/>
  <c r="Q32" s="1"/>
  <c r="Q35" s="1"/>
  <c r="J28"/>
  <c r="P28"/>
  <c r="O29"/>
  <c r="N47"/>
  <c r="N50" s="1"/>
  <c r="N53" s="1"/>
  <c r="T58"/>
  <c r="U58" s="1"/>
  <c r="T61"/>
  <c r="U61" s="1"/>
  <c r="T62"/>
  <c r="U62" s="1"/>
  <c r="T64"/>
  <c r="U64" s="1"/>
  <c r="S32"/>
  <c r="S35" s="1"/>
  <c r="R29"/>
  <c r="J30"/>
  <c r="H38"/>
  <c r="L38"/>
  <c r="L41" s="1"/>
  <c r="L44" s="1"/>
  <c r="P38"/>
  <c r="P39"/>
  <c r="T39" s="1"/>
  <c r="U39" s="1"/>
  <c r="J40"/>
  <c r="T40" s="1"/>
  <c r="U40" s="1"/>
  <c r="I47"/>
  <c r="M47"/>
  <c r="M50" s="1"/>
  <c r="M53" s="1"/>
  <c r="Q47"/>
  <c r="Q50" s="1"/>
  <c r="Q53" s="1"/>
  <c r="O48"/>
  <c r="H56"/>
  <c r="L56"/>
  <c r="P56"/>
  <c r="L57"/>
  <c r="P59"/>
  <c r="T59" s="1"/>
  <c r="U59" s="1"/>
  <c r="J66"/>
  <c r="N66"/>
  <c r="N69" s="1"/>
  <c r="N72" s="1"/>
  <c r="R66"/>
  <c r="R67"/>
  <c r="T33"/>
  <c r="U33" s="1"/>
  <c r="K38"/>
  <c r="K41" s="1"/>
  <c r="K44" s="1"/>
  <c r="O38"/>
  <c r="O41" s="1"/>
  <c r="O44" s="1"/>
  <c r="S38"/>
  <c r="S41" s="1"/>
  <c r="S44" s="1"/>
  <c r="H47"/>
  <c r="L47"/>
  <c r="P47"/>
  <c r="L48"/>
  <c r="K56"/>
  <c r="K60" s="1"/>
  <c r="K63" s="1"/>
  <c r="O56"/>
  <c r="O60" s="1"/>
  <c r="O63" s="1"/>
  <c r="S56"/>
  <c r="S60" s="1"/>
  <c r="S63" s="1"/>
  <c r="I57"/>
  <c r="I66"/>
  <c r="I69" s="1"/>
  <c r="I72" s="1"/>
  <c r="M66"/>
  <c r="M69" s="1"/>
  <c r="M72" s="1"/>
  <c r="Q66"/>
  <c r="Q69" s="1"/>
  <c r="Q72" s="1"/>
  <c r="O67"/>
  <c r="H85"/>
  <c r="H87"/>
  <c r="L29"/>
  <c r="P31"/>
  <c r="J38"/>
  <c r="N38"/>
  <c r="N41" s="1"/>
  <c r="N44" s="1"/>
  <c r="R38"/>
  <c r="R41" s="1"/>
  <c r="R44" s="1"/>
  <c r="K47"/>
  <c r="K50" s="1"/>
  <c r="K53" s="1"/>
  <c r="O47"/>
  <c r="I48"/>
  <c r="J56"/>
  <c r="J60" s="1"/>
  <c r="J63" s="1"/>
  <c r="N56"/>
  <c r="N60" s="1"/>
  <c r="N63" s="1"/>
  <c r="R56"/>
  <c r="R57"/>
  <c r="K28"/>
  <c r="O28"/>
  <c r="I38"/>
  <c r="I41" s="1"/>
  <c r="I44" s="1"/>
  <c r="M38"/>
  <c r="M41" s="1"/>
  <c r="M44" s="1"/>
  <c r="I56"/>
  <c r="M56"/>
  <c r="M60" s="1"/>
  <c r="M63" s="1"/>
  <c r="K66"/>
  <c r="K69" s="1"/>
  <c r="K72" s="1"/>
  <c r="O66"/>
  <c r="X28" i="21" l="1"/>
  <c r="AM28" s="1"/>
  <c r="AN28" s="1"/>
  <c r="AM25"/>
  <c r="AN25" s="1"/>
  <c r="W29" i="19"/>
  <c r="AM29" s="1"/>
  <c r="AN29" s="1"/>
  <c r="AM26"/>
  <c r="AN26" s="1"/>
  <c r="AM27" i="20"/>
  <c r="AN27" s="1"/>
  <c r="Y31"/>
  <c r="AM31" s="1"/>
  <c r="AN31" s="1"/>
  <c r="O50" i="4"/>
  <c r="O53" s="1"/>
  <c r="J41"/>
  <c r="J44" s="1"/>
  <c r="T67"/>
  <c r="U67" s="1"/>
  <c r="T84"/>
  <c r="U84" s="1"/>
  <c r="T87"/>
  <c r="U87" s="1"/>
  <c r="T85"/>
  <c r="U85" s="1"/>
  <c r="I60"/>
  <c r="I63" s="1"/>
  <c r="L76"/>
  <c r="L80" s="1"/>
  <c r="J69"/>
  <c r="J72" s="1"/>
  <c r="J32"/>
  <c r="J35" s="1"/>
  <c r="P75"/>
  <c r="L69"/>
  <c r="L72" s="1"/>
  <c r="P77"/>
  <c r="P80" s="1"/>
  <c r="O69"/>
  <c r="O72" s="1"/>
  <c r="T48"/>
  <c r="U48" s="1"/>
  <c r="P50"/>
  <c r="P53" s="1"/>
  <c r="T28"/>
  <c r="U28" s="1"/>
  <c r="L50"/>
  <c r="L53" s="1"/>
  <c r="L60"/>
  <c r="L63" s="1"/>
  <c r="P41"/>
  <c r="P44" s="1"/>
  <c r="H75"/>
  <c r="H83" s="1"/>
  <c r="L75"/>
  <c r="H50"/>
  <c r="T47"/>
  <c r="U47" s="1"/>
  <c r="H60"/>
  <c r="T56"/>
  <c r="U56" s="1"/>
  <c r="Q75"/>
  <c r="Q83" s="1"/>
  <c r="Q86" s="1"/>
  <c r="I50"/>
  <c r="I53" s="1"/>
  <c r="P32"/>
  <c r="P35" s="1"/>
  <c r="R75"/>
  <c r="T31"/>
  <c r="U31" s="1"/>
  <c r="P82"/>
  <c r="T29"/>
  <c r="U29" s="1"/>
  <c r="H72"/>
  <c r="R76"/>
  <c r="R80" s="1"/>
  <c r="O76"/>
  <c r="O80" s="1"/>
  <c r="I76"/>
  <c r="K75"/>
  <c r="K83" s="1"/>
  <c r="K86" s="1"/>
  <c r="K32"/>
  <c r="K35" s="1"/>
  <c r="J77"/>
  <c r="T30"/>
  <c r="U30" s="1"/>
  <c r="J82"/>
  <c r="I75"/>
  <c r="P60"/>
  <c r="P63" s="1"/>
  <c r="L32"/>
  <c r="L35" s="1"/>
  <c r="N75"/>
  <c r="N83" s="1"/>
  <c r="N86" s="1"/>
  <c r="S75"/>
  <c r="S83" s="1"/>
  <c r="S86" s="1"/>
  <c r="O75"/>
  <c r="O83" s="1"/>
  <c r="O86" s="1"/>
  <c r="O32"/>
  <c r="O35" s="1"/>
  <c r="H41"/>
  <c r="T38"/>
  <c r="U38" s="1"/>
  <c r="R60"/>
  <c r="R63" s="1"/>
  <c r="T57"/>
  <c r="U57" s="1"/>
  <c r="R32"/>
  <c r="R35" s="1"/>
  <c r="M75"/>
  <c r="M83" s="1"/>
  <c r="M86" s="1"/>
  <c r="R69"/>
  <c r="R72" s="1"/>
  <c r="T66"/>
  <c r="U66" s="1"/>
  <c r="J75"/>
  <c r="J83" l="1"/>
  <c r="J86" s="1"/>
  <c r="L83"/>
  <c r="L86" s="1"/>
  <c r="P83"/>
  <c r="P86" s="1"/>
  <c r="T82"/>
  <c r="U82" s="1"/>
  <c r="I83"/>
  <c r="I86" s="1"/>
  <c r="T35"/>
  <c r="U35" s="1"/>
  <c r="H63"/>
  <c r="T63" s="1"/>
  <c r="U63" s="1"/>
  <c r="T60"/>
  <c r="U60" s="1"/>
  <c r="H86"/>
  <c r="H44"/>
  <c r="T44" s="1"/>
  <c r="U44" s="1"/>
  <c r="T41"/>
  <c r="U41" s="1"/>
  <c r="R83"/>
  <c r="R86" s="1"/>
  <c r="T75"/>
  <c r="U75" s="1"/>
  <c r="J80"/>
  <c r="T77"/>
  <c r="U77" s="1"/>
  <c r="T50"/>
  <c r="U50" s="1"/>
  <c r="H53"/>
  <c r="T53" s="1"/>
  <c r="U53" s="1"/>
  <c r="T72"/>
  <c r="U72" s="1"/>
  <c r="T32"/>
  <c r="U32" s="1"/>
  <c r="I80"/>
  <c r="T76"/>
  <c r="U76" s="1"/>
  <c r="T69"/>
  <c r="U69" s="1"/>
  <c r="T80" l="1"/>
  <c r="U80" s="1"/>
  <c r="T86"/>
  <c r="U86" s="1"/>
  <c r="T83"/>
  <c r="U83" s="1"/>
</calcChain>
</file>

<file path=xl/sharedStrings.xml><?xml version="1.0" encoding="utf-8"?>
<sst xmlns="http://schemas.openxmlformats.org/spreadsheetml/2006/main" count="1598" uniqueCount="176">
  <si>
    <t>УТВЕРЖДАЮ:</t>
  </si>
  <si>
    <t>СОГЛАСОВАНО:</t>
  </si>
  <si>
    <t>ОП "УЭ КЗС" ОАО "Метрострой"</t>
  </si>
  <si>
    <t>ФКП «Дирекция КЗС г. СПб Минстроя России»</t>
  </si>
  <si>
    <t>_____________________________________________________________________________________</t>
  </si>
  <si>
    <t>_______________________________________</t>
  </si>
  <si>
    <t>(должность)</t>
  </si>
  <si>
    <t>(подпись, расшифровка)</t>
  </si>
  <si>
    <t>«__» __________________ 20   г.</t>
  </si>
  <si>
    <t>«__» __________________ 20  г.</t>
  </si>
  <si>
    <t>№ п.п.</t>
  </si>
  <si>
    <t>Наименование оборудования</t>
  </si>
  <si>
    <t>Наименование объекта имущественного комплекса</t>
  </si>
  <si>
    <t>Ед. изм.</t>
  </si>
  <si>
    <t xml:space="preserve">Январь 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</si>
  <si>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</si>
  <si>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</si>
  <si>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</si>
  <si>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</si>
  <si>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</si>
  <si>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</si>
  <si>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</si>
  <si>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</si>
  <si>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</si>
  <si>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</si>
  <si>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</si>
  <si>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Трудозатраты, чел/час</t>
  </si>
  <si>
    <t>1 разряд</t>
  </si>
  <si>
    <t>Здание трансформаторной подстанции 110/10кВ ПС С1 судопропускного сооружения С-1 10.4.38</t>
  </si>
  <si>
    <t>Шкаф телекоммуникационный (FOX515) 
Базовая система FOX515 (DC) 
Commutator
Система распределения питания телекоммуникационного шкафа
Панель аварийной сигнализации
Система питания 220VFC/48VDC, 1.5кВ
IP телефон H.323
Кросс оптический 80B FC/UPC
Оптический настенный крос на 48 одномодовых оптических портов</t>
  </si>
  <si>
    <t>ТО2</t>
  </si>
  <si>
    <t>ТО3</t>
  </si>
  <si>
    <t>ТО4</t>
  </si>
  <si>
    <t>чел/час</t>
  </si>
  <si>
    <t>Организационно технические мероприятия:</t>
  </si>
  <si>
    <t>Затраты на перемещение, чел/час:</t>
  </si>
  <si>
    <t>Всего:</t>
  </si>
  <si>
    <t>Работа автотранспорта, маш/час:</t>
  </si>
  <si>
    <t>маш/час</t>
  </si>
  <si>
    <t>ВОЛС ПС С-1 ПС № 86 10.4.38</t>
  </si>
  <si>
    <t xml:space="preserve"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
</t>
  </si>
  <si>
    <t>Трансформаторная подстанция ПС С2 110/10кВ 10.3.38</t>
  </si>
  <si>
    <t>Здание общеподстанционного управления 110кВ ПС № 360 10.2.38</t>
  </si>
  <si>
    <t xml:space="preserve"> Здание управления комплекса защитных сооружений 8.1.38</t>
  </si>
  <si>
    <t xml:space="preserve">Базовая система NATEX для монтажа
Система распределения телекоммуникационного шкафа
Система питания 220VAC/48VDC, 1,5 кВА
</t>
  </si>
  <si>
    <t>ИТОГО по видам:</t>
  </si>
  <si>
    <t>Организационного-технические мероприятия:</t>
  </si>
  <si>
    <t>Затраты на перемещение (М15,16,19,20,21,22,25,26,27,28), чел/час:</t>
  </si>
  <si>
    <t>Всего чел/час на ТО:</t>
  </si>
  <si>
    <t>Работы автотранспорта, маш/час:</t>
  </si>
  <si>
    <t>__________________</t>
  </si>
  <si>
    <t>(подпись)</t>
  </si>
  <si>
    <t>(расшифровка)</t>
  </si>
  <si>
    <t>____________________</t>
  </si>
  <si>
    <t>Вид ТО</t>
  </si>
  <si>
    <t>Итого</t>
  </si>
  <si>
    <t xml:space="preserve">УТВЕРЖДАЮ:       </t>
  </si>
  <si>
    <t>ООО "Би.Си.Си."</t>
  </si>
  <si>
    <t xml:space="preserve">Главный инженер управления эксплуатации департамента управления проектами </t>
  </si>
  <si>
    <t>Андрющенко Д.А.</t>
  </si>
  <si>
    <t>«_____» _______________________________ 20     г.</t>
  </si>
  <si>
    <t>«_____» ____________________________ 20      г.</t>
  </si>
  <si>
    <t xml:space="preserve">Заместитель начальника управления эксплуатации </t>
  </si>
  <si>
    <t>Борисенко В.С.</t>
  </si>
  <si>
    <t>Годовой регламентный план-график  по техническому обслуживанию ВОЛС Внешнего энергоснабжения на 2018 год</t>
  </si>
  <si>
    <t>Составил:</t>
  </si>
  <si>
    <t>Начальник ПЭО</t>
  </si>
  <si>
    <t>Касмитский А.С.</t>
  </si>
  <si>
    <r>
      <t>Проверил:</t>
    </r>
    <r>
      <rPr>
        <b/>
        <i/>
        <sz val="11"/>
        <color theme="1"/>
        <rFont val="Times New Roman"/>
        <family val="1"/>
        <charset val="204"/>
      </rPr>
      <t xml:space="preserve"> </t>
    </r>
  </si>
  <si>
    <t>10.4.38</t>
  </si>
  <si>
    <t>Технологическая карта 1/2/2016</t>
  </si>
  <si>
    <t>Технологическая карта 6/2/2016</t>
  </si>
  <si>
    <t>Технологическая карта 10/2/2016</t>
  </si>
  <si>
    <t>Технологическая карта 11/2/2016</t>
  </si>
  <si>
    <t>Технологическая карта 3/2/2016</t>
  </si>
  <si>
    <t>Технологическая карта 15/2/2016</t>
  </si>
  <si>
    <t>Технологическая карта 16/2/2016</t>
  </si>
  <si>
    <t>Технологическая карта 2/2/2016</t>
  </si>
  <si>
    <t>Технологическая карта 7/2/2016</t>
  </si>
  <si>
    <t>Технологическая карта 12/2/2016</t>
  </si>
  <si>
    <t>Технологическая карта 4/2/2016</t>
  </si>
  <si>
    <t>Технологическая карта 8/2/2016</t>
  </si>
  <si>
    <t>Технологическая карта 13/2/2016</t>
  </si>
  <si>
    <t>Технологическая карта 14/2/2016</t>
  </si>
  <si>
    <t>Технологическая карта 5/2/2016</t>
  </si>
  <si>
    <t>Технологическая карта 9/2/2016</t>
  </si>
  <si>
    <t>Технологическая карта 17/2/2016</t>
  </si>
  <si>
    <t>Наименование работ</t>
  </si>
  <si>
    <t>Ежемесячное техническое обслуживание</t>
  </si>
  <si>
    <t>Основание (№ ТК, смета и т.д.)</t>
  </si>
  <si>
    <t>Кол-во ТО</t>
  </si>
  <si>
    <t>Норма по тК</t>
  </si>
  <si>
    <t>Ежекавартальное техническое обслуживание</t>
  </si>
  <si>
    <t>Полуготовое техническое обслуживание</t>
  </si>
  <si>
    <t>Итого по видам работ:</t>
  </si>
  <si>
    <t>инженер 1 категории</t>
  </si>
  <si>
    <t>10.3.38</t>
  </si>
  <si>
    <t>10.2.38</t>
  </si>
  <si>
    <t>1.1.</t>
  </si>
  <si>
    <t>1.2.</t>
  </si>
  <si>
    <t>1.3.</t>
  </si>
  <si>
    <t>1.4.</t>
  </si>
  <si>
    <t>8.1.38</t>
  </si>
  <si>
    <t>1.1</t>
  </si>
  <si>
    <t xml:space="preserve">Ежемесячный график  работ по техническому обслуживанию ВОЛС Внешнего энергоснабжения </t>
  </si>
  <si>
    <t>Январь 2018 года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</si>
  <si>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</si>
  <si>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</si>
  <si>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</si>
  <si>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</si>
  <si>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</si>
  <si>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</si>
  <si>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</si>
  <si>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</si>
  <si>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</si>
  <si>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</si>
  <si>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</si>
  <si>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</si>
  <si>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</si>
  <si>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</si>
  <si>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</si>
  <si>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</si>
  <si>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</si>
  <si>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</si>
  <si>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</si>
  <si>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</si>
  <si>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</si>
  <si>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</si>
  <si>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</si>
  <si>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</si>
  <si>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</si>
  <si>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</si>
  <si>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</si>
  <si>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</si>
  <si>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</si>
  <si>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</si>
  <si>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</si>
  <si>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Касмицкий А.С.</t>
  </si>
  <si>
    <t xml:space="preserve">Система: ВОЛС Внешнего энергоснабжения </t>
  </si>
  <si>
    <t>Ежемесячный график  выполнения работ с трудозатратами</t>
  </si>
  <si>
    <t>Начальник ПТО</t>
  </si>
  <si>
    <t xml:space="preserve">Кол-во оборудования </t>
  </si>
  <si>
    <t>Местоположение: Здание управления комплекса защитных сооружений</t>
  </si>
  <si>
    <t>Местоположение: Здание общеподстанционного управления 110кВ ПС № 360</t>
  </si>
  <si>
    <t>Местоположение: Трансформаторная подстанция ПС С2 110/10кВ</t>
  </si>
  <si>
    <t>Местоположение: Здание трансформаторной подстанции 110/10кВ ПС С1 судопропускного сооружения С-1</t>
  </si>
  <si>
    <t>Ежемесячный график  выполнения работ</t>
  </si>
  <si>
    <t xml:space="preserve">Ежемесячный график  выполнения работ </t>
  </si>
  <si>
    <t>Количество ТО</t>
  </si>
  <si>
    <t>«_____» ________________________________ 20      г.</t>
  </si>
  <si>
    <t>«_____» _____________________________ 20      г.</t>
  </si>
  <si>
    <t>«_____» ______________________________ 20      г.</t>
  </si>
  <si>
    <t>«_____» ________________________ 20      г.</t>
  </si>
  <si>
    <t>«_____» ____________________________ 20     г.</t>
  </si>
  <si>
    <t>1.</t>
  </si>
  <si>
    <t>2.</t>
  </si>
  <si>
    <t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</t>
  </si>
  <si>
    <t>3.</t>
  </si>
  <si>
    <t>Ежеквартальное техническое обслуживание</t>
  </si>
  <si>
    <t>Всего работ:</t>
  </si>
  <si>
    <t>Трудозатраты чел/час</t>
  </si>
  <si>
    <t>Итого чел/час</t>
  </si>
  <si>
    <t>Ежемесячный график  выполнения работ струдозатратами</t>
  </si>
  <si>
    <t>Норма по ТК</t>
  </si>
  <si>
    <t>Норма времени по ТК</t>
  </si>
  <si>
    <t>Ведущий инженер группы подготовки технической документации ПЭО УЭ ДУП
 ООО "Би.Си.Си."</t>
  </si>
  <si>
    <t>Проверил:</t>
  </si>
  <si>
    <t>Начальник отдела АСУ 
УЭ ДУП 
ООО "Би.Си.Си."</t>
  </si>
  <si>
    <t>Борисевич К.В.</t>
  </si>
  <si>
    <t>М94:М95</t>
  </si>
  <si>
    <t>итого</t>
  </si>
  <si>
    <t>М13:М14</t>
  </si>
  <si>
    <t>М17:М18</t>
  </si>
  <si>
    <t>М101:М102</t>
  </si>
  <si>
    <t xml:space="preserve"> </t>
  </si>
  <si>
    <t>Февраль 2019 года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</si>
</sst>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3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b/>
      <vertAlign val="superscript"/>
      <sz val="14"/>
      <color theme="1"/>
      <name val="Times New Roman"/>
      <family val="1"/>
      <charset val="204"/>
    </font>
    <font>
      <b/>
      <vertAlign val="superscript"/>
      <sz val="11"/>
      <color theme="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u/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20">
    <xf numFmtId="0" fontId="0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9" fillId="0" borderId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0" borderId="0"/>
    <xf numFmtId="0" fontId="19" fillId="0" borderId="0"/>
    <xf numFmtId="0" fontId="25" fillId="0" borderId="0"/>
    <xf numFmtId="0" fontId="1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" fillId="0" borderId="0"/>
    <xf numFmtId="0" fontId="1" fillId="0" borderId="0"/>
    <xf numFmtId="0" fontId="3" fillId="15" borderId="23" applyNumberFormat="0" applyFont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</cellStyleXfs>
  <cellXfs count="424">
    <xf numFmtId="0" fontId="0" fillId="0" borderId="0" xfId="0"/>
    <xf numFmtId="0" fontId="1" fillId="0" borderId="0" xfId="2"/>
    <xf numFmtId="0" fontId="1" fillId="0" borderId="0" xfId="2" applyAlignment="1">
      <alignment horizontal="center"/>
    </xf>
    <xf numFmtId="0" fontId="1" fillId="0" borderId="0" xfId="1" applyFont="1" applyBorder="1" applyAlignment="1">
      <alignment vertical="center" wrapText="1"/>
    </xf>
    <xf numFmtId="0" fontId="0" fillId="0" borderId="0" xfId="1" applyFont="1" applyBorder="1" applyAlignment="1">
      <alignment horizontal="center" vertical="center" wrapText="1"/>
    </xf>
    <xf numFmtId="0" fontId="7" fillId="0" borderId="0" xfId="3" applyFont="1"/>
    <xf numFmtId="0" fontId="5" fillId="0" borderId="0" xfId="3" applyFont="1" applyBorder="1" applyAlignment="1">
      <alignment horizontal="left"/>
    </xf>
    <xf numFmtId="0" fontId="8" fillId="0" borderId="0" xfId="3" applyFont="1" applyBorder="1" applyAlignment="1"/>
    <xf numFmtId="0" fontId="8" fillId="0" borderId="0" xfId="3" applyFont="1" applyAlignment="1"/>
    <xf numFmtId="0" fontId="5" fillId="0" borderId="0" xfId="3" applyFont="1" applyBorder="1" applyAlignment="1">
      <alignment vertical="center" wrapText="1"/>
    </xf>
    <xf numFmtId="0" fontId="9" fillId="0" borderId="0" xfId="3" applyFont="1" applyBorder="1" applyAlignment="1">
      <alignment vertical="top" wrapText="1"/>
    </xf>
    <xf numFmtId="0" fontId="5" fillId="0" borderId="0" xfId="3" applyFont="1" applyAlignment="1">
      <alignment horizontal="left"/>
    </xf>
    <xf numFmtId="0" fontId="10" fillId="2" borderId="0" xfId="3" applyFont="1" applyFill="1" applyBorder="1" applyAlignment="1">
      <alignment vertical="center" wrapText="1"/>
    </xf>
    <xf numFmtId="0" fontId="10" fillId="2" borderId="0" xfId="3" applyFont="1" applyFill="1" applyAlignment="1">
      <alignment vertical="center" wrapText="1"/>
    </xf>
    <xf numFmtId="0" fontId="5" fillId="0" borderId="0" xfId="3" applyFont="1" applyBorder="1"/>
    <xf numFmtId="0" fontId="5" fillId="0" borderId="0" xfId="3" applyFont="1"/>
    <xf numFmtId="0" fontId="5" fillId="0" borderId="0" xfId="3" applyFont="1" applyAlignment="1">
      <alignment vertical="center" wrapText="1"/>
    </xf>
    <xf numFmtId="0" fontId="7" fillId="0" borderId="0" xfId="3" applyFont="1" applyFill="1"/>
    <xf numFmtId="0" fontId="14" fillId="0" borderId="11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/>
    </xf>
    <xf numFmtId="0" fontId="14" fillId="0" borderId="11" xfId="4" applyNumberFormat="1" applyFont="1" applyBorder="1" applyAlignment="1">
      <alignment horizontal="center" vertical="center" wrapText="1"/>
    </xf>
    <xf numFmtId="0" fontId="14" fillId="3" borderId="11" xfId="4" applyNumberFormat="1" applyFont="1" applyFill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/>
    </xf>
    <xf numFmtId="0" fontId="2" fillId="0" borderId="0" xfId="2" applyFont="1"/>
    <xf numFmtId="0" fontId="7" fillId="0" borderId="12" xfId="2" applyFont="1" applyBorder="1" applyAlignment="1">
      <alignment horizontal="center" vertical="center"/>
    </xf>
    <xf numFmtId="0" fontId="7" fillId="0" borderId="12" xfId="2" applyNumberFormat="1" applyFont="1" applyBorder="1" applyAlignment="1">
      <alignment horizontal="center" vertical="center"/>
    </xf>
    <xf numFmtId="0" fontId="18" fillId="0" borderId="12" xfId="4" applyNumberFormat="1" applyFont="1" applyFill="1" applyBorder="1" applyAlignment="1">
      <alignment horizontal="center" vertical="center" wrapText="1"/>
    </xf>
    <xf numFmtId="2" fontId="1" fillId="0" borderId="0" xfId="2" applyNumberFormat="1" applyBorder="1"/>
    <xf numFmtId="0" fontId="1" fillId="0" borderId="0" xfId="2" applyBorder="1"/>
    <xf numFmtId="2" fontId="7" fillId="0" borderId="12" xfId="2" applyNumberFormat="1" applyFont="1" applyBorder="1" applyAlignment="1">
      <alignment horizontal="center" vertical="center"/>
    </xf>
    <xf numFmtId="3" fontId="18" fillId="0" borderId="12" xfId="4" applyNumberFormat="1" applyFont="1" applyFill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7" fillId="0" borderId="4" xfId="2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2" xfId="2" applyFont="1" applyBorder="1" applyAlignment="1">
      <alignment horizontal="center" vertical="top"/>
    </xf>
    <xf numFmtId="165" fontId="7" fillId="0" borderId="12" xfId="2" applyNumberFormat="1" applyFont="1" applyBorder="1" applyAlignment="1">
      <alignment horizontal="center" vertical="center"/>
    </xf>
    <xf numFmtId="0" fontId="1" fillId="0" borderId="13" xfId="2" applyBorder="1"/>
    <xf numFmtId="0" fontId="1" fillId="0" borderId="17" xfId="2" applyBorder="1"/>
    <xf numFmtId="0" fontId="1" fillId="0" borderId="18" xfId="2" applyBorder="1"/>
    <xf numFmtId="0" fontId="1" fillId="0" borderId="12" xfId="2" applyBorder="1"/>
    <xf numFmtId="0" fontId="1" fillId="0" borderId="7" xfId="2" applyBorder="1"/>
    <xf numFmtId="0" fontId="7" fillId="0" borderId="12" xfId="2" applyFont="1" applyBorder="1" applyAlignment="1">
      <alignment vertical="center"/>
    </xf>
    <xf numFmtId="0" fontId="7" fillId="0" borderId="12" xfId="2" applyNumberFormat="1" applyFont="1" applyBorder="1" applyAlignment="1">
      <alignment horizontal="center"/>
    </xf>
    <xf numFmtId="0" fontId="5" fillId="0" borderId="12" xfId="2" applyFont="1" applyBorder="1" applyAlignment="1">
      <alignment vertical="center"/>
    </xf>
    <xf numFmtId="0" fontId="5" fillId="0" borderId="12" xfId="2" applyNumberFormat="1" applyFont="1" applyBorder="1" applyAlignment="1">
      <alignment horizontal="center" vertical="center"/>
    </xf>
    <xf numFmtId="0" fontId="1" fillId="0" borderId="11" xfId="2" applyBorder="1"/>
    <xf numFmtId="0" fontId="5" fillId="0" borderId="6" xfId="2" applyFont="1" applyBorder="1" applyAlignment="1">
      <alignment vertical="center"/>
    </xf>
    <xf numFmtId="0" fontId="5" fillId="0" borderId="4" xfId="2" applyNumberFormat="1" applyFont="1" applyBorder="1" applyAlignment="1">
      <alignment horizontal="center" vertical="center"/>
    </xf>
    <xf numFmtId="0" fontId="5" fillId="0" borderId="7" xfId="2" applyNumberFormat="1" applyFont="1" applyBorder="1" applyAlignment="1">
      <alignment horizontal="center" vertical="center"/>
    </xf>
    <xf numFmtId="0" fontId="5" fillId="0" borderId="8" xfId="2" applyNumberFormat="1" applyFont="1" applyBorder="1" applyAlignment="1">
      <alignment horizontal="center" vertical="center"/>
    </xf>
    <xf numFmtId="0" fontId="5" fillId="0" borderId="12" xfId="2" applyFont="1" applyBorder="1"/>
    <xf numFmtId="0" fontId="5" fillId="0" borderId="12" xfId="2" applyFont="1" applyBorder="1" applyAlignment="1">
      <alignment wrapText="1"/>
    </xf>
    <xf numFmtId="0" fontId="5" fillId="0" borderId="12" xfId="2" applyFont="1" applyBorder="1" applyAlignment="1">
      <alignment horizontal="right"/>
    </xf>
    <xf numFmtId="0" fontId="5" fillId="0" borderId="12" xfId="3" applyFont="1" applyBorder="1" applyAlignment="1">
      <alignment vertical="center"/>
    </xf>
    <xf numFmtId="0" fontId="5" fillId="0" borderId="12" xfId="3" applyFont="1" applyBorder="1" applyAlignment="1"/>
    <xf numFmtId="0" fontId="5" fillId="4" borderId="12" xfId="2" applyNumberFormat="1" applyFont="1" applyFill="1" applyBorder="1" applyAlignment="1">
      <alignment horizontal="center" vertical="center"/>
    </xf>
    <xf numFmtId="0" fontId="5" fillId="0" borderId="12" xfId="3" applyFont="1" applyBorder="1"/>
    <xf numFmtId="0" fontId="5" fillId="0" borderId="12" xfId="2" applyNumberFormat="1" applyFont="1" applyBorder="1" applyAlignment="1">
      <alignment horizontal="center"/>
    </xf>
    <xf numFmtId="165" fontId="5" fillId="4" borderId="12" xfId="2" applyNumberFormat="1" applyFont="1" applyFill="1" applyBorder="1" applyAlignment="1">
      <alignment horizontal="center" vertical="center"/>
    </xf>
    <xf numFmtId="165" fontId="5" fillId="0" borderId="12" xfId="2" applyNumberFormat="1" applyFont="1" applyBorder="1" applyAlignment="1">
      <alignment horizontal="center"/>
    </xf>
    <xf numFmtId="165" fontId="5" fillId="0" borderId="12" xfId="2" applyNumberFormat="1" applyFont="1" applyBorder="1" applyAlignment="1">
      <alignment horizontal="center" vertical="center"/>
    </xf>
    <xf numFmtId="0" fontId="21" fillId="0" borderId="0" xfId="3" applyFont="1" applyAlignment="1">
      <alignment vertical="center"/>
    </xf>
    <xf numFmtId="0" fontId="21" fillId="0" borderId="0" xfId="3" applyFont="1"/>
    <xf numFmtId="0" fontId="1" fillId="0" borderId="0" xfId="2" applyAlignment="1">
      <alignment horizontal="center" vertical="center"/>
    </xf>
    <xf numFmtId="0" fontId="22" fillId="0" borderId="0" xfId="1" applyFont="1" applyAlignment="1">
      <alignment vertical="top" wrapText="1"/>
    </xf>
    <xf numFmtId="0" fontId="1" fillId="0" borderId="0" xfId="2" applyNumberFormat="1" applyBorder="1" applyAlignment="1">
      <alignment horizontal="center"/>
    </xf>
    <xf numFmtId="0" fontId="1" fillId="0" borderId="0" xfId="2" applyAlignment="1">
      <alignment wrapText="1"/>
    </xf>
    <xf numFmtId="0" fontId="1" fillId="0" borderId="21" xfId="2" applyNumberFormat="1" applyBorder="1" applyAlignment="1">
      <alignment horizontal="center"/>
    </xf>
    <xf numFmtId="0" fontId="1" fillId="0" borderId="22" xfId="2" applyNumberFormat="1" applyBorder="1" applyAlignment="1">
      <alignment horizontal="center"/>
    </xf>
    <xf numFmtId="0" fontId="5" fillId="0" borderId="12" xfId="2" applyNumberFormat="1" applyFont="1" applyFill="1" applyBorder="1" applyAlignment="1">
      <alignment horizontal="center" vertical="center"/>
    </xf>
    <xf numFmtId="49" fontId="13" fillId="3" borderId="8" xfId="4" applyNumberFormat="1" applyFont="1" applyFill="1" applyBorder="1" applyAlignment="1">
      <alignment vertical="center" wrapText="1"/>
    </xf>
    <xf numFmtId="49" fontId="13" fillId="3" borderId="14" xfId="4" applyNumberFormat="1" applyFont="1" applyFill="1" applyBorder="1" applyAlignment="1">
      <alignment vertical="center" wrapText="1"/>
    </xf>
    <xf numFmtId="49" fontId="13" fillId="3" borderId="15" xfId="4" applyNumberFormat="1" applyFont="1" applyFill="1" applyBorder="1" applyAlignment="1">
      <alignment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/>
    </xf>
    <xf numFmtId="0" fontId="29" fillId="0" borderId="0" xfId="0" applyFont="1" applyFill="1"/>
    <xf numFmtId="0" fontId="29" fillId="0" borderId="0" xfId="0" applyNumberFormat="1" applyFont="1" applyAlignment="1">
      <alignment horizontal="left" wrapText="1"/>
    </xf>
    <xf numFmtId="0" fontId="29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29" fillId="16" borderId="0" xfId="0" applyFont="1" applyFill="1"/>
    <xf numFmtId="0" fontId="29" fillId="0" borderId="3" xfId="0" applyFont="1" applyBorder="1" applyAlignment="1">
      <alignment horizontal="left" vertical="center" wrapText="1"/>
    </xf>
    <xf numFmtId="0" fontId="29" fillId="0" borderId="0" xfId="0" applyFont="1"/>
    <xf numFmtId="0" fontId="29" fillId="0" borderId="0" xfId="0" applyNumberFormat="1" applyFont="1" applyAlignment="1">
      <alignment horizontal="center" wrapText="1"/>
    </xf>
    <xf numFmtId="0" fontId="29" fillId="0" borderId="0" xfId="0" applyNumberFormat="1" applyFont="1" applyAlignment="1">
      <alignment wrapText="1"/>
    </xf>
    <xf numFmtId="0" fontId="29" fillId="0" borderId="3" xfId="0" applyFont="1" applyBorder="1" applyAlignment="1">
      <alignment horizontal="left" vertical="center"/>
    </xf>
    <xf numFmtId="0" fontId="29" fillId="0" borderId="0" xfId="0" applyNumberFormat="1" applyFont="1" applyAlignment="1">
      <alignment horizontal="center" vertical="top" wrapText="1"/>
    </xf>
    <xf numFmtId="0" fontId="29" fillId="0" borderId="0" xfId="0" applyNumberFormat="1" applyFont="1" applyAlignment="1">
      <alignment vertical="top" wrapText="1"/>
    </xf>
    <xf numFmtId="0" fontId="7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top" wrapText="1"/>
    </xf>
    <xf numFmtId="0" fontId="32" fillId="0" borderId="0" xfId="0" applyFont="1" applyFill="1" applyBorder="1" applyAlignment="1">
      <alignment vertical="top" wrapText="1"/>
    </xf>
    <xf numFmtId="0" fontId="32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7" fillId="0" borderId="0" xfId="0" applyFont="1" applyFill="1" applyBorder="1"/>
    <xf numFmtId="0" fontId="6" fillId="0" borderId="0" xfId="0" applyFont="1" applyFill="1" applyBorder="1"/>
    <xf numFmtId="2" fontId="6" fillId="0" borderId="0" xfId="0" applyNumberFormat="1" applyFont="1" applyFill="1" applyBorder="1"/>
    <xf numFmtId="0" fontId="29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/>
    </xf>
    <xf numFmtId="0" fontId="24" fillId="0" borderId="0" xfId="3" applyFont="1" applyBorder="1" applyAlignment="1">
      <alignment horizontal="center" vertical="center" wrapText="1"/>
    </xf>
    <xf numFmtId="0" fontId="7" fillId="0" borderId="0" xfId="3" applyFont="1" applyBorder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49" fontId="5" fillId="2" borderId="0" xfId="3" applyNumberFormat="1" applyFont="1" applyFill="1" applyBorder="1" applyAlignment="1">
      <alignment horizontal="center" vertical="center" wrapText="1"/>
    </xf>
    <xf numFmtId="0" fontId="7" fillId="0" borderId="7" xfId="2" applyFont="1" applyBorder="1" applyAlignment="1">
      <alignment vertical="top" wrapText="1"/>
    </xf>
    <xf numFmtId="0" fontId="7" fillId="0" borderId="13" xfId="2" applyFont="1" applyBorder="1" applyAlignment="1">
      <alignment vertical="top" wrapText="1"/>
    </xf>
    <xf numFmtId="0" fontId="7" fillId="0" borderId="11" xfId="2" applyFont="1" applyBorder="1" applyAlignment="1">
      <alignment vertical="top" wrapText="1"/>
    </xf>
    <xf numFmtId="0" fontId="5" fillId="0" borderId="12" xfId="2" applyFont="1" applyBorder="1" applyAlignment="1">
      <alignment horizontal="center" wrapText="1"/>
    </xf>
    <xf numFmtId="0" fontId="14" fillId="0" borderId="12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top"/>
    </xf>
    <xf numFmtId="49" fontId="7" fillId="0" borderId="12" xfId="2" applyNumberFormat="1" applyFont="1" applyFill="1" applyBorder="1" applyAlignment="1">
      <alignment vertical="center"/>
    </xf>
    <xf numFmtId="49" fontId="7" fillId="0" borderId="12" xfId="2" applyNumberFormat="1" applyFont="1" applyBorder="1" applyAlignment="1">
      <alignment vertical="center"/>
    </xf>
    <xf numFmtId="49" fontId="5" fillId="0" borderId="0" xfId="3" applyNumberFormat="1" applyFont="1" applyAlignment="1">
      <alignment horizontal="right"/>
    </xf>
    <xf numFmtId="2" fontId="2" fillId="0" borderId="0" xfId="2" applyNumberFormat="1" applyFont="1" applyBorder="1"/>
    <xf numFmtId="0" fontId="2" fillId="0" borderId="0" xfId="2" applyFont="1" applyBorder="1"/>
    <xf numFmtId="0" fontId="2" fillId="0" borderId="13" xfId="2" applyFont="1" applyBorder="1"/>
    <xf numFmtId="0" fontId="2" fillId="0" borderId="7" xfId="2" applyFont="1" applyBorder="1"/>
    <xf numFmtId="49" fontId="13" fillId="0" borderId="12" xfId="4" applyNumberFormat="1" applyFont="1" applyBorder="1" applyAlignment="1">
      <alignment horizontal="center" vertical="center" wrapText="1"/>
    </xf>
    <xf numFmtId="0" fontId="1" fillId="0" borderId="12" xfId="2" applyBorder="1" applyAlignment="1">
      <alignment horizontal="center"/>
    </xf>
    <xf numFmtId="0" fontId="7" fillId="0" borderId="0" xfId="3" applyFont="1" applyAlignment="1">
      <alignment horizontal="left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29" fillId="0" borderId="0" xfId="0" applyNumberFormat="1" applyFont="1" applyAlignment="1">
      <alignment horizontal="left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7" fillId="0" borderId="11" xfId="2" applyFont="1" applyFill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top"/>
    </xf>
    <xf numFmtId="0" fontId="7" fillId="0" borderId="0" xfId="3" applyFont="1" applyBorder="1" applyAlignment="1">
      <alignment horizontal="center" vertical="center" wrapText="1"/>
    </xf>
    <xf numFmtId="0" fontId="24" fillId="0" borderId="0" xfId="3" applyFont="1" applyBorder="1" applyAlignment="1">
      <alignment horizontal="center" vertical="center" wrapText="1"/>
    </xf>
    <xf numFmtId="0" fontId="12" fillId="0" borderId="0" xfId="4" applyFont="1" applyFill="1" applyBorder="1" applyAlignment="1">
      <alignment horizontal="left" wrapText="1"/>
    </xf>
    <xf numFmtId="0" fontId="7" fillId="0" borderId="12" xfId="2" applyFont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7" fillId="0" borderId="11" xfId="2" applyFont="1" applyBorder="1" applyAlignment="1">
      <alignment horizontal="center" vertical="top"/>
    </xf>
    <xf numFmtId="0" fontId="5" fillId="2" borderId="0" xfId="3" applyFont="1" applyFill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49" fontId="13" fillId="0" borderId="4" xfId="4" applyNumberFormat="1" applyFont="1" applyBorder="1" applyAlignment="1">
      <alignment horizontal="center" vertical="center" wrapText="1"/>
    </xf>
    <xf numFmtId="0" fontId="5" fillId="0" borderId="4" xfId="2" applyNumberFormat="1" applyFont="1" applyFill="1" applyBorder="1" applyAlignment="1">
      <alignment horizontal="center" vertical="center"/>
    </xf>
    <xf numFmtId="0" fontId="5" fillId="4" borderId="4" xfId="2" applyNumberFormat="1" applyFont="1" applyFill="1" applyBorder="1" applyAlignment="1">
      <alignment horizontal="center" vertical="center"/>
    </xf>
    <xf numFmtId="0" fontId="5" fillId="0" borderId="6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wrapText="1"/>
    </xf>
    <xf numFmtId="0" fontId="7" fillId="0" borderId="6" xfId="2" applyNumberFormat="1" applyFont="1" applyBorder="1" applyAlignment="1">
      <alignment horizontal="center" vertical="center"/>
    </xf>
    <xf numFmtId="0" fontId="5" fillId="0" borderId="6" xfId="2" applyNumberFormat="1" applyFont="1" applyBorder="1" applyAlignment="1">
      <alignment horizontal="center" vertical="center"/>
    </xf>
    <xf numFmtId="165" fontId="5" fillId="0" borderId="6" xfId="2" applyNumberFormat="1" applyFont="1" applyBorder="1" applyAlignment="1">
      <alignment horizontal="center" vertical="center"/>
    </xf>
    <xf numFmtId="0" fontId="14" fillId="0" borderId="0" xfId="4" applyNumberFormat="1" applyFont="1" applyBorder="1" applyAlignment="1">
      <alignment horizontal="center" vertical="center" wrapText="1"/>
    </xf>
    <xf numFmtId="0" fontId="7" fillId="0" borderId="0" xfId="2" applyNumberFormat="1" applyFont="1" applyBorder="1" applyAlignment="1">
      <alignment horizontal="center" vertical="center"/>
    </xf>
    <xf numFmtId="0" fontId="7" fillId="0" borderId="0" xfId="2" applyNumberFormat="1" applyFont="1" applyBorder="1" applyAlignment="1">
      <alignment horizontal="center"/>
    </xf>
    <xf numFmtId="0" fontId="5" fillId="0" borderId="0" xfId="2" applyNumberFormat="1" applyFont="1" applyBorder="1" applyAlignment="1">
      <alignment horizontal="center" vertical="center"/>
    </xf>
    <xf numFmtId="0" fontId="5" fillId="0" borderId="0" xfId="2" applyNumberFormat="1" applyFont="1" applyBorder="1" applyAlignment="1">
      <alignment horizontal="center"/>
    </xf>
    <xf numFmtId="165" fontId="5" fillId="0" borderId="0" xfId="2" applyNumberFormat="1" applyFont="1" applyBorder="1" applyAlignment="1">
      <alignment horizontal="center"/>
    </xf>
    <xf numFmtId="0" fontId="7" fillId="0" borderId="11" xfId="2" applyFont="1" applyBorder="1" applyAlignment="1">
      <alignment horizontal="center" vertical="center" wrapText="1"/>
    </xf>
    <xf numFmtId="0" fontId="7" fillId="0" borderId="11" xfId="2" applyNumberFormat="1" applyFont="1" applyBorder="1" applyAlignment="1">
      <alignment horizontal="center" vertical="center"/>
    </xf>
    <xf numFmtId="0" fontId="7" fillId="0" borderId="15" xfId="2" applyNumberFormat="1" applyFont="1" applyBorder="1" applyAlignment="1">
      <alignment horizontal="center" vertical="center"/>
    </xf>
    <xf numFmtId="0" fontId="7" fillId="0" borderId="16" xfId="2" applyNumberFormat="1" applyFont="1" applyBorder="1" applyAlignment="1">
      <alignment horizontal="center" vertical="center"/>
    </xf>
    <xf numFmtId="0" fontId="7" fillId="0" borderId="12" xfId="2" applyFont="1" applyBorder="1" applyAlignment="1">
      <alignment vertical="top" wrapText="1"/>
    </xf>
    <xf numFmtId="0" fontId="7" fillId="0" borderId="12" xfId="2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14" fillId="0" borderId="12" xfId="4" applyNumberFormat="1" applyFont="1" applyBorder="1" applyAlignment="1">
      <alignment horizontal="center" vertical="center" wrapText="1"/>
    </xf>
    <xf numFmtId="0" fontId="14" fillId="3" borderId="12" xfId="4" applyNumberFormat="1" applyFont="1" applyFill="1" applyBorder="1" applyAlignment="1">
      <alignment horizontal="center" vertical="center" wrapText="1"/>
    </xf>
    <xf numFmtId="0" fontId="33" fillId="0" borderId="0" xfId="2" applyFont="1"/>
    <xf numFmtId="49" fontId="13" fillId="0" borderId="12" xfId="4" applyNumberFormat="1" applyFont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29" fillId="0" borderId="0" xfId="0" applyNumberFormat="1" applyFont="1" applyAlignment="1">
      <alignment horizontal="left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/>
    </xf>
    <xf numFmtId="0" fontId="29" fillId="0" borderId="0" xfId="0" applyNumberFormat="1" applyFont="1" applyAlignment="1">
      <alignment horizontal="center" wrapText="1"/>
    </xf>
    <xf numFmtId="0" fontId="7" fillId="0" borderId="12" xfId="2" applyFont="1" applyBorder="1" applyAlignment="1">
      <alignment horizontal="center" vertical="top"/>
    </xf>
    <xf numFmtId="0" fontId="1" fillId="17" borderId="12" xfId="2" applyFill="1" applyBorder="1" applyAlignment="1">
      <alignment horizontal="center"/>
    </xf>
    <xf numFmtId="49" fontId="13" fillId="17" borderId="12" xfId="4" applyNumberFormat="1" applyFont="1" applyFill="1" applyBorder="1" applyAlignment="1">
      <alignment horizontal="center" vertical="center" wrapText="1"/>
    </xf>
    <xf numFmtId="0" fontId="5" fillId="0" borderId="5" xfId="2" applyFont="1" applyFill="1" applyBorder="1" applyAlignment="1">
      <alignment vertical="center"/>
    </xf>
    <xf numFmtId="0" fontId="5" fillId="0" borderId="6" xfId="2" applyFont="1" applyFill="1" applyBorder="1" applyAlignment="1">
      <alignment vertical="center"/>
    </xf>
    <xf numFmtId="0" fontId="17" fillId="0" borderId="5" xfId="4" applyNumberFormat="1" applyFont="1" applyBorder="1" applyAlignment="1">
      <alignment vertical="center" wrapText="1"/>
    </xf>
    <xf numFmtId="0" fontId="17" fillId="0" borderId="6" xfId="4" applyNumberFormat="1" applyFont="1" applyBorder="1" applyAlignment="1">
      <alignment vertical="center" wrapText="1"/>
    </xf>
    <xf numFmtId="0" fontId="5" fillId="0" borderId="5" xfId="2" applyFont="1" applyBorder="1" applyAlignment="1">
      <alignment vertical="center"/>
    </xf>
    <xf numFmtId="49" fontId="5" fillId="0" borderId="12" xfId="3" applyNumberFormat="1" applyFont="1" applyBorder="1" applyAlignment="1">
      <alignment horizontal="center"/>
    </xf>
    <xf numFmtId="49" fontId="0" fillId="0" borderId="12" xfId="2" applyNumberFormat="1" applyFont="1" applyBorder="1" applyAlignment="1">
      <alignment horizontal="center"/>
    </xf>
    <xf numFmtId="0" fontId="7" fillId="0" borderId="12" xfId="2" applyFont="1" applyBorder="1" applyAlignment="1">
      <alignment horizontal="center" vertical="top" wrapText="1"/>
    </xf>
    <xf numFmtId="0" fontId="29" fillId="0" borderId="0" xfId="0" applyNumberFormat="1" applyFont="1" applyAlignment="1">
      <alignment horizontal="left" wrapText="1"/>
    </xf>
    <xf numFmtId="0" fontId="7" fillId="0" borderId="12" xfId="2" applyFont="1" applyBorder="1" applyAlignment="1">
      <alignment horizontal="center" vertical="center"/>
    </xf>
    <xf numFmtId="0" fontId="7" fillId="0" borderId="7" xfId="2" applyFont="1" applyBorder="1" applyAlignment="1">
      <alignment horizontal="left" vertical="center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29" fillId="0" borderId="0" xfId="0" applyNumberFormat="1" applyFont="1" applyAlignment="1">
      <alignment horizontal="center" wrapText="1"/>
    </xf>
    <xf numFmtId="0" fontId="7" fillId="0" borderId="12" xfId="2" applyFont="1" applyBorder="1" applyAlignment="1">
      <alignment horizontal="center" vertical="top" wrapText="1"/>
    </xf>
    <xf numFmtId="0" fontId="7" fillId="0" borderId="12" xfId="2" applyFont="1" applyBorder="1" applyAlignment="1">
      <alignment horizontal="center" vertical="top"/>
    </xf>
    <xf numFmtId="0" fontId="21" fillId="0" borderId="12" xfId="3" applyFont="1" applyBorder="1" applyAlignment="1">
      <alignment vertical="center"/>
    </xf>
    <xf numFmtId="0" fontId="21" fillId="0" borderId="12" xfId="3" applyFont="1" applyBorder="1"/>
    <xf numFmtId="0" fontId="1" fillId="0" borderId="12" xfId="2" applyBorder="1" applyAlignment="1">
      <alignment horizontal="center" vertical="center"/>
    </xf>
    <xf numFmtId="0" fontId="22" fillId="0" borderId="12" xfId="1" applyFont="1" applyBorder="1" applyAlignment="1">
      <alignment vertical="top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29" fillId="0" borderId="0" xfId="0" applyNumberFormat="1" applyFont="1" applyAlignment="1">
      <alignment horizontal="left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7" fillId="0" borderId="7" xfId="2" applyFont="1" applyBorder="1" applyAlignment="1">
      <alignment horizontal="left"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0" xfId="3" applyFont="1" applyBorder="1" applyAlignment="1">
      <alignment horizontal="center" vertical="center" wrapText="1"/>
    </xf>
    <xf numFmtId="0" fontId="24" fillId="0" borderId="0" xfId="3" applyFont="1" applyBorder="1" applyAlignment="1">
      <alignment horizontal="center" vertical="center" wrapText="1"/>
    </xf>
    <xf numFmtId="49" fontId="13" fillId="0" borderId="12" xfId="4" applyNumberFormat="1" applyFont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/>
    </xf>
    <xf numFmtId="0" fontId="29" fillId="0" borderId="0" xfId="0" applyNumberFormat="1" applyFont="1" applyAlignment="1">
      <alignment horizontal="center" wrapText="1"/>
    </xf>
    <xf numFmtId="0" fontId="7" fillId="0" borderId="12" xfId="2" applyFont="1" applyBorder="1" applyAlignment="1">
      <alignment horizontal="center" vertical="top" wrapText="1"/>
    </xf>
    <xf numFmtId="0" fontId="7" fillId="0" borderId="12" xfId="2" applyFont="1" applyBorder="1" applyAlignment="1">
      <alignment horizontal="center" vertical="top"/>
    </xf>
    <xf numFmtId="0" fontId="1" fillId="0" borderId="12" xfId="2" applyFill="1" applyBorder="1" applyAlignment="1">
      <alignment horizontal="center"/>
    </xf>
    <xf numFmtId="49" fontId="13" fillId="0" borderId="12" xfId="4" applyNumberFormat="1" applyFont="1" applyFill="1" applyBorder="1" applyAlignment="1">
      <alignment horizontal="center" vertical="center" wrapText="1"/>
    </xf>
    <xf numFmtId="49" fontId="13" fillId="0" borderId="4" xfId="4" applyNumberFormat="1" applyFont="1" applyFill="1" applyBorder="1" applyAlignment="1">
      <alignment horizontal="center" vertical="center" wrapText="1"/>
    </xf>
    <xf numFmtId="0" fontId="34" fillId="0" borderId="12" xfId="1" applyFont="1" applyBorder="1" applyAlignment="1">
      <alignment horizontal="center" vertical="center" wrapText="1"/>
    </xf>
    <xf numFmtId="49" fontId="7" fillId="0" borderId="12" xfId="2" applyNumberFormat="1" applyFont="1" applyFill="1" applyBorder="1" applyAlignment="1">
      <alignment horizontal="center" vertical="center"/>
    </xf>
    <xf numFmtId="165" fontId="29" fillId="0" borderId="12" xfId="2" applyNumberFormat="1" applyFont="1" applyBorder="1" applyAlignment="1">
      <alignment horizontal="center" vertical="center"/>
    </xf>
    <xf numFmtId="165" fontId="6" fillId="0" borderId="12" xfId="2" applyNumberFormat="1" applyFont="1" applyBorder="1" applyAlignment="1">
      <alignment horizontal="center" vertical="center"/>
    </xf>
    <xf numFmtId="165" fontId="6" fillId="0" borderId="12" xfId="2" applyNumberFormat="1" applyFont="1" applyBorder="1" applyAlignment="1">
      <alignment horizontal="center"/>
    </xf>
    <xf numFmtId="49" fontId="34" fillId="0" borderId="12" xfId="4" applyNumberFormat="1" applyFont="1" applyFill="1" applyBorder="1" applyAlignment="1">
      <alignment horizontal="center" vertical="center" wrapText="1"/>
    </xf>
    <xf numFmtId="49" fontId="34" fillId="0" borderId="4" xfId="4" applyNumberFormat="1" applyFont="1" applyFill="1" applyBorder="1" applyAlignment="1">
      <alignment horizontal="center" vertical="center" wrapText="1"/>
    </xf>
    <xf numFmtId="0" fontId="35" fillId="0" borderId="12" xfId="4" applyNumberFormat="1" applyFont="1" applyBorder="1" applyAlignment="1">
      <alignment horizontal="center" vertical="center" wrapText="1"/>
    </xf>
    <xf numFmtId="0" fontId="6" fillId="0" borderId="12" xfId="2" applyFont="1" applyBorder="1" applyAlignment="1">
      <alignment horizontal="center" vertical="center"/>
    </xf>
    <xf numFmtId="0" fontId="29" fillId="0" borderId="12" xfId="2" applyFont="1" applyFill="1" applyBorder="1" applyAlignment="1">
      <alignment horizontal="center"/>
    </xf>
    <xf numFmtId="165" fontId="34" fillId="0" borderId="12" xfId="1" applyNumberFormat="1" applyFont="1" applyBorder="1" applyAlignment="1">
      <alignment horizontal="center" vertical="center" wrapText="1"/>
    </xf>
    <xf numFmtId="165" fontId="30" fillId="0" borderId="12" xfId="1" applyNumberFormat="1" applyFont="1" applyBorder="1" applyAlignment="1">
      <alignment vertical="top" wrapText="1"/>
    </xf>
    <xf numFmtId="49" fontId="5" fillId="0" borderId="24" xfId="3" applyNumberFormat="1" applyFont="1" applyBorder="1" applyAlignment="1">
      <alignment vertical="center"/>
    </xf>
    <xf numFmtId="49" fontId="5" fillId="0" borderId="25" xfId="3" applyNumberFormat="1" applyFont="1" applyBorder="1" applyAlignment="1">
      <alignment horizontal="center" vertical="center"/>
    </xf>
    <xf numFmtId="0" fontId="0" fillId="0" borderId="0" xfId="0" applyBorder="1" applyAlignment="1"/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29" fillId="0" borderId="0" xfId="2" applyNumberFormat="1" applyFont="1" applyAlignment="1">
      <alignment vertical="center"/>
    </xf>
    <xf numFmtId="0" fontId="29" fillId="0" borderId="0" xfId="3" applyFont="1" applyBorder="1" applyAlignment="1">
      <alignment horizontal="center" vertical="center" wrapText="1"/>
    </xf>
    <xf numFmtId="0" fontId="36" fillId="0" borderId="0" xfId="3" applyFont="1" applyBorder="1" applyAlignment="1">
      <alignment horizontal="center" vertical="center" wrapText="1"/>
    </xf>
    <xf numFmtId="0" fontId="29" fillId="0" borderId="0" xfId="2" applyFont="1"/>
    <xf numFmtId="0" fontId="29" fillId="0" borderId="0" xfId="2" applyFont="1" applyAlignment="1">
      <alignment horizontal="center"/>
    </xf>
    <xf numFmtId="0" fontId="37" fillId="0" borderId="12" xfId="2" applyFont="1" applyFill="1" applyBorder="1" applyAlignment="1">
      <alignment horizontal="center" vertical="center"/>
    </xf>
    <xf numFmtId="0" fontId="37" fillId="0" borderId="12" xfId="2" applyFont="1" applyFill="1" applyBorder="1" applyAlignment="1">
      <alignment horizontal="center" vertical="center" wrapText="1"/>
    </xf>
    <xf numFmtId="0" fontId="38" fillId="0" borderId="12" xfId="1" applyFont="1" applyFill="1" applyBorder="1" applyAlignment="1">
      <alignment horizontal="center" vertical="center" wrapText="1"/>
    </xf>
    <xf numFmtId="0" fontId="38" fillId="0" borderId="12" xfId="1" applyFont="1" applyFill="1" applyBorder="1" applyAlignment="1">
      <alignment vertical="center" wrapText="1"/>
    </xf>
    <xf numFmtId="0" fontId="37" fillId="0" borderId="0" xfId="2" applyNumberFormat="1" applyFont="1" applyBorder="1" applyAlignment="1">
      <alignment horizontal="center" vertical="center"/>
    </xf>
    <xf numFmtId="0" fontId="37" fillId="0" borderId="0" xfId="2" applyFont="1" applyFill="1" applyBorder="1" applyAlignment="1">
      <alignment horizontal="center" vertical="center"/>
    </xf>
    <xf numFmtId="0" fontId="37" fillId="0" borderId="0" xfId="2" applyFont="1" applyFill="1" applyBorder="1" applyAlignment="1">
      <alignment horizontal="center" vertical="center" wrapText="1"/>
    </xf>
    <xf numFmtId="0" fontId="29" fillId="0" borderId="12" xfId="218" applyFont="1" applyFill="1" applyBorder="1" applyAlignment="1">
      <alignment horizontal="center" vertical="center" wrapText="1"/>
    </xf>
    <xf numFmtId="0" fontId="29" fillId="0" borderId="12" xfId="218" applyFont="1" applyFill="1" applyBorder="1" applyAlignment="1">
      <alignment horizontal="center" vertical="center"/>
    </xf>
    <xf numFmtId="2" fontId="29" fillId="0" borderId="12" xfId="218" applyNumberFormat="1" applyFont="1" applyFill="1" applyBorder="1" applyAlignment="1">
      <alignment horizontal="center" vertical="center"/>
    </xf>
    <xf numFmtId="2" fontId="29" fillId="0" borderId="12" xfId="218" applyNumberFormat="1" applyFont="1" applyBorder="1" applyAlignment="1">
      <alignment horizontal="center" vertical="center"/>
    </xf>
    <xf numFmtId="0" fontId="1" fillId="0" borderId="0" xfId="2" applyBorder="1" applyAlignment="1">
      <alignment wrapText="1"/>
    </xf>
    <xf numFmtId="0" fontId="1" fillId="0" borderId="0" xfId="2" applyBorder="1" applyAlignment="1">
      <alignment horizontal="center"/>
    </xf>
    <xf numFmtId="0" fontId="37" fillId="0" borderId="0" xfId="2" applyFont="1" applyFill="1" applyBorder="1" applyAlignment="1">
      <alignment wrapText="1"/>
    </xf>
    <xf numFmtId="0" fontId="37" fillId="17" borderId="12" xfId="219" applyFont="1" applyFill="1" applyBorder="1" applyAlignment="1">
      <alignment horizontal="center" vertical="center" wrapText="1"/>
    </xf>
    <xf numFmtId="0" fontId="37" fillId="17" borderId="12" xfId="219" applyFont="1" applyFill="1" applyBorder="1" applyAlignment="1">
      <alignment horizontal="center" vertical="center"/>
    </xf>
    <xf numFmtId="2" fontId="37" fillId="17" borderId="12" xfId="219" applyNumberFormat="1" applyFont="1" applyFill="1" applyBorder="1" applyAlignment="1">
      <alignment horizontal="center" vertical="center"/>
    </xf>
    <xf numFmtId="0" fontId="37" fillId="0" borderId="0" xfId="2" applyFont="1" applyFill="1" applyBorder="1" applyAlignment="1">
      <alignment vertical="center"/>
    </xf>
    <xf numFmtId="0" fontId="37" fillId="0" borderId="0" xfId="2" applyFont="1" applyFill="1" applyBorder="1" applyAlignment="1">
      <alignment vertical="center" wrapText="1"/>
    </xf>
    <xf numFmtId="0" fontId="38" fillId="0" borderId="0" xfId="1" applyFont="1" applyFill="1" applyBorder="1" applyAlignment="1">
      <alignment vertical="center" wrapText="1"/>
    </xf>
    <xf numFmtId="2" fontId="37" fillId="0" borderId="12" xfId="2" applyNumberFormat="1" applyFont="1" applyBorder="1" applyAlignment="1">
      <alignment horizontal="center"/>
    </xf>
    <xf numFmtId="0" fontId="0" fillId="0" borderId="13" xfId="2" applyFont="1" applyBorder="1"/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5" fillId="2" borderId="0" xfId="3" applyFont="1" applyFill="1" applyAlignment="1">
      <alignment vertical="center" wrapText="1"/>
    </xf>
    <xf numFmtId="0" fontId="5" fillId="2" borderId="1" xfId="3" applyFont="1" applyFill="1" applyBorder="1" applyAlignment="1">
      <alignment vertical="center" wrapText="1"/>
    </xf>
    <xf numFmtId="0" fontId="6" fillId="0" borderId="0" xfId="3" applyFont="1" applyAlignment="1">
      <alignment horizontal="left" vertical="center" wrapText="1"/>
    </xf>
    <xf numFmtId="0" fontId="5" fillId="2" borderId="2" xfId="3" applyFont="1" applyFill="1" applyBorder="1" applyAlignment="1">
      <alignment vertical="center" wrapText="1"/>
    </xf>
    <xf numFmtId="0" fontId="5" fillId="2" borderId="0" xfId="3" applyFont="1" applyFill="1" applyBorder="1" applyAlignment="1">
      <alignment vertical="center" wrapText="1"/>
    </xf>
    <xf numFmtId="0" fontId="5" fillId="2" borderId="2" xfId="3" applyFont="1" applyFill="1" applyBorder="1" applyAlignment="1">
      <alignment horizontal="left" vertical="center" wrapText="1" indent="13"/>
    </xf>
    <xf numFmtId="0" fontId="5" fillId="2" borderId="0" xfId="3" applyFont="1" applyFill="1" applyBorder="1" applyAlignment="1">
      <alignment horizontal="left" vertical="center" wrapText="1" indent="13"/>
    </xf>
    <xf numFmtId="0" fontId="5" fillId="0" borderId="0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top" wrapText="1"/>
    </xf>
    <xf numFmtId="0" fontId="11" fillId="2" borderId="2" xfId="3" applyFont="1" applyFill="1" applyBorder="1" applyAlignment="1">
      <alignment horizontal="center" vertical="center" wrapText="1"/>
    </xf>
    <xf numFmtId="0" fontId="11" fillId="2" borderId="0" xfId="3" applyFont="1" applyFill="1" applyBorder="1" applyAlignment="1">
      <alignment horizontal="center" vertical="center" wrapText="1"/>
    </xf>
    <xf numFmtId="0" fontId="29" fillId="0" borderId="0" xfId="0" applyNumberFormat="1" applyFont="1" applyAlignment="1">
      <alignment horizontal="left" wrapText="1"/>
    </xf>
    <xf numFmtId="0" fontId="29" fillId="0" borderId="9" xfId="0" applyNumberFormat="1" applyFont="1" applyBorder="1" applyAlignment="1">
      <alignment horizontal="center" wrapText="1"/>
    </xf>
    <xf numFmtId="0" fontId="11" fillId="2" borderId="2" xfId="3" applyFont="1" applyFill="1" applyBorder="1" applyAlignment="1">
      <alignment vertical="center" wrapText="1"/>
    </xf>
    <xf numFmtId="0" fontId="11" fillId="2" borderId="0" xfId="3" applyFont="1" applyFill="1" applyBorder="1" applyAlignment="1">
      <alignment vertical="center" wrapText="1"/>
    </xf>
    <xf numFmtId="0" fontId="5" fillId="0" borderId="0" xfId="3" applyFont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12" fillId="0" borderId="3" xfId="4" applyFont="1" applyFill="1" applyBorder="1" applyAlignment="1">
      <alignment horizontal="left" wrapText="1"/>
    </xf>
    <xf numFmtId="49" fontId="13" fillId="0" borderId="7" xfId="4" applyNumberFormat="1" applyFont="1" applyBorder="1" applyAlignment="1">
      <alignment horizontal="center" vertical="center" wrapText="1"/>
    </xf>
    <xf numFmtId="49" fontId="13" fillId="0" borderId="13" xfId="4" applyNumberFormat="1" applyFont="1" applyBorder="1" applyAlignment="1">
      <alignment horizontal="center" vertical="center" wrapText="1"/>
    </xf>
    <xf numFmtId="49" fontId="13" fillId="0" borderId="11" xfId="4" applyNumberFormat="1" applyFont="1" applyBorder="1" applyAlignment="1">
      <alignment horizontal="center" vertical="center" wrapText="1"/>
    </xf>
    <xf numFmtId="49" fontId="13" fillId="0" borderId="7" xfId="4" applyNumberFormat="1" applyFont="1" applyBorder="1" applyAlignment="1">
      <alignment horizontal="center" vertical="center"/>
    </xf>
    <xf numFmtId="49" fontId="13" fillId="0" borderId="13" xfId="4" applyNumberFormat="1" applyFont="1" applyBorder="1" applyAlignment="1">
      <alignment horizontal="center" vertical="center"/>
    </xf>
    <xf numFmtId="49" fontId="13" fillId="0" borderId="11" xfId="4" applyNumberFormat="1" applyFont="1" applyBorder="1" applyAlignment="1">
      <alignment horizontal="center" vertical="center"/>
    </xf>
    <xf numFmtId="49" fontId="13" fillId="3" borderId="9" xfId="4" applyNumberFormat="1" applyFont="1" applyFill="1" applyBorder="1" applyAlignment="1">
      <alignment horizontal="center" vertical="center" wrapText="1"/>
    </xf>
    <xf numFmtId="49" fontId="13" fillId="3" borderId="0" xfId="4" applyNumberFormat="1" applyFont="1" applyFill="1" applyBorder="1" applyAlignment="1">
      <alignment horizontal="center" vertical="center" wrapText="1"/>
    </xf>
    <xf numFmtId="49" fontId="13" fillId="3" borderId="3" xfId="4" applyNumberFormat="1" applyFont="1" applyFill="1" applyBorder="1" applyAlignment="1">
      <alignment horizontal="center" vertical="center" wrapText="1"/>
    </xf>
    <xf numFmtId="49" fontId="13" fillId="3" borderId="12" xfId="4" applyNumberFormat="1" applyFont="1" applyFill="1" applyBorder="1" applyAlignment="1">
      <alignment horizontal="center" vertical="center" wrapText="1"/>
    </xf>
    <xf numFmtId="164" fontId="13" fillId="3" borderId="7" xfId="4" applyNumberFormat="1" applyFont="1" applyFill="1" applyBorder="1" applyAlignment="1">
      <alignment horizontal="center" vertical="center" wrapText="1"/>
    </xf>
    <xf numFmtId="164" fontId="13" fillId="3" borderId="13" xfId="4" applyNumberFormat="1" applyFont="1" applyFill="1" applyBorder="1" applyAlignment="1">
      <alignment horizontal="center" vertical="center" wrapText="1"/>
    </xf>
    <xf numFmtId="164" fontId="13" fillId="3" borderId="11" xfId="4" applyNumberFormat="1" applyFont="1" applyFill="1" applyBorder="1" applyAlignment="1">
      <alignment horizontal="center" vertical="center" wrapText="1"/>
    </xf>
    <xf numFmtId="0" fontId="17" fillId="0" borderId="7" xfId="4" applyNumberFormat="1" applyFont="1" applyBorder="1" applyAlignment="1">
      <alignment horizontal="center" vertical="center" wrapText="1"/>
    </xf>
    <xf numFmtId="0" fontId="17" fillId="0" borderId="13" xfId="4" applyNumberFormat="1" applyFont="1" applyBorder="1" applyAlignment="1">
      <alignment horizontal="center" vertical="center" wrapText="1"/>
    </xf>
    <xf numFmtId="0" fontId="17" fillId="0" borderId="11" xfId="4" applyNumberFormat="1" applyFont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/>
    </xf>
    <xf numFmtId="49" fontId="13" fillId="0" borderId="8" xfId="4" applyNumberFormat="1" applyFont="1" applyBorder="1" applyAlignment="1">
      <alignment horizontal="center" vertical="center" wrapText="1"/>
    </xf>
    <xf numFmtId="49" fontId="13" fillId="0" borderId="9" xfId="4" applyNumberFormat="1" applyFont="1" applyBorder="1" applyAlignment="1">
      <alignment horizontal="center" vertical="center" wrapText="1"/>
    </xf>
    <xf numFmtId="49" fontId="13" fillId="0" borderId="10" xfId="4" applyNumberFormat="1" applyFont="1" applyBorder="1" applyAlignment="1">
      <alignment horizontal="center" vertical="center" wrapText="1"/>
    </xf>
    <xf numFmtId="49" fontId="13" fillId="0" borderId="15" xfId="4" applyNumberFormat="1" applyFont="1" applyBorder="1" applyAlignment="1">
      <alignment horizontal="center" vertical="center" wrapText="1"/>
    </xf>
    <xf numFmtId="49" fontId="13" fillId="0" borderId="3" xfId="4" applyNumberFormat="1" applyFont="1" applyBorder="1" applyAlignment="1">
      <alignment horizontal="center" vertical="center" wrapText="1"/>
    </xf>
    <xf numFmtId="49" fontId="13" fillId="0" borderId="16" xfId="4" applyNumberFormat="1" applyFont="1" applyBorder="1" applyAlignment="1">
      <alignment horizontal="center" vertical="center" wrapText="1"/>
    </xf>
    <xf numFmtId="0" fontId="5" fillId="0" borderId="4" xfId="2" applyFont="1" applyBorder="1" applyAlignment="1">
      <alignment horizontal="right" vertical="center" wrapText="1"/>
    </xf>
    <xf numFmtId="0" fontId="5" fillId="0" borderId="5" xfId="2" applyFont="1" applyBorder="1" applyAlignment="1">
      <alignment horizontal="right" vertical="center" wrapText="1"/>
    </xf>
    <xf numFmtId="0" fontId="5" fillId="0" borderId="6" xfId="2" applyFont="1" applyBorder="1" applyAlignment="1">
      <alignment horizontal="right" vertical="center" wrapText="1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7" fillId="0" borderId="7" xfId="2" applyFont="1" applyBorder="1" applyAlignment="1">
      <alignment horizontal="left" vertical="top" wrapText="1"/>
    </xf>
    <xf numFmtId="0" fontId="7" fillId="0" borderId="13" xfId="2" applyFont="1" applyBorder="1" applyAlignment="1">
      <alignment horizontal="left" vertical="top" wrapText="1"/>
    </xf>
    <xf numFmtId="0" fontId="7" fillId="0" borderId="11" xfId="2" applyFont="1" applyBorder="1" applyAlignment="1">
      <alignment horizontal="left" vertical="top" wrapText="1"/>
    </xf>
    <xf numFmtId="0" fontId="7" fillId="0" borderId="7" xfId="2" applyFont="1" applyBorder="1" applyAlignment="1">
      <alignment horizontal="center" vertical="top" wrapText="1"/>
    </xf>
    <xf numFmtId="0" fontId="7" fillId="0" borderId="13" xfId="2" applyFont="1" applyBorder="1" applyAlignment="1">
      <alignment horizontal="center" vertical="top" wrapText="1"/>
    </xf>
    <xf numFmtId="0" fontId="7" fillId="0" borderId="11" xfId="2" applyFont="1" applyBorder="1" applyAlignment="1">
      <alignment horizontal="center" vertical="top" wrapText="1"/>
    </xf>
    <xf numFmtId="0" fontId="7" fillId="0" borderId="4" xfId="2" applyFont="1" applyBorder="1" applyAlignment="1">
      <alignment horizontal="right" vertical="center"/>
    </xf>
    <xf numFmtId="0" fontId="7" fillId="0" borderId="5" xfId="2" applyFont="1" applyBorder="1" applyAlignment="1">
      <alignment horizontal="right" vertical="center"/>
    </xf>
    <xf numFmtId="0" fontId="7" fillId="0" borderId="6" xfId="2" applyFont="1" applyBorder="1" applyAlignment="1">
      <alignment horizontal="right" vertical="center"/>
    </xf>
    <xf numFmtId="0" fontId="16" fillId="0" borderId="4" xfId="2" applyFont="1" applyBorder="1" applyAlignment="1">
      <alignment horizontal="center" vertical="center"/>
    </xf>
    <xf numFmtId="0" fontId="16" fillId="0" borderId="5" xfId="2" applyFont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17" fillId="0" borderId="4" xfId="4" applyNumberFormat="1" applyFont="1" applyBorder="1" applyAlignment="1">
      <alignment horizontal="center" vertical="center" wrapText="1"/>
    </xf>
    <xf numFmtId="0" fontId="17" fillId="0" borderId="5" xfId="4" applyNumberFormat="1" applyFont="1" applyBorder="1" applyAlignment="1">
      <alignment horizontal="center" vertical="center" wrapText="1"/>
    </xf>
    <xf numFmtId="0" fontId="17" fillId="0" borderId="6" xfId="4" applyNumberFormat="1" applyFont="1" applyBorder="1" applyAlignment="1">
      <alignment horizontal="center" vertical="center" wrapText="1"/>
    </xf>
    <xf numFmtId="0" fontId="7" fillId="0" borderId="7" xfId="2" applyFont="1" applyBorder="1" applyAlignment="1">
      <alignment horizontal="left" vertical="center" wrapText="1"/>
    </xf>
    <xf numFmtId="0" fontId="7" fillId="0" borderId="13" xfId="2" applyFont="1" applyBorder="1" applyAlignment="1">
      <alignment horizontal="left" vertical="center" wrapText="1"/>
    </xf>
    <xf numFmtId="0" fontId="7" fillId="0" borderId="11" xfId="2" applyFont="1" applyBorder="1" applyAlignment="1">
      <alignment horizontal="left" vertical="center" wrapText="1"/>
    </xf>
    <xf numFmtId="0" fontId="7" fillId="0" borderId="4" xfId="2" applyFont="1" applyBorder="1" applyAlignment="1">
      <alignment horizontal="right" vertical="center" wrapText="1"/>
    </xf>
    <xf numFmtId="0" fontId="7" fillId="0" borderId="5" xfId="2" applyFont="1" applyBorder="1" applyAlignment="1">
      <alignment horizontal="right" vertical="center" wrapText="1"/>
    </xf>
    <xf numFmtId="0" fontId="7" fillId="0" borderId="6" xfId="2" applyFont="1" applyBorder="1" applyAlignment="1">
      <alignment horizontal="right"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top"/>
    </xf>
    <xf numFmtId="0" fontId="7" fillId="0" borderId="11" xfId="2" applyFont="1" applyBorder="1" applyAlignment="1">
      <alignment horizontal="center" vertical="top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5" fillId="0" borderId="4" xfId="2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0" fontId="5" fillId="0" borderId="6" xfId="2" applyFont="1" applyBorder="1" applyAlignment="1">
      <alignment horizontal="right" vertical="center"/>
    </xf>
    <xf numFmtId="4" fontId="20" fillId="0" borderId="20" xfId="5" applyNumberFormat="1" applyFont="1" applyFill="1" applyBorder="1" applyAlignment="1">
      <alignment horizontal="right" vertical="center" wrapText="1"/>
    </xf>
    <xf numFmtId="4" fontId="20" fillId="0" borderId="7" xfId="5" applyNumberFormat="1" applyFont="1" applyFill="1" applyBorder="1" applyAlignment="1">
      <alignment horizontal="right" vertical="center" wrapText="1"/>
    </xf>
    <xf numFmtId="0" fontId="5" fillId="0" borderId="4" xfId="3" applyFont="1" applyBorder="1" applyAlignment="1">
      <alignment horizontal="right"/>
    </xf>
    <xf numFmtId="0" fontId="5" fillId="0" borderId="5" xfId="3" applyFont="1" applyBorder="1" applyAlignment="1">
      <alignment horizontal="right"/>
    </xf>
    <xf numFmtId="0" fontId="5" fillId="0" borderId="6" xfId="3" applyFont="1" applyBorder="1" applyAlignment="1">
      <alignment horizontal="right"/>
    </xf>
    <xf numFmtId="0" fontId="5" fillId="0" borderId="19" xfId="2" applyFont="1" applyBorder="1" applyAlignment="1">
      <alignment horizontal="right" vertical="center"/>
    </xf>
    <xf numFmtId="0" fontId="5" fillId="0" borderId="12" xfId="2" applyFont="1" applyBorder="1" applyAlignment="1">
      <alignment horizontal="right" vertical="center"/>
    </xf>
    <xf numFmtId="49" fontId="20" fillId="0" borderId="19" xfId="5" applyNumberFormat="1" applyFont="1" applyFill="1" applyBorder="1" applyAlignment="1">
      <alignment horizontal="right" wrapText="1"/>
    </xf>
    <xf numFmtId="49" fontId="20" fillId="0" borderId="12" xfId="5" applyNumberFormat="1" applyFont="1" applyFill="1" applyBorder="1" applyAlignment="1">
      <alignment horizontal="right" wrapText="1"/>
    </xf>
    <xf numFmtId="49" fontId="20" fillId="0" borderId="19" xfId="5" applyNumberFormat="1" applyFont="1" applyFill="1" applyBorder="1" applyAlignment="1">
      <alignment horizontal="right" vertical="center" wrapText="1"/>
    </xf>
    <xf numFmtId="49" fontId="20" fillId="0" borderId="12" xfId="5" applyNumberFormat="1" applyFont="1" applyFill="1" applyBorder="1" applyAlignment="1">
      <alignment horizontal="right" vertical="center" wrapText="1"/>
    </xf>
    <xf numFmtId="0" fontId="5" fillId="0" borderId="0" xfId="3" applyFont="1" applyBorder="1" applyAlignment="1">
      <alignment horizontal="left" vertical="center" wrapText="1"/>
    </xf>
    <xf numFmtId="0" fontId="7" fillId="0" borderId="0" xfId="3" applyFont="1" applyBorder="1" applyAlignment="1">
      <alignment horizontal="center" vertical="center" wrapText="1"/>
    </xf>
    <xf numFmtId="0" fontId="23" fillId="0" borderId="3" xfId="3" applyFont="1" applyBorder="1" applyAlignment="1">
      <alignment horizontal="center" vertical="center" wrapText="1"/>
    </xf>
    <xf numFmtId="0" fontId="24" fillId="0" borderId="0" xfId="3" applyFont="1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49" fontId="13" fillId="0" borderId="12" xfId="4" applyNumberFormat="1" applyFont="1" applyBorder="1" applyAlignment="1">
      <alignment horizontal="center" vertical="center" wrapText="1"/>
    </xf>
    <xf numFmtId="49" fontId="14" fillId="0" borderId="12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 wrapText="1"/>
    </xf>
    <xf numFmtId="49" fontId="13" fillId="3" borderId="7" xfId="4" applyNumberFormat="1" applyFont="1" applyFill="1" applyBorder="1" applyAlignment="1">
      <alignment horizontal="center" vertical="center" wrapText="1"/>
    </xf>
    <xf numFmtId="49" fontId="13" fillId="3" borderId="13" xfId="4" applyNumberFormat="1" applyFont="1" applyFill="1" applyBorder="1" applyAlignment="1">
      <alignment horizontal="center" vertical="center" wrapText="1"/>
    </xf>
    <xf numFmtId="49" fontId="13" fillId="3" borderId="11" xfId="4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top" wrapText="1"/>
    </xf>
    <xf numFmtId="0" fontId="30" fillId="0" borderId="26" xfId="0" applyFont="1" applyBorder="1" applyAlignment="1">
      <alignment horizontal="center" wrapText="1"/>
    </xf>
    <xf numFmtId="0" fontId="37" fillId="0" borderId="4" xfId="2" applyFont="1" applyFill="1" applyBorder="1" applyAlignment="1">
      <alignment horizontal="center" vertical="center"/>
    </xf>
    <xf numFmtId="0" fontId="37" fillId="0" borderId="6" xfId="2" applyFont="1" applyFill="1" applyBorder="1" applyAlignment="1">
      <alignment horizontal="center" vertical="center"/>
    </xf>
    <xf numFmtId="0" fontId="37" fillId="0" borderId="4" xfId="2" applyFont="1" applyFill="1" applyBorder="1" applyAlignment="1">
      <alignment horizontal="center" vertical="center" wrapText="1"/>
    </xf>
    <xf numFmtId="0" fontId="37" fillId="0" borderId="6" xfId="2" applyFont="1" applyFill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/>
    </xf>
    <xf numFmtId="0" fontId="34" fillId="0" borderId="0" xfId="0" applyFont="1" applyAlignment="1">
      <alignment horizontal="left" wrapText="1"/>
    </xf>
    <xf numFmtId="0" fontId="30" fillId="0" borderId="3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left" wrapText="1"/>
    </xf>
    <xf numFmtId="0" fontId="29" fillId="0" borderId="0" xfId="0" applyNumberFormat="1" applyFont="1" applyAlignment="1">
      <alignment horizontal="center" wrapText="1"/>
    </xf>
    <xf numFmtId="0" fontId="12" fillId="0" borderId="12" xfId="4" applyFont="1" applyFill="1" applyBorder="1" applyAlignment="1">
      <alignment horizontal="left" wrapText="1"/>
    </xf>
    <xf numFmtId="49" fontId="13" fillId="0" borderId="12" xfId="4" applyNumberFormat="1" applyFont="1" applyBorder="1" applyAlignment="1">
      <alignment horizontal="center" vertical="center"/>
    </xf>
    <xf numFmtId="164" fontId="13" fillId="3" borderId="12" xfId="4" applyNumberFormat="1" applyFont="1" applyFill="1" applyBorder="1" applyAlignment="1">
      <alignment horizontal="center" vertical="center" wrapText="1"/>
    </xf>
    <xf numFmtId="0" fontId="14" fillId="0" borderId="12" xfId="4" applyNumberFormat="1" applyFont="1" applyBorder="1" applyAlignment="1">
      <alignment horizontal="center" vertical="center"/>
    </xf>
    <xf numFmtId="0" fontId="14" fillId="0" borderId="4" xfId="4" applyNumberFormat="1" applyFont="1" applyBorder="1" applyAlignment="1">
      <alignment horizontal="center" vertical="center"/>
    </xf>
    <xf numFmtId="0" fontId="17" fillId="0" borderId="12" xfId="4" applyNumberFormat="1" applyFont="1" applyBorder="1" applyAlignment="1">
      <alignment horizontal="center" vertical="center" wrapText="1"/>
    </xf>
    <xf numFmtId="0" fontId="5" fillId="0" borderId="0" xfId="3" applyFont="1" applyBorder="1" applyAlignment="1">
      <alignment horizontal="right" vertical="center" wrapText="1"/>
    </xf>
    <xf numFmtId="0" fontId="7" fillId="0" borderId="12" xfId="2" applyFont="1" applyBorder="1" applyAlignment="1">
      <alignment horizontal="right" vertical="center"/>
    </xf>
    <xf numFmtId="0" fontId="7" fillId="0" borderId="12" xfId="2" applyFont="1" applyBorder="1" applyAlignment="1">
      <alignment horizontal="right" vertical="center" wrapText="1"/>
    </xf>
    <xf numFmtId="0" fontId="7" fillId="0" borderId="15" xfId="2" applyFont="1" applyBorder="1" applyAlignment="1">
      <alignment horizontal="right" vertical="center"/>
    </xf>
    <xf numFmtId="0" fontId="7" fillId="0" borderId="3" xfId="2" applyFont="1" applyBorder="1" applyAlignment="1">
      <alignment horizontal="right" vertical="center"/>
    </xf>
    <xf numFmtId="0" fontId="7" fillId="0" borderId="16" xfId="2" applyFont="1" applyBorder="1" applyAlignment="1">
      <alignment horizontal="right" vertical="center"/>
    </xf>
    <xf numFmtId="0" fontId="12" fillId="0" borderId="4" xfId="4" applyFont="1" applyFill="1" applyBorder="1" applyAlignment="1">
      <alignment horizontal="left" wrapText="1"/>
    </xf>
    <xf numFmtId="0" fontId="12" fillId="0" borderId="5" xfId="4" applyFont="1" applyFill="1" applyBorder="1" applyAlignment="1">
      <alignment horizontal="left" wrapText="1"/>
    </xf>
    <xf numFmtId="0" fontId="12" fillId="0" borderId="6" xfId="4" applyFont="1" applyFill="1" applyBorder="1" applyAlignment="1">
      <alignment horizontal="left" wrapText="1"/>
    </xf>
    <xf numFmtId="0" fontId="35" fillId="0" borderId="12" xfId="4" applyNumberFormat="1" applyFont="1" applyBorder="1" applyAlignment="1">
      <alignment horizontal="center" vertical="center" wrapText="1"/>
    </xf>
    <xf numFmtId="49" fontId="34" fillId="0" borderId="8" xfId="4" applyNumberFormat="1" applyFont="1" applyBorder="1" applyAlignment="1">
      <alignment horizontal="center" vertical="center" wrapText="1"/>
    </xf>
    <xf numFmtId="49" fontId="34" fillId="0" borderId="9" xfId="4" applyNumberFormat="1" applyFont="1" applyBorder="1" applyAlignment="1">
      <alignment horizontal="center" vertical="center" wrapText="1"/>
    </xf>
    <xf numFmtId="49" fontId="34" fillId="0" borderId="15" xfId="4" applyNumberFormat="1" applyFont="1" applyBorder="1" applyAlignment="1">
      <alignment horizontal="center" vertical="center" wrapText="1"/>
    </xf>
    <xf numFmtId="49" fontId="34" fillId="0" borderId="3" xfId="4" applyNumberFormat="1" applyFont="1" applyBorder="1" applyAlignment="1">
      <alignment horizontal="center" vertical="center" wrapText="1"/>
    </xf>
    <xf numFmtId="0" fontId="6" fillId="0" borderId="12" xfId="2" applyFont="1" applyBorder="1" applyAlignment="1">
      <alignment horizontal="center" vertical="center"/>
    </xf>
    <xf numFmtId="0" fontId="35" fillId="0" borderId="12" xfId="4" applyNumberFormat="1" applyFont="1" applyBorder="1" applyAlignment="1">
      <alignment horizontal="center" vertical="center"/>
    </xf>
    <xf numFmtId="0" fontId="35" fillId="0" borderId="4" xfId="4" applyNumberFormat="1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 wrapText="1"/>
    </xf>
    <xf numFmtId="0" fontId="37" fillId="0" borderId="0" xfId="2" applyFont="1" applyFill="1" applyBorder="1" applyAlignment="1">
      <alignment horizontal="center" vertical="center"/>
    </xf>
    <xf numFmtId="0" fontId="37" fillId="0" borderId="0" xfId="2" applyFont="1" applyFill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top"/>
    </xf>
    <xf numFmtId="0" fontId="7" fillId="0" borderId="12" xfId="2" applyFont="1" applyBorder="1" applyAlignment="1">
      <alignment horizontal="center" vertical="top" wrapText="1"/>
    </xf>
    <xf numFmtId="0" fontId="7" fillId="0" borderId="12" xfId="2" applyFont="1" applyBorder="1" applyAlignment="1">
      <alignment horizontal="center" vertical="top"/>
    </xf>
    <xf numFmtId="0" fontId="5" fillId="0" borderId="6" xfId="2" applyFont="1" applyBorder="1" applyAlignment="1">
      <alignment horizontal="center" vertical="center" wrapText="1"/>
    </xf>
    <xf numFmtId="0" fontId="12" fillId="0" borderId="9" xfId="4" applyFont="1" applyFill="1" applyBorder="1" applyAlignment="1">
      <alignment horizontal="left" wrapText="1"/>
    </xf>
    <xf numFmtId="49" fontId="13" fillId="0" borderId="8" xfId="4" applyNumberFormat="1" applyFont="1" applyFill="1" applyBorder="1" applyAlignment="1">
      <alignment horizontal="center" vertical="center" wrapText="1"/>
    </xf>
    <xf numFmtId="49" fontId="13" fillId="0" borderId="9" xfId="4" applyNumberFormat="1" applyFont="1" applyFill="1" applyBorder="1" applyAlignment="1">
      <alignment horizontal="center" vertical="center" wrapText="1"/>
    </xf>
    <xf numFmtId="49" fontId="13" fillId="0" borderId="15" xfId="4" applyNumberFormat="1" applyFont="1" applyFill="1" applyBorder="1" applyAlignment="1">
      <alignment horizontal="center" vertical="center" wrapText="1"/>
    </xf>
    <xf numFmtId="49" fontId="13" fillId="0" borderId="3" xfId="4" applyNumberFormat="1" applyFont="1" applyFill="1" applyBorder="1" applyAlignment="1">
      <alignment horizontal="center" vertical="center" wrapText="1"/>
    </xf>
    <xf numFmtId="49" fontId="13" fillId="18" borderId="12" xfId="4" applyNumberFormat="1" applyFont="1" applyFill="1" applyBorder="1" applyAlignment="1">
      <alignment horizontal="center" vertical="center" wrapText="1"/>
    </xf>
    <xf numFmtId="0" fontId="1" fillId="18" borderId="12" xfId="2" applyFill="1" applyBorder="1" applyAlignment="1">
      <alignment horizontal="center"/>
    </xf>
    <xf numFmtId="0" fontId="7" fillId="18" borderId="12" xfId="2" applyNumberFormat="1" applyFont="1" applyFill="1" applyBorder="1" applyAlignment="1">
      <alignment horizontal="center" vertical="center"/>
    </xf>
    <xf numFmtId="0" fontId="1" fillId="0" borderId="12" xfId="2" applyFill="1" applyBorder="1" applyAlignment="1">
      <alignment horizontal="center" vertical="center"/>
    </xf>
    <xf numFmtId="0" fontId="1" fillId="18" borderId="12" xfId="2" applyFill="1" applyBorder="1" applyAlignment="1">
      <alignment horizontal="center" vertical="center"/>
    </xf>
    <xf numFmtId="165" fontId="29" fillId="18" borderId="12" xfId="2" applyNumberFormat="1" applyFont="1" applyFill="1" applyBorder="1" applyAlignment="1">
      <alignment horizontal="center" vertical="center"/>
    </xf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3" xfId="41"/>
    <cellStyle name="Обычный 13 3 2" xfId="42"/>
    <cellStyle name="Обычный 13 3 2 2" xfId="43"/>
    <cellStyle name="Обычный 13 3 3" xfId="44"/>
    <cellStyle name="Обычный 13 4" xfId="45"/>
    <cellStyle name="Обычный 14" xfId="46"/>
    <cellStyle name="Обычный 14 2" xfId="47"/>
    <cellStyle name="Обычный 14 2 2" xfId="48"/>
    <cellStyle name="Обычный 15" xfId="49"/>
    <cellStyle name="Обычный 15 2" xfId="50"/>
    <cellStyle name="Обычный 16" xfId="51"/>
    <cellStyle name="Обычный 17" xfId="52"/>
    <cellStyle name="Обычный 18" xfId="53"/>
    <cellStyle name="Обычный 2" xfId="2"/>
    <cellStyle name="Обычный 2 10" xfId="219"/>
    <cellStyle name="Обычный 2 2" xfId="4"/>
    <cellStyle name="Обычный 2 2 2" xfId="54"/>
    <cellStyle name="Обычный 2 2 2 2" xfId="55"/>
    <cellStyle name="Обычный 2 2 2 2 2" xfId="56"/>
    <cellStyle name="Обычный 2 2 2 2 2 2" xfId="57"/>
    <cellStyle name="Обычный 2 2 2 2 3" xfId="58"/>
    <cellStyle name="Обычный 2 2 2 3" xfId="59"/>
    <cellStyle name="Обычный 2 2 2 4" xfId="60"/>
    <cellStyle name="Обычный 2 2 2 4 2" xfId="61"/>
    <cellStyle name="Обычный 2 2 2 5" xfId="62"/>
    <cellStyle name="Обычный 2 2 3" xfId="63"/>
    <cellStyle name="Обычный 2 2 3 2" xfId="64"/>
    <cellStyle name="Обычный 2 2 4" xfId="65"/>
    <cellStyle name="Обычный 2 3" xfId="66"/>
    <cellStyle name="Обычный 2 3 2" xfId="67"/>
    <cellStyle name="Обычный 2 3 2 2" xfId="68"/>
    <cellStyle name="Обычный 2 3 2 3" xfId="69"/>
    <cellStyle name="Обычный 2 3 3" xfId="70"/>
    <cellStyle name="Обычный 2 3 3 2" xfId="71"/>
    <cellStyle name="Обычный 2 3 3 2 2" xfId="72"/>
    <cellStyle name="Обычный 2 3 4" xfId="73"/>
    <cellStyle name="Обычный 2 3 5" xfId="74"/>
    <cellStyle name="Обычный 2 3 5 2" xfId="75"/>
    <cellStyle name="Обычный 2 3 6" xfId="76"/>
    <cellStyle name="Обычный 2 4" xfId="77"/>
    <cellStyle name="Обычный 2 4 2" xfId="78"/>
    <cellStyle name="Обычный 2 4 2 2" xfId="79"/>
    <cellStyle name="Обычный 2 4 3" xfId="80"/>
    <cellStyle name="Обычный 2 4 3 2" xfId="81"/>
    <cellStyle name="Обычный 2 4 4" xfId="82"/>
    <cellStyle name="Обычный 2 4 5" xfId="83"/>
    <cellStyle name="Обычный 2 5" xfId="84"/>
    <cellStyle name="Обычный 2 5 2" xfId="85"/>
    <cellStyle name="Обычный 2 6" xfId="86"/>
    <cellStyle name="Обычный 2 7" xfId="87"/>
    <cellStyle name="Обычный 2 8" xfId="88"/>
    <cellStyle name="Обычный 2 9" xfId="218"/>
    <cellStyle name="Обычный 3" xfId="1"/>
    <cellStyle name="Обычный 3 2" xfId="89"/>
    <cellStyle name="Обычный 3 2 2" xfId="90"/>
    <cellStyle name="Обычный 3 2 2 2" xfId="91"/>
    <cellStyle name="Обычный 3 2 2 3" xfId="92"/>
    <cellStyle name="Обычный 3 2 3" xfId="93"/>
    <cellStyle name="Обычный 3 2 4" xfId="94"/>
    <cellStyle name="Обычный 3 2 4 2" xfId="95"/>
    <cellStyle name="Обычный 3 2 5" xfId="96"/>
    <cellStyle name="Обычный 3 3" xfId="97"/>
    <cellStyle name="Обычный 3 3 2" xfId="98"/>
    <cellStyle name="Обычный 3 3 2 2" xfId="99"/>
    <cellStyle name="Обычный 3 3 2 2 2" xfId="100"/>
    <cellStyle name="Обычный 3 3 2 3" xfId="101"/>
    <cellStyle name="Обычный 3 3 2 3 2" xfId="102"/>
    <cellStyle name="Обычный 3 3 2 4" xfId="103"/>
    <cellStyle name="Обычный 3 3 3" xfId="104"/>
    <cellStyle name="Обычный 3 3 3 2" xfId="105"/>
    <cellStyle name="Обычный 3 4" xfId="106"/>
    <cellStyle name="Обычный 3 4 2" xfId="107"/>
    <cellStyle name="Обычный 3 5" xfId="108"/>
    <cellStyle name="Обычный 3 5 2" xfId="109"/>
    <cellStyle name="Обычный 3 6" xfId="110"/>
    <cellStyle name="Обычный 3 6 2" xfId="111"/>
    <cellStyle name="Обычный 3 7" xfId="112"/>
    <cellStyle name="Обычный 3 7 2" xfId="113"/>
    <cellStyle name="Обычный 4" xfId="3"/>
    <cellStyle name="Обычный 4 2" xfId="114"/>
    <cellStyle name="Обычный 4 2 2" xfId="115"/>
    <cellStyle name="Обычный 4 2 2 2" xfId="116"/>
    <cellStyle name="Обычный 4 2 2 3" xfId="117"/>
    <cellStyle name="Обычный 4 2 2 3 2" xfId="118"/>
    <cellStyle name="Обычный 4 2 3" xfId="119"/>
    <cellStyle name="Обычный 4 2 4" xfId="120"/>
    <cellStyle name="Обычный 4 2 4 2" xfId="121"/>
    <cellStyle name="Обычный 4 3" xfId="122"/>
    <cellStyle name="Обычный 4 3 2" xfId="123"/>
    <cellStyle name="Обычный 4 4" xfId="124"/>
    <cellStyle name="Обычный 4 4 2" xfId="125"/>
    <cellStyle name="Обычный 5" xfId="126"/>
    <cellStyle name="Обычный 5 2" xfId="127"/>
    <cellStyle name="Обычный 5 2 2" xfId="128"/>
    <cellStyle name="Обычный 5 2 3" xfId="129"/>
    <cellStyle name="Обычный 5 3" xfId="130"/>
    <cellStyle name="Обычный 5 4" xfId="131"/>
    <cellStyle name="Обычный 5 4 2" xfId="132"/>
    <cellStyle name="Обычный 5 5" xfId="133"/>
    <cellStyle name="Обычный 6" xfId="134"/>
    <cellStyle name="Обычный 6 2" xfId="135"/>
    <cellStyle name="Обычный 6 2 2" xfId="136"/>
    <cellStyle name="Обычный 6 3" xfId="137"/>
    <cellStyle name="Обычный 6 3 2" xfId="138"/>
    <cellStyle name="Обычный 6 4" xfId="139"/>
    <cellStyle name="Обычный 6 4 2" xfId="140"/>
    <cellStyle name="Обычный 6 5" xfId="141"/>
    <cellStyle name="Обычный 7" xfId="142"/>
    <cellStyle name="Обычный 7 10" xfId="143"/>
    <cellStyle name="Обычный 7 10 2" xfId="144"/>
    <cellStyle name="Обычный 7 11" xfId="145"/>
    <cellStyle name="Обычный 7 2" xfId="146"/>
    <cellStyle name="Обычный 7 2 2" xfId="147"/>
    <cellStyle name="Обычный 7 2 2 2" xfId="148"/>
    <cellStyle name="Обычный 7 2 3" xfId="149"/>
    <cellStyle name="Обычный 7 2 3 2" xfId="150"/>
    <cellStyle name="Обычный 7 2 4" xfId="151"/>
    <cellStyle name="Обычный 7 3" xfId="152"/>
    <cellStyle name="Обычный 7 3 2" xfId="153"/>
    <cellStyle name="Обычный 7 3 2 2" xfId="154"/>
    <cellStyle name="Обычный 7 3 3" xfId="155"/>
    <cellStyle name="Обычный 7 3 3 2" xfId="156"/>
    <cellStyle name="Обычный 7 3 4" xfId="157"/>
    <cellStyle name="Обычный 7 4" xfId="158"/>
    <cellStyle name="Обычный 7 4 2" xfId="159"/>
    <cellStyle name="Обычный 7 4 2 2" xfId="160"/>
    <cellStyle name="Обычный 7 4 3" xfId="161"/>
    <cellStyle name="Обычный 7 4 3 2" xfId="162"/>
    <cellStyle name="Обычный 7 4 4" xfId="163"/>
    <cellStyle name="Обычный 7 5" xfId="164"/>
    <cellStyle name="Обычный 7 5 2" xfId="165"/>
    <cellStyle name="Обычный 7 5 2 2" xfId="166"/>
    <cellStyle name="Обычный 7 5 3" xfId="167"/>
    <cellStyle name="Обычный 7 5 3 2" xfId="168"/>
    <cellStyle name="Обычный 7 5 4" xfId="169"/>
    <cellStyle name="Обычный 7 6" xfId="170"/>
    <cellStyle name="Обычный 7 6 2" xfId="171"/>
    <cellStyle name="Обычный 7 6 2 2" xfId="172"/>
    <cellStyle name="Обычный 7 6 3" xfId="173"/>
    <cellStyle name="Обычный 7 6 3 2" xfId="174"/>
    <cellStyle name="Обычный 7 6 4" xfId="175"/>
    <cellStyle name="Обычный 7 7" xfId="176"/>
    <cellStyle name="Обычный 7 7 2" xfId="177"/>
    <cellStyle name="Обычный 7 7 2 2" xfId="178"/>
    <cellStyle name="Обычный 7 7 3" xfId="179"/>
    <cellStyle name="Обычный 7 7 3 2" xfId="180"/>
    <cellStyle name="Обычный 7 7 4" xfId="181"/>
    <cellStyle name="Обычный 7 8" xfId="182"/>
    <cellStyle name="Обычный 7 8 2" xfId="183"/>
    <cellStyle name="Обычный 7 9" xfId="184"/>
    <cellStyle name="Обычный 7 9 2" xfId="185"/>
    <cellStyle name="Обычный 8" xfId="186"/>
    <cellStyle name="Обычный 8 2" xfId="187"/>
    <cellStyle name="Обычный 8 2 2" xfId="188"/>
    <cellStyle name="Обычный 8 2 2 2" xfId="189"/>
    <cellStyle name="Обычный 8 2 3" xfId="190"/>
    <cellStyle name="Обычный 8 2 3 2" xfId="191"/>
    <cellStyle name="Обычный 8 2 4" xfId="192"/>
    <cellStyle name="Обычный 8 3" xfId="193"/>
    <cellStyle name="Обычный 8 3 2" xfId="194"/>
    <cellStyle name="Обычный 8 3 2 2" xfId="195"/>
    <cellStyle name="Обычный 8 3 3" xfId="196"/>
    <cellStyle name="Обычный 8 3 3 2" xfId="197"/>
    <cellStyle name="Обычный 8 3 4" xfId="198"/>
    <cellStyle name="Обычный 8 4" xfId="199"/>
    <cellStyle name="Обычный 8 4 2" xfId="200"/>
    <cellStyle name="Обычный 8 5" xfId="201"/>
    <cellStyle name="Обычный 8 6" xfId="202"/>
    <cellStyle name="Обычный 8 7" xfId="203"/>
    <cellStyle name="Обычный 8 8" xfId="204"/>
    <cellStyle name="Обычный 9" xfId="205"/>
    <cellStyle name="Обычный 9 2" xfId="206"/>
    <cellStyle name="Обычный 9 2 2" xfId="207"/>
    <cellStyle name="Обычный 9 3" xfId="208"/>
    <cellStyle name="Обычный 9 4" xfId="209"/>
    <cellStyle name="Обычный 9 4 2" xfId="210"/>
    <cellStyle name="Примечание 2" xfId="211"/>
    <cellStyle name="Финансовый 2" xfId="212"/>
    <cellStyle name="Финансовый 2 2" xfId="213"/>
    <cellStyle name="Финансовый 3" xfId="214"/>
    <cellStyle name="Финансовый 4" xfId="215"/>
    <cellStyle name="Финансовый 5" xfId="216"/>
    <cellStyle name="Финансовый 5 2" xfId="2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28</xdr:col>
      <xdr:colOff>468667</xdr:colOff>
      <xdr:row>19</xdr:row>
      <xdr:rowOff>0</xdr:rowOff>
    </xdr:to>
    <xdr:sp macro="" textlink="">
      <xdr:nvSpPr>
        <xdr:cNvPr id="3" name="TextBox 2"/>
        <xdr:cNvSpPr txBox="1"/>
      </xdr:nvSpPr>
      <xdr:spPr>
        <a:xfrm>
          <a:off x="22393275" y="0"/>
          <a:ext cx="5440717" cy="2366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УТВЕРЖДАЮ</a:t>
          </a:r>
          <a:endParaRPr lang="ru-RU" sz="14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ОАО "Метрострой"                                  Начальник управления - главный           инженер                                                                    ОП "УЭ КЗС" ОАО "Метрострой"                 </a:t>
          </a:r>
          <a:endParaRPr lang="ru-RU" sz="1400" b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                          ____________________   А.Р. Романюк</a:t>
          </a:r>
        </a:p>
        <a:p>
          <a:pPr algn="ctr"/>
          <a:r>
            <a:rPr lang="ru-RU" sz="1400" b="0" i="1" baseline="300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(подпись)</a:t>
          </a:r>
          <a:endParaRPr lang="ru-RU" sz="1400" b="0" baseline="300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«_______» __________________ 2018 г.</a:t>
          </a:r>
        </a:p>
        <a:p>
          <a:pPr algn="ctr"/>
          <a:endParaRPr lang="ru-RU" sz="1200" b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4B2B~1/AppData/Local/Temp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52;&#1054;&#1057;&#1058;2013%2021.10.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42;&#1054;&#1051;&#1057;/&#1058;&#1077;&#1093;%20&#1082;&#1072;&#1088;&#1090;&#1099;,%20&#1075;&#1088;&#1072;&#1092;&#1080;&#1082;&#1080;,%20&#1052;&#1047;%20&#1042;&#1054;&#1051;&#1057;%2031.01.20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82;&#1072;&#1088;&#1090;&#1099;%20&#1092;&#1086;&#1090;&#1086;&#1075;&#1088;&#1072;&#1092;&#1080;&#108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\fedor\projects\&#1062;&#1080;&#1082;&#1083;&#1086;&#1085;\&#1050;&#1047;&#1057;\&#1043;&#1088;&#1072;&#1092;&#1080;&#1082;&#1080;%20&#1089;%20&#1086;&#1073;&#1086;&#1088;&#1091;&#1076;&#1086;&#1074;&#1072;&#1085;&#1080;&#1077;&#1084;%2015042012\&#1057;&#1084;&#1077;&#1090;&#1099;%20&#1080;%20&#1050;&#1057;2%20&#1040;&#1057;&#1059;%20&#1058;&#1055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AppData/Local/Temp/bat/&#1040;&#1057;&#1059;%20&#1058;&#1055;%20&#1058;&#1088;&#1091;&#1076;&#1086;&#1077;&#1084;&#1082;&#1086;&#1089;&#1090;&#1100;%20&#1075;&#1086;&#1076;&#1086;&#1074;&#1072;&#1103;%20&#1074;%20&#1044;&#1080;&#1088;&#1077;&#1082;&#1094;&#1080;&#1102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5;&#1088;&#1072;&#1092;&#1080;&#1082;/6.&#1042;&#1054;&#1051;&#1057;%20&#1042;&#1053;.&#1069;%20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 refreshError="1"/>
      <sheetData sheetId="21" refreshError="1">
        <row r="531">
          <cell r="F531">
            <v>9.73</v>
          </cell>
        </row>
        <row r="532">
          <cell r="F532">
            <v>6.46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 refreshError="1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45" refreshError="1">
        <row r="2">
          <cell r="D2">
            <v>109666071.06</v>
          </cell>
        </row>
        <row r="5">
          <cell r="I5">
            <v>8</v>
          </cell>
        </row>
        <row r="7">
          <cell r="I7">
            <v>2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поз 141"/>
      <sheetName val="поз 279"/>
      <sheetName val="поз 278"/>
      <sheetName val="поз 276"/>
      <sheetName val="Фотография рабочего времени (2)"/>
      <sheetName val="Расчет №1"/>
      <sheetName val="ОТМ"/>
      <sheetName val="МЗ"/>
      <sheetName val="МЗ (месяцы)"/>
      <sheetName val="Тит.лист оборуд."/>
      <sheetName val="Оборудование"/>
      <sheetName val="КлК"/>
      <sheetName val="КТП ТО3"/>
      <sheetName val="КТП ТО4 (2)"/>
      <sheetName val="КТП ТО4"/>
      <sheetName val="тит.лист"/>
      <sheetName val="Год с Труд.зат."/>
      <sheetName val="Год 2013"/>
      <sheetName val=" 2013 помесячно"/>
      <sheetName val="2013 мес.с Труд.зат"/>
      <sheetName val="Тит.лист.К.Ф."/>
      <sheetName val="Тит.лист.Т.К."/>
      <sheetName val="Сводные"/>
      <sheetName val="Типовые операции"/>
      <sheetName val="К.Ф. ЕТО"/>
      <sheetName val="К.Ф. ТО1"/>
      <sheetName val="К.Ф. ТО2"/>
      <sheetName val="К.Ф. ТО3"/>
      <sheetName val="К.Ф. ТО4"/>
      <sheetName val="ЕТО"/>
      <sheetName val="ТО1"/>
      <sheetName val="ТО2"/>
      <sheetName val="ТО3"/>
      <sheetName val="ТО4"/>
      <sheetName val="Реестр Т.К."/>
      <sheetName val="Реестр К.Ф."/>
    </sheetNames>
    <sheetDataSet>
      <sheetData sheetId="0"/>
      <sheetData sheetId="1"/>
      <sheetData sheetId="2"/>
      <sheetData sheetId="3"/>
      <sheetData sheetId="4">
        <row r="1">
          <cell r="K1">
            <v>60</v>
          </cell>
          <cell r="L1">
            <v>44</v>
          </cell>
        </row>
      </sheetData>
      <sheetData sheetId="5"/>
      <sheetData sheetId="6">
        <row r="1">
          <cell r="I1">
            <v>0.74999999999999989</v>
          </cell>
        </row>
        <row r="24">
          <cell r="E24">
            <v>0.17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2012 ТО"/>
      <sheetName val="2012 Тр.Зат."/>
      <sheetName val="график месяц"/>
      <sheetName val="МЗ"/>
      <sheetName val="МЗ (месяцы)"/>
      <sheetName val="Типовые операции"/>
      <sheetName val="Периодичность"/>
      <sheetName val="сводный"/>
      <sheetName val="Перечень оборудования"/>
      <sheetName val="Длины"/>
      <sheetName val="КТП-ТО3"/>
      <sheetName val="Лист1"/>
      <sheetName val="Тит.лист.К.Ф."/>
      <sheetName val="Тит.лист.Т.К."/>
      <sheetName val="К.Ф.В1"/>
      <sheetName val="К.Ф.В2"/>
      <sheetName val="К.Ф.В3"/>
      <sheetName val="К.Ф.В4"/>
      <sheetName val="К.Ф.В5"/>
      <sheetName val="К.Ф.В6"/>
      <sheetName val="К.Ф.С2(МНУ Юг)"/>
      <sheetName val="К.Ф.С2(МНУ Сев)"/>
      <sheetName val="К.Ф.С1(ТП4)"/>
      <sheetName val="К.Ф.С1-ЗУ"/>
      <sheetName val="К.Ф.С1(Тягач Юг)"/>
      <sheetName val="К.Ф.С1(Тягач Сев)"/>
      <sheetName val="К.Ф.С1(ДКЮ)"/>
      <sheetName val="К.Ф.С1(ДКСФ)"/>
      <sheetName val="К.Ф.С1(ПС110)"/>
      <sheetName val="К.Ф.С1(ДКЮН)"/>
      <sheetName val="К.Ф.С1(ДКСН)"/>
      <sheetName val="К.Ф.С2(пом №301)"/>
      <sheetName val="К.Ф.С2(сервер)"/>
      <sheetName val="К.Ф.С1(ЩАПУ)"/>
      <sheetName val="К.Ф.С1(АТЗ 504)"/>
      <sheetName val="К.Ф.В1 (2)"/>
      <sheetName val="К.Ф.В2 (2)"/>
      <sheetName val="К.Ф.В3 (2)"/>
      <sheetName val="К.Ф.В4 (2)"/>
      <sheetName val="К.Ф.В5 (2)"/>
      <sheetName val="К.Ф.В6 (2)"/>
      <sheetName val="К.Ф.С2(МНУ Юг) (2)"/>
      <sheetName val="К.Ф.С2(МНУ Сев) (2)"/>
      <sheetName val="К.Ф.С1(ТП4) (2)"/>
      <sheetName val="К.Ф.С1-ЗУ(2)"/>
      <sheetName val="К.Ф.С1(Тягач Юг) (2)"/>
      <sheetName val="К.Ф.С1(Тягач Сев) (2)"/>
      <sheetName val="К.Ф.С1(ДКЮФ) (2)"/>
      <sheetName val="К.Ф.С1(ДКСФ) (2)"/>
      <sheetName val="К.Ф.С1(ПС110) (2)"/>
      <sheetName val="К.Ф.С1(ДКЮН) (2)"/>
      <sheetName val="К.Ф.С1(ДКСН) (2)"/>
      <sheetName val="К.Ф.С2(пом №301) (2)"/>
      <sheetName val="К.Ф.С2(сервер) (2)"/>
      <sheetName val="К.Ф.С1(ЩАПУ) (2)"/>
      <sheetName val="К.Ф.С1(АТЗ 504) (2)"/>
      <sheetName val="К.Ф.В1 (3)"/>
      <sheetName val="К.Ф.В2 (3)"/>
      <sheetName val="К.Ф.В3 (3)"/>
      <sheetName val="К.Ф.В4 (3)"/>
      <sheetName val="К.Ф.В5 (3)"/>
      <sheetName val="К.Ф.В6 (3)"/>
      <sheetName val="К.Ф.С2(МНУ Юг) (3)"/>
      <sheetName val="К.Ф.С2(МНУ Сев) (3)"/>
      <sheetName val="К.Ф.С1(ТП4) (3)"/>
      <sheetName val="К.Ф.С1-ЗУ(3)"/>
      <sheetName val="К.Ф.С1(Тягач Юг) (3)"/>
      <sheetName val="К.Ф.С1(Тягач Сев) (3)"/>
      <sheetName val="К.Ф.С1(ДКЮ) (3)"/>
      <sheetName val="К.Ф.С1(ДКС) (3)"/>
      <sheetName val="К.Ф.С1(ПС110) (3)"/>
      <sheetName val="К.Ф.С1(ДКЮН) (3)"/>
      <sheetName val="К.Ф.С1(ДКСН) (3)"/>
      <sheetName val="К.Ф.С2(пом №301) (3)"/>
      <sheetName val="К.Ф.С2(сервер) (3)"/>
      <sheetName val="К.Ф.С1(ЩАПУ) (3)"/>
      <sheetName val="К.Ф.С1(АТЗ 504) (3)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1(ТП4)"/>
      <sheetName val="ТК С1-ЗУ"/>
      <sheetName val="ТК С1(Тягач Юг)"/>
      <sheetName val="ТК С1(Тягач Сев)"/>
      <sheetName val="ТК С1(ДКЮ)"/>
      <sheetName val="ТК С1(ДКС)"/>
      <sheetName val="ТК С1(ТП2-ПС110)"/>
      <sheetName val="ТК С1(ДКЮН-Ф)"/>
      <sheetName val="ТК С1(ДКСН-Ф)"/>
      <sheetName val="ТК С2(пом №301)"/>
      <sheetName val="ТК С2(сервер)"/>
      <sheetName val="ТК С1 ЩАПУ"/>
      <sheetName val="ТК С1(АТЗ 504)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ТП4) (2)"/>
      <sheetName val="ТК С1-ЗУ(2)"/>
      <sheetName val="ТК С1(Тягач Юг) (2)"/>
      <sheetName val="ТК С1(Тягач Сев) (2)"/>
      <sheetName val="ТК С1(ДКЮ) (2)"/>
      <sheetName val="ТК С1(ДКС) (2)"/>
      <sheetName val="ТК С1(ТП2-ПС110)(2)"/>
      <sheetName val="ТК С1(ДКЮН-Ф) (2)"/>
      <sheetName val="ТК С1(ДКСН-Ф) (2)"/>
      <sheetName val="ТК С2(пом №301) (2)"/>
      <sheetName val="ТК С2(сервер) (2)"/>
      <sheetName val="ТК С1 ЩАПУ(2)"/>
      <sheetName val="ТК С1(АТЗ 504)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ТП4) (3)"/>
      <sheetName val="ТК С1-ЗУ(3)"/>
      <sheetName val="ТК С1(Тягач Юг) (3)"/>
      <sheetName val="ТК С1(Тягач Сев) (3)"/>
      <sheetName val="ТК С1(ДКЮ) (3)"/>
      <sheetName val="ТК С1(ДКС) (3)"/>
      <sheetName val="ТК С1(ТП2-ПС110)(3)"/>
      <sheetName val="ТК С1(ДКЮН-Ф) (3)"/>
      <sheetName val="ТК С1(ДКСН-Ф) (3)"/>
      <sheetName val="ТК С2(пом №301) (3)"/>
      <sheetName val="ТК С2(сервер) (3)"/>
      <sheetName val="ТК С1 ЩАПУ(3)"/>
      <sheetName val="ТК С1(АТЗ 504) (3)"/>
      <sheetName val="тит.лист протоколов"/>
      <sheetName val="В2-В1"/>
      <sheetName val="В2-В1 (2)"/>
      <sheetName val="С1-В2"/>
      <sheetName val="С1-В2 (2)"/>
      <sheetName val="В3-ЗУ"/>
      <sheetName val="В3-ЗУ (2)"/>
      <sheetName val="В4-С2"/>
      <sheetName val="В4-С2 (2)"/>
      <sheetName val="В5-В4"/>
      <sheetName val="В5-В4 (2)"/>
      <sheetName val="В6-В5"/>
      <sheetName val="В6-В5 (2)"/>
      <sheetName val="С2-В3"/>
      <sheetName val="С2-В3 (2)"/>
      <sheetName val="С2Ю-С2С"/>
      <sheetName val="С2Ю-С2С (2)"/>
      <sheetName val="ТП4-ТП2"/>
      <sheetName val="ТП4-ТП2 (2)"/>
      <sheetName val="ЗУ-С1С"/>
      <sheetName val="ЗУ-С1Ю"/>
      <sheetName val="ТП4-Тяг"/>
      <sheetName val="ТП4-Тяг (2)"/>
      <sheetName val="ТП2-Тяг"/>
      <sheetName val="ТП2-Тяг (2)"/>
      <sheetName val="Тп 4-ДК"/>
      <sheetName val="Тп 4-ДК(2)"/>
      <sheetName val="Тп 2-ДК"/>
      <sheetName val="Тп 2-ДК(2)"/>
      <sheetName val="С1(Сев.)ТП2-ПС110.10кВ"/>
      <sheetName val="С1(Сев.)ТП2-ПС110.10кВ(2)"/>
      <sheetName val="С1ДКЮ Нев-Фин"/>
      <sheetName val="С1ДКЮ Нев-Фин(2)"/>
      <sheetName val="С1ДКС Нев-Фин"/>
      <sheetName val="С1ДКС Нев-Фин(2)"/>
      <sheetName val="С2 пом.301"/>
      <sheetName val="С2 серв-МНУ(2)"/>
      <sheetName val="ТП2-ЩАПУ"/>
      <sheetName val="ТП4-ЩАПУ"/>
      <sheetName val="ТП4-АТЗ №504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ТО1</v>
          </cell>
        </row>
        <row r="2">
          <cell r="A2" t="str">
            <v>ТО2</v>
          </cell>
        </row>
        <row r="3">
          <cell r="A3" t="str">
            <v>ТО3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>
        <row r="14">
          <cell r="D14">
            <v>3138</v>
          </cell>
        </row>
      </sheetData>
      <sheetData sheetId="143" refreshError="1">
        <row r="14">
          <cell r="D14">
            <v>3132</v>
          </cell>
        </row>
      </sheetData>
      <sheetData sheetId="144" refreshError="1"/>
      <sheetData sheetId="145" refreshError="1">
        <row r="14">
          <cell r="D14">
            <v>3928</v>
          </cell>
        </row>
      </sheetData>
      <sheetData sheetId="146" refreshError="1"/>
      <sheetData sheetId="147" refreshError="1">
        <row r="14">
          <cell r="D14">
            <v>4464</v>
          </cell>
        </row>
      </sheetData>
      <sheetData sheetId="148" refreshError="1"/>
      <sheetData sheetId="149" refreshError="1">
        <row r="14">
          <cell r="D14">
            <v>1880</v>
          </cell>
        </row>
      </sheetData>
      <sheetData sheetId="150" refreshError="1"/>
      <sheetData sheetId="151" refreshError="1">
        <row r="14">
          <cell r="D14">
            <v>2573</v>
          </cell>
        </row>
      </sheetData>
      <sheetData sheetId="152" refreshError="1"/>
      <sheetData sheetId="153" refreshError="1">
        <row r="14">
          <cell r="D14">
            <v>2940</v>
          </cell>
        </row>
      </sheetData>
      <sheetData sheetId="154" refreshError="1">
        <row r="14">
          <cell r="D14">
            <v>3542</v>
          </cell>
        </row>
      </sheetData>
      <sheetData sheetId="155" refreshError="1">
        <row r="14">
          <cell r="D14">
            <v>3542</v>
          </cell>
        </row>
      </sheetData>
      <sheetData sheetId="156" refreshError="1">
        <row r="14">
          <cell r="D14">
            <v>274</v>
          </cell>
        </row>
      </sheetData>
      <sheetData sheetId="157" refreshError="1">
        <row r="14">
          <cell r="D14">
            <v>274</v>
          </cell>
        </row>
      </sheetData>
      <sheetData sheetId="158" refreshError="1">
        <row r="14">
          <cell r="D14">
            <v>506</v>
          </cell>
        </row>
      </sheetData>
      <sheetData sheetId="159" refreshError="1">
        <row r="14">
          <cell r="D14">
            <v>506</v>
          </cell>
        </row>
      </sheetData>
      <sheetData sheetId="160" refreshError="1"/>
      <sheetData sheetId="161" refreshError="1">
        <row r="14">
          <cell r="D14">
            <v>4230</v>
          </cell>
        </row>
      </sheetData>
      <sheetData sheetId="162" refreshError="1">
        <row r="14">
          <cell r="D14">
            <v>179</v>
          </cell>
        </row>
      </sheetData>
      <sheetData sheetId="163" refreshError="1">
        <row r="14">
          <cell r="D14">
            <v>179</v>
          </cell>
        </row>
      </sheetData>
      <sheetData sheetId="164" refreshError="1">
        <row r="14">
          <cell r="D14">
            <v>198</v>
          </cell>
        </row>
      </sheetData>
      <sheetData sheetId="165" refreshError="1">
        <row r="14">
          <cell r="D14">
            <v>198</v>
          </cell>
        </row>
      </sheetData>
      <sheetData sheetId="166" refreshError="1">
        <row r="14">
          <cell r="D14">
            <v>139</v>
          </cell>
        </row>
      </sheetData>
      <sheetData sheetId="167" refreshError="1">
        <row r="14">
          <cell r="D14">
            <v>139</v>
          </cell>
        </row>
      </sheetData>
      <sheetData sheetId="168" refreshError="1">
        <row r="14">
          <cell r="D14">
            <v>147</v>
          </cell>
        </row>
      </sheetData>
      <sheetData sheetId="169" refreshError="1">
        <row r="14">
          <cell r="D14">
            <v>147</v>
          </cell>
        </row>
      </sheetData>
      <sheetData sheetId="170" refreshError="1">
        <row r="14">
          <cell r="D14">
            <v>302</v>
          </cell>
        </row>
      </sheetData>
      <sheetData sheetId="171" refreshError="1">
        <row r="14">
          <cell r="D14">
            <v>302</v>
          </cell>
        </row>
      </sheetData>
      <sheetData sheetId="172" refreshError="1">
        <row r="14">
          <cell r="D14">
            <v>119</v>
          </cell>
        </row>
      </sheetData>
      <sheetData sheetId="173" refreshError="1">
        <row r="14">
          <cell r="D14">
            <v>119</v>
          </cell>
        </row>
      </sheetData>
      <sheetData sheetId="174" refreshError="1">
        <row r="14">
          <cell r="D14">
            <v>113</v>
          </cell>
        </row>
      </sheetData>
      <sheetData sheetId="175" refreshError="1">
        <row r="14">
          <cell r="D14">
            <v>113</v>
          </cell>
        </row>
      </sheetData>
      <sheetData sheetId="176" refreshError="1">
        <row r="14">
          <cell r="D14">
            <v>57</v>
          </cell>
        </row>
      </sheetData>
      <sheetData sheetId="177" refreshError="1">
        <row r="14">
          <cell r="D14">
            <v>61</v>
          </cell>
        </row>
      </sheetData>
      <sheetData sheetId="178" refreshError="1">
        <row r="14">
          <cell r="D14">
            <v>67</v>
          </cell>
        </row>
      </sheetData>
      <sheetData sheetId="179" refreshError="1">
        <row r="14">
          <cell r="D14">
            <v>68</v>
          </cell>
        </row>
      </sheetData>
      <sheetData sheetId="180" refreshError="1">
        <row r="14">
          <cell r="D14">
            <v>194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A1">
            <v>9.8880988678176198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Константы"/>
      <sheetName val="Сводная"/>
      <sheetName val="технологическая карта"/>
      <sheetName val="поз 291"/>
      <sheetName val="поз 281"/>
      <sheetName val="поз 279"/>
      <sheetName val="поз 278"/>
      <sheetName val="поз 276"/>
      <sheetName val="поз 141"/>
      <sheetName val="поз 72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9.73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9">
          <cell r="D29">
            <v>501</v>
          </cell>
        </row>
      </sheetData>
      <sheetData sheetId="22"/>
      <sheetData sheetId="23">
        <row r="531">
          <cell r="F531">
            <v>9.73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Сводка год!"/>
      <sheetName val="Год ТО 2018"/>
      <sheetName val="мес ТО  2017"/>
      <sheetName val=" Год ТЗ 2018"/>
      <sheetName val="ОТМ 2018"/>
      <sheetName val="мес ТЗ 2018"/>
      <sheetName val="гр ТО 2018"/>
      <sheetName val="Норма ТК"/>
      <sheetName val="ТК001 С1 ТО2"/>
      <sheetName val="ТК002 С2 ТО2  "/>
      <sheetName val="ТК003 ПС86 ТО2  "/>
      <sheetName val="ТК004 ПС360 ТО2 "/>
      <sheetName val="ТК005 ЗУ ТО2 .  "/>
      <sheetName val="ТК006 С1 ТО3  "/>
      <sheetName val="ТК007 С2 ТО3  "/>
      <sheetName val="ТК008 ПС360 ТО3  "/>
      <sheetName val="ТК009 ЗУ ТО3   "/>
      <sheetName val="ТК010 С1 ТО4  "/>
      <sheetName val="ТК011 С1 ТО4   "/>
      <sheetName val="ТК012 С1ПС86-С2 ТО4   "/>
      <sheetName val="ТК013 С1ПС86-ПС360 ТО4    "/>
      <sheetName val="ТК014 С2-ПС360 ТО4  "/>
      <sheetName val="ТК015 С1ПС86-ПС110(223) ТО4 "/>
      <sheetName val="ТК016 С1ПС86-ПС110 ТО4 "/>
      <sheetName val="ТК017 ЗУ ТО4 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Лист1"/>
    </sheetNames>
    <sheetDataSet>
      <sheetData sheetId="0"/>
      <sheetData sheetId="1"/>
      <sheetData sheetId="2">
        <row r="1">
          <cell r="I1">
            <v>0.75</v>
          </cell>
        </row>
      </sheetData>
      <sheetData sheetId="3"/>
      <sheetData sheetId="4"/>
      <sheetData sheetId="5"/>
      <sheetData sheetId="6"/>
      <sheetData sheetId="7"/>
      <sheetData sheetId="8">
        <row r="23">
          <cell r="AM23">
            <v>8.35</v>
          </cell>
        </row>
        <row r="24">
          <cell r="AM24">
            <v>4.5</v>
          </cell>
        </row>
        <row r="26">
          <cell r="AM26">
            <v>1.95</v>
          </cell>
        </row>
        <row r="52">
          <cell r="AM52">
            <v>15.03</v>
          </cell>
        </row>
        <row r="53">
          <cell r="AM53">
            <v>8.56</v>
          </cell>
        </row>
        <row r="55">
          <cell r="AM55">
            <v>3.74</v>
          </cell>
        </row>
        <row r="81">
          <cell r="AM81">
            <v>173.72</v>
          </cell>
        </row>
        <row r="82">
          <cell r="AM82">
            <v>339.44</v>
          </cell>
        </row>
        <row r="84">
          <cell r="AM84">
            <v>17.41</v>
          </cell>
        </row>
        <row r="110">
          <cell r="AM110">
            <v>8.35</v>
          </cell>
        </row>
        <row r="111">
          <cell r="AM111">
            <v>4.5</v>
          </cell>
        </row>
        <row r="113">
          <cell r="AM113">
            <v>1.95</v>
          </cell>
        </row>
        <row r="139">
          <cell r="AM139">
            <v>15.03</v>
          </cell>
        </row>
        <row r="140">
          <cell r="AM140">
            <v>8.56</v>
          </cell>
        </row>
        <row r="142">
          <cell r="AM142">
            <v>3.74</v>
          </cell>
        </row>
        <row r="160">
          <cell r="AM160">
            <v>0</v>
          </cell>
        </row>
        <row r="161">
          <cell r="AM161">
            <v>0</v>
          </cell>
        </row>
        <row r="163">
          <cell r="AM163">
            <v>0.47</v>
          </cell>
        </row>
        <row r="168">
          <cell r="AM168">
            <v>0</v>
          </cell>
        </row>
        <row r="169">
          <cell r="AM169">
            <v>0</v>
          </cell>
        </row>
        <row r="171">
          <cell r="AM171">
            <v>0.49</v>
          </cell>
        </row>
        <row r="177">
          <cell r="AM177">
            <v>0</v>
          </cell>
        </row>
        <row r="178">
          <cell r="AM178">
            <v>0</v>
          </cell>
        </row>
        <row r="180">
          <cell r="AM180">
            <v>0.5</v>
          </cell>
        </row>
        <row r="186">
          <cell r="AM186">
            <v>0</v>
          </cell>
        </row>
        <row r="187">
          <cell r="AM187">
            <v>0</v>
          </cell>
        </row>
        <row r="189">
          <cell r="AM189">
            <v>0.76</v>
          </cell>
        </row>
        <row r="195">
          <cell r="AM195">
            <v>0.96776252723311695</v>
          </cell>
        </row>
        <row r="196">
          <cell r="AM196">
            <v>1.7956419753086399</v>
          </cell>
        </row>
        <row r="198">
          <cell r="AM198">
            <v>0.2</v>
          </cell>
        </row>
        <row r="224">
          <cell r="AM224">
            <v>0</v>
          </cell>
        </row>
        <row r="225">
          <cell r="AM225">
            <v>0</v>
          </cell>
        </row>
        <row r="227">
          <cell r="AM227">
            <v>0</v>
          </cell>
        </row>
        <row r="253">
          <cell r="AM253">
            <v>0</v>
          </cell>
        </row>
        <row r="254">
          <cell r="AM254" t="str">
            <v>Итого, чел/час</v>
          </cell>
        </row>
        <row r="256">
          <cell r="AM256">
            <v>0</v>
          </cell>
        </row>
        <row r="262">
          <cell r="AM262">
            <v>0</v>
          </cell>
        </row>
        <row r="263">
          <cell r="AM263">
            <v>0</v>
          </cell>
        </row>
        <row r="265">
          <cell r="AM265">
            <v>0</v>
          </cell>
        </row>
        <row r="271">
          <cell r="AM271">
            <v>0</v>
          </cell>
        </row>
        <row r="272">
          <cell r="AM272">
            <v>0</v>
          </cell>
        </row>
        <row r="274">
          <cell r="AM274">
            <v>30</v>
          </cell>
        </row>
        <row r="282">
          <cell r="AM282">
            <v>0</v>
          </cell>
        </row>
        <row r="283">
          <cell r="AM283">
            <v>0</v>
          </cell>
        </row>
        <row r="284">
          <cell r="AM284">
            <v>0</v>
          </cell>
        </row>
        <row r="285">
          <cell r="AM285">
            <v>0</v>
          </cell>
        </row>
        <row r="287">
          <cell r="AM287">
            <v>0</v>
          </cell>
        </row>
        <row r="299">
          <cell r="AM299">
            <v>0</v>
          </cell>
        </row>
        <row r="300">
          <cell r="AM300">
            <v>0</v>
          </cell>
        </row>
        <row r="302">
          <cell r="AM302">
            <v>1.08</v>
          </cell>
        </row>
        <row r="307">
          <cell r="AM307">
            <v>0</v>
          </cell>
        </row>
        <row r="308">
          <cell r="AM308">
            <v>3.9780698364827298</v>
          </cell>
        </row>
        <row r="310">
          <cell r="AM310">
            <v>0.57999999999999996</v>
          </cell>
        </row>
        <row r="311">
          <cell r="AM311">
            <v>0</v>
          </cell>
        </row>
        <row r="312">
          <cell r="AM312">
            <v>15.465999999999999</v>
          </cell>
        </row>
        <row r="313">
          <cell r="AM313">
            <v>15.465999999999999</v>
          </cell>
        </row>
        <row r="314">
          <cell r="AM314">
            <v>0</v>
          </cell>
        </row>
        <row r="316">
          <cell r="AM316">
            <v>0</v>
          </cell>
        </row>
        <row r="317">
          <cell r="AM317">
            <v>0</v>
          </cell>
        </row>
        <row r="319">
          <cell r="AM319">
            <v>1.17</v>
          </cell>
        </row>
        <row r="325">
          <cell r="AM325">
            <v>0</v>
          </cell>
        </row>
        <row r="326">
          <cell r="AM326">
            <v>0</v>
          </cell>
        </row>
        <row r="328">
          <cell r="AM328">
            <v>1.54</v>
          </cell>
        </row>
        <row r="334">
          <cell r="AM334">
            <v>0</v>
          </cell>
        </row>
        <row r="335">
          <cell r="AM335">
            <v>0</v>
          </cell>
        </row>
        <row r="337">
          <cell r="AM337">
            <v>0.9</v>
          </cell>
        </row>
        <row r="342">
          <cell r="AM342">
            <v>0</v>
          </cell>
        </row>
        <row r="343">
          <cell r="AM343">
            <v>3.9780698364827298</v>
          </cell>
        </row>
        <row r="345">
          <cell r="AM345">
            <v>5.27</v>
          </cell>
        </row>
        <row r="349">
          <cell r="AM349">
            <v>0</v>
          </cell>
        </row>
        <row r="350">
          <cell r="AM350">
            <v>0</v>
          </cell>
        </row>
        <row r="352">
          <cell r="AM352">
            <v>0</v>
          </cell>
        </row>
        <row r="358">
          <cell r="AM358">
            <v>0</v>
          </cell>
        </row>
        <row r="359">
          <cell r="AM359">
            <v>0</v>
          </cell>
        </row>
        <row r="361">
          <cell r="AM361">
            <v>0</v>
          </cell>
        </row>
        <row r="367">
          <cell r="AM367">
            <v>0</v>
          </cell>
        </row>
        <row r="368">
          <cell r="AM368">
            <v>0</v>
          </cell>
        </row>
        <row r="370">
          <cell r="AM370">
            <v>0</v>
          </cell>
        </row>
        <row r="371">
          <cell r="AM371">
            <v>0</v>
          </cell>
        </row>
        <row r="372">
          <cell r="AM372">
            <v>0</v>
          </cell>
        </row>
        <row r="374">
          <cell r="AM374">
            <v>0</v>
          </cell>
        </row>
        <row r="400">
          <cell r="AM400">
            <v>6</v>
          </cell>
        </row>
        <row r="401">
          <cell r="AM401">
            <v>0</v>
          </cell>
        </row>
        <row r="402">
          <cell r="AM402">
            <v>6</v>
          </cell>
        </row>
        <row r="403">
          <cell r="AM403">
            <v>0</v>
          </cell>
        </row>
        <row r="404">
          <cell r="AM404">
            <v>0</v>
          </cell>
        </row>
        <row r="410">
          <cell r="AM410">
            <v>30</v>
          </cell>
        </row>
        <row r="411">
          <cell r="AM411">
            <v>3.15</v>
          </cell>
        </row>
        <row r="413">
          <cell r="AM413">
            <v>38.549999999999997</v>
          </cell>
        </row>
        <row r="438">
          <cell r="AM438">
            <v>29.443000000000001</v>
          </cell>
        </row>
        <row r="439">
          <cell r="AM439">
            <v>55.616999999999997</v>
          </cell>
        </row>
        <row r="441">
          <cell r="AM441">
            <v>2.04</v>
          </cell>
        </row>
        <row r="447">
          <cell r="AM447">
            <v>50.781999999999996</v>
          </cell>
        </row>
        <row r="448">
          <cell r="AM448">
            <v>95.995999999999995</v>
          </cell>
        </row>
        <row r="450">
          <cell r="AM450">
            <v>3.2</v>
          </cell>
        </row>
        <row r="456">
          <cell r="AM456">
            <v>32.203000000000003</v>
          </cell>
        </row>
        <row r="457">
          <cell r="AM457">
            <v>60.834000000000003</v>
          </cell>
        </row>
        <row r="459">
          <cell r="AM459">
            <v>2.21</v>
          </cell>
        </row>
        <row r="466">
          <cell r="AM466">
            <v>82.314999999999998</v>
          </cell>
        </row>
        <row r="467">
          <cell r="AM467">
            <v>153.292</v>
          </cell>
        </row>
        <row r="469">
          <cell r="AM469">
            <v>6.53</v>
          </cell>
        </row>
        <row r="475">
          <cell r="AM475">
            <v>2.7469999999999999</v>
          </cell>
        </row>
        <row r="476">
          <cell r="AM476">
            <v>6.7439999999999998</v>
          </cell>
        </row>
        <row r="478">
          <cell r="AM478">
            <v>0.25</v>
          </cell>
        </row>
        <row r="488">
          <cell r="AM488">
            <v>0</v>
          </cell>
        </row>
        <row r="489">
          <cell r="AM489">
            <v>0</v>
          </cell>
        </row>
        <row r="491">
          <cell r="AM491">
            <v>0</v>
          </cell>
        </row>
        <row r="497">
          <cell r="AM497">
            <v>0</v>
          </cell>
        </row>
        <row r="498">
          <cell r="AM498">
            <v>0</v>
          </cell>
        </row>
        <row r="500">
          <cell r="AM500">
            <v>0</v>
          </cell>
        </row>
        <row r="506">
          <cell r="AM506">
            <v>0</v>
          </cell>
        </row>
        <row r="507">
          <cell r="AM507">
            <v>0</v>
          </cell>
        </row>
        <row r="509">
          <cell r="AM509">
            <v>29.443000000000001</v>
          </cell>
        </row>
        <row r="541">
          <cell r="AM541">
            <v>1.72</v>
          </cell>
        </row>
        <row r="542">
          <cell r="AM542">
            <v>3.17</v>
          </cell>
        </row>
        <row r="544">
          <cell r="AM544">
            <v>0.47</v>
          </cell>
        </row>
        <row r="549">
          <cell r="AM549">
            <v>2.17</v>
          </cell>
        </row>
        <row r="550">
          <cell r="AM550">
            <v>3.98</v>
          </cell>
        </row>
        <row r="551">
          <cell r="AM551">
            <v>19.678000000000001</v>
          </cell>
        </row>
        <row r="552">
          <cell r="AM552">
            <v>0.57999999999999996</v>
          </cell>
        </row>
        <row r="553">
          <cell r="AM553">
            <v>0</v>
          </cell>
        </row>
        <row r="558">
          <cell r="AM558">
            <v>1.89</v>
          </cell>
        </row>
        <row r="559">
          <cell r="AM559">
            <v>3.47</v>
          </cell>
        </row>
        <row r="561">
          <cell r="AM561">
            <v>0.51</v>
          </cell>
        </row>
        <row r="567">
          <cell r="AM567">
            <v>2.8</v>
          </cell>
        </row>
        <row r="568">
          <cell r="AM568">
            <v>5.14</v>
          </cell>
        </row>
        <row r="570">
          <cell r="AM570">
            <v>0.75</v>
          </cell>
        </row>
        <row r="576">
          <cell r="AM576">
            <v>1.1299999999999999</v>
          </cell>
        </row>
        <row r="577">
          <cell r="AM577">
            <v>2.04</v>
          </cell>
        </row>
        <row r="579">
          <cell r="AM579">
            <v>0.45</v>
          </cell>
        </row>
        <row r="586">
          <cell r="AM586">
            <v>1.7</v>
          </cell>
        </row>
        <row r="587">
          <cell r="AM587">
            <v>9.7100000000000009</v>
          </cell>
        </row>
        <row r="589">
          <cell r="AM589">
            <v>80.421999999999997</v>
          </cell>
        </row>
        <row r="595">
          <cell r="AM595">
            <v>0</v>
          </cell>
        </row>
        <row r="596">
          <cell r="AM596">
            <v>0</v>
          </cell>
        </row>
        <row r="598">
          <cell r="AM598">
            <v>0</v>
          </cell>
        </row>
        <row r="628">
          <cell r="AM628">
            <v>0.47</v>
          </cell>
        </row>
        <row r="629">
          <cell r="AM629">
            <v>0.57999999999999996</v>
          </cell>
        </row>
        <row r="631">
          <cell r="AM631">
            <v>0.75</v>
          </cell>
        </row>
        <row r="638">
          <cell r="AM638">
            <v>0</v>
          </cell>
        </row>
        <row r="639">
          <cell r="AM639">
            <v>0</v>
          </cell>
        </row>
        <row r="641">
          <cell r="AM641">
            <v>0</v>
          </cell>
        </row>
        <row r="643">
          <cell r="AM643">
            <v>13.332000000000001</v>
          </cell>
        </row>
        <row r="644">
          <cell r="AM644">
            <v>0</v>
          </cell>
        </row>
        <row r="646">
          <cell r="AM646">
            <v>1.7239973417511201</v>
          </cell>
        </row>
        <row r="647">
          <cell r="AM647">
            <v>2.56</v>
          </cell>
        </row>
        <row r="648">
          <cell r="AM648">
            <v>26.664000000000001</v>
          </cell>
        </row>
        <row r="649">
          <cell r="AM649">
            <v>0.68</v>
          </cell>
        </row>
        <row r="650">
          <cell r="AM650">
            <v>0</v>
          </cell>
        </row>
        <row r="652">
          <cell r="AM652">
            <v>0</v>
          </cell>
        </row>
        <row r="653">
          <cell r="AM653">
            <v>19.678000000000001</v>
          </cell>
        </row>
        <row r="654">
          <cell r="AM654">
            <v>2.1652198294142599</v>
          </cell>
        </row>
        <row r="655">
          <cell r="AM655">
            <v>3.9780698364827298</v>
          </cell>
        </row>
        <row r="657">
          <cell r="AM657">
            <v>0.57999999999999996</v>
          </cell>
        </row>
        <row r="663">
          <cell r="AM663">
            <v>1.8885634347871501</v>
          </cell>
        </row>
        <row r="664">
          <cell r="AM664">
            <v>2.56</v>
          </cell>
        </row>
        <row r="666">
          <cell r="AM666">
            <v>0.77</v>
          </cell>
        </row>
        <row r="672">
          <cell r="AM672">
            <v>2.7974003880017899</v>
          </cell>
        </row>
        <row r="673">
          <cell r="AM673">
            <v>5.1395493209968697</v>
          </cell>
        </row>
        <row r="675">
          <cell r="AM675">
            <v>1.1100000000000001</v>
          </cell>
        </row>
        <row r="681">
          <cell r="AM681">
            <v>1.1324309342057399</v>
          </cell>
        </row>
        <row r="682">
          <cell r="AM682">
            <v>2.16</v>
          </cell>
        </row>
        <row r="684">
          <cell r="AM684">
            <v>0.6</v>
          </cell>
        </row>
        <row r="727">
          <cell r="AM727">
            <v>0</v>
          </cell>
        </row>
        <row r="728">
          <cell r="AM728">
            <v>0</v>
          </cell>
        </row>
        <row r="730">
          <cell r="AM730">
            <v>0.68</v>
          </cell>
        </row>
        <row r="731">
          <cell r="AM731">
            <v>0.57999999999999996</v>
          </cell>
        </row>
        <row r="733">
          <cell r="AM733">
            <v>1.1100000000000001</v>
          </cell>
        </row>
        <row r="736">
          <cell r="AM736">
            <v>0</v>
          </cell>
        </row>
        <row r="737">
          <cell r="AM737">
            <v>0</v>
          </cell>
        </row>
        <row r="739">
          <cell r="AM739">
            <v>0</v>
          </cell>
        </row>
        <row r="740">
          <cell r="AM740" t="str">
            <v>Итого, чел/час</v>
          </cell>
        </row>
        <row r="742">
          <cell r="AM742">
            <v>0</v>
          </cell>
        </row>
        <row r="748">
          <cell r="AM748">
            <v>13.332000000000001</v>
          </cell>
        </row>
        <row r="749">
          <cell r="AM749">
            <v>1.72</v>
          </cell>
        </row>
        <row r="750">
          <cell r="AM750">
            <v>0</v>
          </cell>
        </row>
        <row r="751">
          <cell r="AM751">
            <v>13.332000000000001</v>
          </cell>
        </row>
        <row r="752">
          <cell r="AM752">
            <v>0.47</v>
          </cell>
        </row>
        <row r="757">
          <cell r="AM757">
            <v>2.17</v>
          </cell>
        </row>
        <row r="758">
          <cell r="AM758">
            <v>3.98</v>
          </cell>
        </row>
        <row r="760">
          <cell r="AM760">
            <v>0.57999999999999996</v>
          </cell>
        </row>
        <row r="766">
          <cell r="AM766">
            <v>1.89</v>
          </cell>
        </row>
        <row r="767">
          <cell r="AM767">
            <v>5.04</v>
          </cell>
        </row>
        <row r="769">
          <cell r="AM769">
            <v>0.51</v>
          </cell>
        </row>
        <row r="775">
          <cell r="AM775">
            <v>2.8</v>
          </cell>
        </row>
        <row r="776">
          <cell r="AM776">
            <v>5.14</v>
          </cell>
        </row>
        <row r="778">
          <cell r="AM778">
            <v>0.75</v>
          </cell>
        </row>
        <row r="784">
          <cell r="AM784">
            <v>1.1299999999999999</v>
          </cell>
        </row>
        <row r="785">
          <cell r="AM785">
            <v>2.04</v>
          </cell>
        </row>
        <row r="787">
          <cell r="AM787">
            <v>0.45</v>
          </cell>
        </row>
        <row r="791">
          <cell r="AM791">
            <v>6.68</v>
          </cell>
        </row>
        <row r="792">
          <cell r="AM792">
            <v>3.88</v>
          </cell>
        </row>
        <row r="794">
          <cell r="AM794">
            <v>1.7</v>
          </cell>
        </row>
        <row r="828">
          <cell r="AM828">
            <v>0</v>
          </cell>
        </row>
        <row r="829">
          <cell r="AM829">
            <v>0</v>
          </cell>
        </row>
        <row r="831">
          <cell r="AM831">
            <v>0</v>
          </cell>
        </row>
        <row r="835">
          <cell r="AM835">
            <v>0.75</v>
          </cell>
        </row>
        <row r="836">
          <cell r="AM836">
            <v>0.45</v>
          </cell>
        </row>
        <row r="837">
          <cell r="AM837">
            <v>0</v>
          </cell>
        </row>
        <row r="838">
          <cell r="AM838">
            <v>0</v>
          </cell>
        </row>
        <row r="840">
          <cell r="AM840">
            <v>0</v>
          </cell>
        </row>
        <row r="844">
          <cell r="AM844">
            <v>9</v>
          </cell>
        </row>
        <row r="845">
          <cell r="AM845">
            <v>0</v>
          </cell>
        </row>
        <row r="847">
          <cell r="AM847">
            <v>0</v>
          </cell>
        </row>
        <row r="850">
          <cell r="AM850">
            <v>0</v>
          </cell>
        </row>
        <row r="851">
          <cell r="AM851">
            <v>0</v>
          </cell>
        </row>
        <row r="852">
          <cell r="AM852">
            <v>13.332000000000001</v>
          </cell>
        </row>
        <row r="853">
          <cell r="AM853">
            <v>0.47</v>
          </cell>
        </row>
        <row r="854">
          <cell r="AM854">
            <v>0</v>
          </cell>
        </row>
        <row r="856">
          <cell r="AM856">
            <v>0</v>
          </cell>
        </row>
        <row r="858">
          <cell r="AM858">
            <v>0</v>
          </cell>
        </row>
        <row r="859">
          <cell r="AM859">
            <v>0</v>
          </cell>
        </row>
        <row r="860">
          <cell r="AM860">
            <v>19.678000000000001</v>
          </cell>
        </row>
        <row r="861">
          <cell r="AM861">
            <v>0.57999999999999996</v>
          </cell>
        </row>
        <row r="863">
          <cell r="AM863">
            <v>15.465999999999999</v>
          </cell>
        </row>
        <row r="867">
          <cell r="AM867">
            <v>0</v>
          </cell>
        </row>
        <row r="868">
          <cell r="AM868">
            <v>0</v>
          </cell>
        </row>
        <row r="870">
          <cell r="AM870">
            <v>0.51</v>
          </cell>
        </row>
        <row r="876">
          <cell r="AM876">
            <v>0</v>
          </cell>
        </row>
        <row r="877">
          <cell r="AM877">
            <v>0</v>
          </cell>
        </row>
        <row r="879">
          <cell r="AM879">
            <v>0.75</v>
          </cell>
        </row>
        <row r="885">
          <cell r="AM885">
            <v>0</v>
          </cell>
        </row>
        <row r="886">
          <cell r="AM886">
            <v>0</v>
          </cell>
        </row>
        <row r="888">
          <cell r="AM888">
            <v>0.45</v>
          </cell>
        </row>
        <row r="933">
          <cell r="AM933">
            <v>0.47</v>
          </cell>
        </row>
        <row r="934">
          <cell r="AM934">
            <v>0.57999999999999996</v>
          </cell>
        </row>
        <row r="936">
          <cell r="AM936">
            <v>0.75</v>
          </cell>
        </row>
        <row r="938">
          <cell r="AM938">
            <v>0</v>
          </cell>
        </row>
        <row r="939">
          <cell r="AM939">
            <v>0</v>
          </cell>
        </row>
        <row r="941">
          <cell r="AM941" t="str">
            <v>Итого, чел/час</v>
          </cell>
        </row>
        <row r="942">
          <cell r="AM942">
            <v>0</v>
          </cell>
        </row>
        <row r="943">
          <cell r="AM943">
            <v>0</v>
          </cell>
        </row>
        <row r="945">
          <cell r="AM945">
            <v>6</v>
          </cell>
        </row>
        <row r="947">
          <cell r="AM947">
            <v>0</v>
          </cell>
        </row>
        <row r="948">
          <cell r="AM948">
            <v>6</v>
          </cell>
        </row>
        <row r="950">
          <cell r="AM950">
            <v>0</v>
          </cell>
        </row>
        <row r="952">
          <cell r="AM952">
            <v>0</v>
          </cell>
        </row>
        <row r="953">
          <cell r="AM953">
            <v>6</v>
          </cell>
        </row>
        <row r="955">
          <cell r="AM955">
            <v>0</v>
          </cell>
        </row>
        <row r="956">
          <cell r="AM956">
            <v>6</v>
          </cell>
        </row>
        <row r="957">
          <cell r="AM957">
            <v>0</v>
          </cell>
        </row>
        <row r="959">
          <cell r="AM959">
            <v>0</v>
          </cell>
        </row>
        <row r="961">
          <cell r="AM961">
            <v>30</v>
          </cell>
        </row>
        <row r="962">
          <cell r="AM962">
            <v>8.35</v>
          </cell>
        </row>
        <row r="963">
          <cell r="AM963">
            <v>4.5</v>
          </cell>
        </row>
        <row r="964">
          <cell r="AM964">
            <v>42.85</v>
          </cell>
        </row>
        <row r="965">
          <cell r="AM965">
            <v>1.95</v>
          </cell>
        </row>
        <row r="966">
          <cell r="AM966">
            <v>3.15</v>
          </cell>
        </row>
        <row r="990">
          <cell r="AM990">
            <v>0</v>
          </cell>
        </row>
        <row r="991">
          <cell r="AM991">
            <v>0</v>
          </cell>
        </row>
        <row r="993">
          <cell r="AM993">
            <v>1.08</v>
          </cell>
        </row>
        <row r="998">
          <cell r="AM998">
            <v>0</v>
          </cell>
        </row>
        <row r="999">
          <cell r="AM999">
            <v>0</v>
          </cell>
        </row>
        <row r="1001">
          <cell r="AM1001">
            <v>0.57999999999999996</v>
          </cell>
        </row>
        <row r="1007">
          <cell r="AM1007">
            <v>0</v>
          </cell>
        </row>
        <row r="1008">
          <cell r="AM1008">
            <v>0</v>
          </cell>
        </row>
        <row r="1010">
          <cell r="AM1010">
            <v>1.17</v>
          </cell>
        </row>
        <row r="1016">
          <cell r="AM1016">
            <v>0</v>
          </cell>
        </row>
        <row r="1017">
          <cell r="AM1017">
            <v>0</v>
          </cell>
        </row>
        <row r="1019">
          <cell r="AM1019">
            <v>1.54</v>
          </cell>
        </row>
        <row r="1025">
          <cell r="AM1025">
            <v>0</v>
          </cell>
        </row>
        <row r="1026">
          <cell r="AM1026">
            <v>0</v>
          </cell>
        </row>
        <row r="1028">
          <cell r="AM1028">
            <v>0.9</v>
          </cell>
        </row>
        <row r="1033">
          <cell r="AM1033">
            <v>0</v>
          </cell>
        </row>
        <row r="1034">
          <cell r="AM1034">
            <v>0</v>
          </cell>
        </row>
        <row r="1036">
          <cell r="AM1036">
            <v>5.27</v>
          </cell>
        </row>
        <row r="1037">
          <cell r="AM1037">
            <v>0</v>
          </cell>
        </row>
        <row r="1039">
          <cell r="AM1039">
            <v>0</v>
          </cell>
        </row>
        <row r="1040">
          <cell r="AM1040">
            <v>0</v>
          </cell>
        </row>
        <row r="1042">
          <cell r="AM1042">
            <v>0</v>
          </cell>
        </row>
        <row r="1045">
          <cell r="AM1045">
            <v>0</v>
          </cell>
        </row>
        <row r="1046">
          <cell r="AM1046">
            <v>0</v>
          </cell>
        </row>
        <row r="1048">
          <cell r="AM1048">
            <v>0</v>
          </cell>
        </row>
        <row r="1049">
          <cell r="AM1049">
            <v>0</v>
          </cell>
        </row>
        <row r="1051">
          <cell r="AM1051">
            <v>0</v>
          </cell>
        </row>
        <row r="1052">
          <cell r="AM1052">
            <v>0</v>
          </cell>
        </row>
        <row r="1053">
          <cell r="AM1053">
            <v>0</v>
          </cell>
        </row>
        <row r="1055">
          <cell r="AM1055">
            <v>0</v>
          </cell>
        </row>
        <row r="1057">
          <cell r="AM1057">
            <v>0</v>
          </cell>
        </row>
        <row r="1058">
          <cell r="AM1058">
            <v>0</v>
          </cell>
        </row>
        <row r="1060">
          <cell r="AM1060">
            <v>0</v>
          </cell>
        </row>
        <row r="1088">
          <cell r="AM1088">
            <v>0</v>
          </cell>
        </row>
        <row r="1089">
          <cell r="AM1089">
            <v>0</v>
          </cell>
        </row>
        <row r="1091">
          <cell r="AM1091">
            <v>2.3199999999999998</v>
          </cell>
        </row>
        <row r="1092">
          <cell r="AM1092">
            <v>0</v>
          </cell>
        </row>
        <row r="1093">
          <cell r="AM1093">
            <v>19.678000000000001</v>
          </cell>
        </row>
        <row r="1095">
          <cell r="AM1095">
            <v>139.34399999999999</v>
          </cell>
        </row>
        <row r="1097">
          <cell r="AM1097">
            <v>50.5628295784282</v>
          </cell>
        </row>
        <row r="1098">
          <cell r="AM1098">
            <v>84.253296341997995</v>
          </cell>
        </row>
        <row r="1100">
          <cell r="AM1100">
            <v>3.55</v>
          </cell>
        </row>
        <row r="1101">
          <cell r="AM1101">
            <v>0</v>
          </cell>
        </row>
        <row r="1102">
          <cell r="AM1102">
            <v>15.465999999999999</v>
          </cell>
        </row>
        <row r="1104">
          <cell r="AM1104">
            <v>306.12799999999999</v>
          </cell>
        </row>
        <row r="1106">
          <cell r="AM1106">
            <v>31.5157264589525</v>
          </cell>
        </row>
        <row r="1107">
          <cell r="AM1107">
            <v>59.461211512788303</v>
          </cell>
        </row>
        <row r="1109">
          <cell r="AM1109">
            <v>2.46</v>
          </cell>
        </row>
        <row r="1113">
          <cell r="AM1113">
            <v>517.76400000000001</v>
          </cell>
        </row>
        <row r="1116">
          <cell r="AM1116">
            <v>81.839245438502999</v>
          </cell>
        </row>
        <row r="1117">
          <cell r="AM1117">
            <v>154.27405634024399</v>
          </cell>
        </row>
        <row r="1119">
          <cell r="AM1119">
            <v>6.85</v>
          </cell>
        </row>
        <row r="1125">
          <cell r="AM1125">
            <v>2.9991971683204102</v>
          </cell>
        </row>
        <row r="1126">
          <cell r="AM1126">
            <v>5.5740958963929002</v>
          </cell>
        </row>
        <row r="1128">
          <cell r="AM1128">
            <v>0.56000000000000005</v>
          </cell>
        </row>
        <row r="1133">
          <cell r="AM1133">
            <v>166.916998644204</v>
          </cell>
        </row>
        <row r="1134">
          <cell r="AM1134">
            <v>303.56266009142303</v>
          </cell>
        </row>
        <row r="1135">
          <cell r="AM1135">
            <v>1983.422</v>
          </cell>
        </row>
        <row r="1136">
          <cell r="AM1136">
            <v>15.74</v>
          </cell>
        </row>
        <row r="1137">
          <cell r="AM1137">
            <v>0</v>
          </cell>
        </row>
        <row r="1138">
          <cell r="AM1138">
            <v>0</v>
          </cell>
        </row>
        <row r="1140">
          <cell r="AM1140">
            <v>0</v>
          </cell>
        </row>
        <row r="1146">
          <cell r="AM1146">
            <v>0</v>
          </cell>
        </row>
        <row r="1147">
          <cell r="AM1147">
            <v>0</v>
          </cell>
        </row>
        <row r="1149">
          <cell r="AM1149">
            <v>0</v>
          </cell>
        </row>
        <row r="1179">
          <cell r="AM1179">
            <v>0</v>
          </cell>
        </row>
        <row r="1180">
          <cell r="AM1180">
            <v>0</v>
          </cell>
        </row>
        <row r="1182">
          <cell r="AM1182">
            <v>0</v>
          </cell>
        </row>
        <row r="1187">
          <cell r="AM1187">
            <v>0</v>
          </cell>
        </row>
        <row r="1188">
          <cell r="AM1188">
            <v>0</v>
          </cell>
        </row>
        <row r="1189">
          <cell r="AM1189">
            <v>13.332000000000001</v>
          </cell>
        </row>
        <row r="1190">
          <cell r="AM1190">
            <v>0.47</v>
          </cell>
        </row>
        <row r="1191">
          <cell r="AM1191">
            <v>0</v>
          </cell>
        </row>
        <row r="1192">
          <cell r="AM1192">
            <v>19.678000000000001</v>
          </cell>
        </row>
        <row r="1194">
          <cell r="AM1194">
            <v>19.678000000000001</v>
          </cell>
        </row>
        <row r="1195">
          <cell r="AM1195">
            <v>0</v>
          </cell>
        </row>
        <row r="1196">
          <cell r="AM1196">
            <v>0</v>
          </cell>
        </row>
        <row r="1197">
          <cell r="AM1197">
            <v>19.678000000000001</v>
          </cell>
        </row>
        <row r="1198">
          <cell r="AM1198">
            <v>0.57999999999999996</v>
          </cell>
        </row>
        <row r="1200">
          <cell r="AM1200">
            <v>15.465999999999999</v>
          </cell>
        </row>
        <row r="1201">
          <cell r="AM1201">
            <v>0</v>
          </cell>
        </row>
        <row r="1203">
          <cell r="AM1203">
            <v>15.465999999999999</v>
          </cell>
        </row>
        <row r="1204">
          <cell r="AM1204">
            <v>0</v>
          </cell>
        </row>
        <row r="1205">
          <cell r="AM1205">
            <v>0</v>
          </cell>
        </row>
        <row r="1206">
          <cell r="AM1206">
            <v>15.465999999999999</v>
          </cell>
        </row>
        <row r="1207">
          <cell r="AM1207">
            <v>0.51</v>
          </cell>
        </row>
        <row r="1208">
          <cell r="AM1208">
            <v>0</v>
          </cell>
        </row>
        <row r="1213">
          <cell r="AM1213">
            <v>0</v>
          </cell>
        </row>
        <row r="1214">
          <cell r="AM1214">
            <v>0</v>
          </cell>
        </row>
        <row r="1216">
          <cell r="AM1216">
            <v>0.75</v>
          </cell>
        </row>
        <row r="1222">
          <cell r="AM1222">
            <v>0</v>
          </cell>
        </row>
        <row r="1223">
          <cell r="AM1223">
            <v>0</v>
          </cell>
        </row>
        <row r="1224">
          <cell r="AM1224">
            <v>7.8620000000000001</v>
          </cell>
        </row>
        <row r="1225">
          <cell r="AM1225">
            <v>0.45</v>
          </cell>
        </row>
        <row r="1226">
          <cell r="AM1226">
            <v>0</v>
          </cell>
        </row>
        <row r="1277">
          <cell r="AM1277">
            <v>0.75</v>
          </cell>
        </row>
        <row r="1278">
          <cell r="AM1278">
            <v>0.45</v>
          </cell>
        </row>
        <row r="1279">
          <cell r="AM1279">
            <v>0</v>
          </cell>
        </row>
        <row r="1280">
          <cell r="AM1280">
            <v>0</v>
          </cell>
        </row>
        <row r="1281">
          <cell r="AM1281" t="str">
            <v>Итого, чел/час</v>
          </cell>
        </row>
        <row r="1285">
          <cell r="AM1285">
            <v>6</v>
          </cell>
        </row>
        <row r="1286">
          <cell r="AM1286">
            <v>0</v>
          </cell>
        </row>
        <row r="1287">
          <cell r="AM1287">
            <v>0</v>
          </cell>
        </row>
        <row r="1288">
          <cell r="AM1288">
            <v>6</v>
          </cell>
        </row>
        <row r="1289">
          <cell r="AM1289">
            <v>0</v>
          </cell>
        </row>
        <row r="1290">
          <cell r="AM1290">
            <v>0</v>
          </cell>
        </row>
        <row r="1291">
          <cell r="AM1291">
            <v>6</v>
          </cell>
        </row>
        <row r="1292">
          <cell r="AM1292">
            <v>0</v>
          </cell>
        </row>
        <row r="1294">
          <cell r="AM1294">
            <v>0</v>
          </cell>
        </row>
        <row r="1295">
          <cell r="AM1295">
            <v>0</v>
          </cell>
        </row>
        <row r="1297">
          <cell r="AM1297">
            <v>0</v>
          </cell>
        </row>
        <row r="1298">
          <cell r="AM1298">
            <v>0</v>
          </cell>
        </row>
        <row r="1299">
          <cell r="AM1299">
            <v>0</v>
          </cell>
        </row>
        <row r="1300">
          <cell r="AM1300">
            <v>30</v>
          </cell>
        </row>
        <row r="1301">
          <cell r="AM1301">
            <v>30</v>
          </cell>
        </row>
        <row r="1302">
          <cell r="AM1302">
            <v>3.15</v>
          </cell>
        </row>
        <row r="1303">
          <cell r="AM1303">
            <v>5.4</v>
          </cell>
        </row>
        <row r="1305">
          <cell r="AM1305">
            <v>2.35</v>
          </cell>
        </row>
        <row r="1306">
          <cell r="AM1306">
            <v>0</v>
          </cell>
        </row>
        <row r="1308">
          <cell r="AM1308">
            <v>0</v>
          </cell>
        </row>
        <row r="1327">
          <cell r="AM1327">
            <v>0</v>
          </cell>
        </row>
        <row r="1328">
          <cell r="AM1328">
            <v>0</v>
          </cell>
        </row>
        <row r="1330">
          <cell r="AM1330">
            <v>1.08</v>
          </cell>
        </row>
        <row r="1335">
          <cell r="AM1335">
            <v>2.1652198294142599</v>
          </cell>
        </row>
        <row r="1336">
          <cell r="AM1336">
            <v>0</v>
          </cell>
        </row>
        <row r="1338">
          <cell r="AM1338">
            <v>0.57999999999999996</v>
          </cell>
        </row>
        <row r="1344">
          <cell r="AM1344">
            <v>0</v>
          </cell>
        </row>
        <row r="1345">
          <cell r="AM1345">
            <v>0</v>
          </cell>
        </row>
        <row r="1347">
          <cell r="AM1347">
            <v>1.17</v>
          </cell>
        </row>
        <row r="1353">
          <cell r="AM1353">
            <v>0</v>
          </cell>
        </row>
        <row r="1354">
          <cell r="AM1354">
            <v>0</v>
          </cell>
        </row>
        <row r="1356">
          <cell r="AM1356">
            <v>1.54</v>
          </cell>
        </row>
        <row r="1362">
          <cell r="AM1362">
            <v>0</v>
          </cell>
        </row>
        <row r="1363">
          <cell r="AM1363">
            <v>0</v>
          </cell>
        </row>
        <row r="1365">
          <cell r="AM1365">
            <v>0.9</v>
          </cell>
        </row>
        <row r="1376">
          <cell r="AM1376">
            <v>0</v>
          </cell>
        </row>
        <row r="1377">
          <cell r="AM1377">
            <v>0</v>
          </cell>
        </row>
        <row r="1378">
          <cell r="AM1378">
            <v>0</v>
          </cell>
        </row>
        <row r="1379">
          <cell r="AM1379">
            <v>0</v>
          </cell>
        </row>
        <row r="1380">
          <cell r="AM1380">
            <v>0</v>
          </cell>
        </row>
        <row r="1385">
          <cell r="AM1385">
            <v>0</v>
          </cell>
        </row>
        <row r="1386">
          <cell r="AM1386">
            <v>0</v>
          </cell>
        </row>
        <row r="1387">
          <cell r="AM1387">
            <v>0</v>
          </cell>
        </row>
        <row r="1388">
          <cell r="AM1388">
            <v>0</v>
          </cell>
        </row>
        <row r="1389">
          <cell r="AM1389">
            <v>0</v>
          </cell>
        </row>
        <row r="1394">
          <cell r="AM1394">
            <v>0</v>
          </cell>
        </row>
        <row r="1395">
          <cell r="AM1395">
            <v>0</v>
          </cell>
        </row>
        <row r="1397">
          <cell r="AM1397">
            <v>0</v>
          </cell>
        </row>
        <row r="1429">
          <cell r="AM1429">
            <v>5.67</v>
          </cell>
        </row>
        <row r="1430">
          <cell r="AM1430">
            <v>9.7200000000000006</v>
          </cell>
        </row>
        <row r="1432">
          <cell r="AM1432">
            <v>4.2300000000000004</v>
          </cell>
        </row>
        <row r="1438">
          <cell r="AM1438">
            <v>1.54</v>
          </cell>
        </row>
        <row r="1439">
          <cell r="AM1439">
            <v>0.9</v>
          </cell>
        </row>
        <row r="1441">
          <cell r="AM1441">
            <v>0</v>
          </cell>
        </row>
        <row r="1460">
          <cell r="AM1460">
            <v>0</v>
          </cell>
        </row>
        <row r="1461">
          <cell r="AM1461">
            <v>0</v>
          </cell>
        </row>
        <row r="1463">
          <cell r="AM1463">
            <v>0.47</v>
          </cell>
        </row>
        <row r="1468">
          <cell r="AM1468">
            <v>0</v>
          </cell>
        </row>
        <row r="1469">
          <cell r="AM1469">
            <v>0</v>
          </cell>
        </row>
        <row r="1471">
          <cell r="AM1471">
            <v>0.57999999999999996</v>
          </cell>
        </row>
        <row r="1474">
          <cell r="AM1474">
            <v>0</v>
          </cell>
        </row>
        <row r="1475">
          <cell r="AM1475">
            <v>0</v>
          </cell>
        </row>
        <row r="1477">
          <cell r="AM1477">
            <v>0</v>
          </cell>
        </row>
        <row r="1478">
          <cell r="AM1478">
            <v>0</v>
          </cell>
        </row>
        <row r="1480">
          <cell r="AM1480">
            <v>0.51</v>
          </cell>
        </row>
        <row r="1483">
          <cell r="AM1483">
            <v>24.084</v>
          </cell>
        </row>
        <row r="1484">
          <cell r="AM1484">
            <v>24.084</v>
          </cell>
        </row>
        <row r="1486">
          <cell r="AM1486">
            <v>0</v>
          </cell>
        </row>
        <row r="1487">
          <cell r="AM1487">
            <v>0</v>
          </cell>
        </row>
        <row r="1489">
          <cell r="AM1489">
            <v>0.75</v>
          </cell>
        </row>
        <row r="1495">
          <cell r="AM1495">
            <v>0</v>
          </cell>
        </row>
        <row r="1496">
          <cell r="AM1496">
            <v>0</v>
          </cell>
        </row>
        <row r="1498">
          <cell r="AM1498">
            <v>0.45</v>
          </cell>
        </row>
        <row r="1516">
          <cell r="AM1516">
            <v>0</v>
          </cell>
        </row>
        <row r="1517">
          <cell r="AM1517">
            <v>0</v>
          </cell>
        </row>
        <row r="1519">
          <cell r="AM1519">
            <v>0</v>
          </cell>
        </row>
        <row r="1525">
          <cell r="AM1525">
            <v>0</v>
          </cell>
        </row>
        <row r="1526">
          <cell r="AM1526">
            <v>0</v>
          </cell>
        </row>
        <row r="1528">
          <cell r="AM1528">
            <v>0</v>
          </cell>
        </row>
        <row r="1534">
          <cell r="AM1534">
            <v>0</v>
          </cell>
        </row>
        <row r="1535">
          <cell r="AM1535">
            <v>0</v>
          </cell>
        </row>
        <row r="1537">
          <cell r="AM1537">
            <v>0</v>
          </cell>
        </row>
        <row r="1562">
          <cell r="AM1562">
            <v>0</v>
          </cell>
        </row>
        <row r="1563">
          <cell r="AM1563">
            <v>0</v>
          </cell>
        </row>
        <row r="1564">
          <cell r="AM1564">
            <v>6</v>
          </cell>
        </row>
        <row r="1565">
          <cell r="AM1565">
            <v>0</v>
          </cell>
        </row>
        <row r="1566">
          <cell r="AM1566">
            <v>0</v>
          </cell>
        </row>
        <row r="1571">
          <cell r="AM1571">
            <v>0</v>
          </cell>
        </row>
        <row r="1572">
          <cell r="AM1572">
            <v>6</v>
          </cell>
        </row>
        <row r="1574">
          <cell r="AM1574">
            <v>0</v>
          </cell>
        </row>
        <row r="1578">
          <cell r="AM1578">
            <v>3.15</v>
          </cell>
        </row>
        <row r="1579">
          <cell r="AM1579">
            <v>5.4</v>
          </cell>
        </row>
        <row r="1581">
          <cell r="AM1581">
            <v>2.35</v>
          </cell>
        </row>
        <row r="1601">
          <cell r="AM1601">
            <v>0</v>
          </cell>
        </row>
        <row r="1602">
          <cell r="AM1602">
            <v>0</v>
          </cell>
        </row>
        <row r="1604">
          <cell r="AM1604">
            <v>0</v>
          </cell>
        </row>
        <row r="1614">
          <cell r="AM1614">
            <v>0</v>
          </cell>
        </row>
        <row r="1615">
          <cell r="AM1615">
            <v>0</v>
          </cell>
        </row>
        <row r="1617">
          <cell r="AM1617">
            <v>0</v>
          </cell>
        </row>
        <row r="1623">
          <cell r="AM1623">
            <v>0</v>
          </cell>
        </row>
        <row r="1624">
          <cell r="AM1624">
            <v>0</v>
          </cell>
        </row>
        <row r="1626">
          <cell r="AM1626">
            <v>0</v>
          </cell>
        </row>
        <row r="1649">
          <cell r="AM1649">
            <v>0</v>
          </cell>
        </row>
        <row r="1650">
          <cell r="AM1650">
            <v>0</v>
          </cell>
        </row>
        <row r="1652">
          <cell r="AM1652">
            <v>0</v>
          </cell>
        </row>
        <row r="1658">
          <cell r="AM1658">
            <v>0</v>
          </cell>
        </row>
        <row r="1659">
          <cell r="AM1659">
            <v>0</v>
          </cell>
        </row>
        <row r="1661">
          <cell r="AM1661">
            <v>0</v>
          </cell>
        </row>
        <row r="1667">
          <cell r="AM1667">
            <v>0</v>
          </cell>
        </row>
        <row r="1668">
          <cell r="AM1668">
            <v>0</v>
          </cell>
        </row>
        <row r="1670">
          <cell r="AM1670">
            <v>0</v>
          </cell>
        </row>
      </sheetData>
      <sheetData sheetId="9"/>
      <sheetData sheetId="10">
        <row r="3">
          <cell r="C3">
            <v>13.332000000000001</v>
          </cell>
        </row>
        <row r="4">
          <cell r="C4">
            <v>15.465999999999999</v>
          </cell>
        </row>
        <row r="5">
          <cell r="C5">
            <v>19.678000000000001</v>
          </cell>
        </row>
        <row r="6">
          <cell r="C6">
            <v>24.084</v>
          </cell>
        </row>
        <row r="7">
          <cell r="C7">
            <v>7.8620000000000001</v>
          </cell>
        </row>
        <row r="10">
          <cell r="C10">
            <v>13.332000000000001</v>
          </cell>
        </row>
        <row r="11">
          <cell r="C11">
            <v>15.465999999999999</v>
          </cell>
        </row>
        <row r="12">
          <cell r="C12">
            <v>24.084</v>
          </cell>
        </row>
        <row r="13">
          <cell r="C13">
            <v>7.8620000000000001</v>
          </cell>
        </row>
        <row r="16">
          <cell r="C16">
            <v>239.464</v>
          </cell>
        </row>
        <row r="17">
          <cell r="C17">
            <v>47.463999999999999</v>
          </cell>
        </row>
        <row r="18">
          <cell r="C18">
            <v>306.12799999999999</v>
          </cell>
        </row>
        <row r="19">
          <cell r="C19">
            <v>517.76400000000001</v>
          </cell>
        </row>
        <row r="20">
          <cell r="C20">
            <v>280.16000000000003</v>
          </cell>
        </row>
        <row r="21">
          <cell r="C21">
            <v>352.95600000000002</v>
          </cell>
        </row>
        <row r="22">
          <cell r="C22">
            <v>139.34399999999999</v>
          </cell>
        </row>
        <row r="23">
          <cell r="C23">
            <v>19.72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X116"/>
  <sheetViews>
    <sheetView showZeros="0" view="pageBreakPreview" topLeftCell="A20" zoomScale="85" zoomScaleNormal="70" zoomScaleSheetLayoutView="85" workbookViewId="0">
      <selection activeCell="B13" sqref="B13:F13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.5703125" style="1" customWidth="1"/>
    <col min="4" max="4" width="0" style="1" hidden="1" customWidth="1"/>
    <col min="5" max="5" width="12.42578125" style="1"/>
    <col min="6" max="6" width="19.28515625" style="2" customWidth="1"/>
    <col min="7" max="7" width="7.140625" style="2" hidden="1" customWidth="1"/>
    <col min="8" max="19" width="12.42578125" style="1"/>
    <col min="20" max="20" width="12.42578125" style="68"/>
    <col min="21" max="21" width="0" style="1" hidden="1" customWidth="1"/>
    <col min="22" max="16384" width="12.42578125" style="1"/>
  </cols>
  <sheetData>
    <row r="1" spans="1:26" ht="90" hidden="1" customHeight="1">
      <c r="A1" s="266"/>
      <c r="B1" s="266"/>
      <c r="C1" s="266"/>
      <c r="D1" s="266"/>
      <c r="P1" s="3"/>
      <c r="Q1" s="266"/>
      <c r="R1" s="266"/>
      <c r="S1" s="266"/>
      <c r="T1" s="266"/>
      <c r="U1" s="3"/>
    </row>
    <row r="2" spans="1:26" ht="15" hidden="1" customHeight="1">
      <c r="A2" s="73"/>
      <c r="B2" s="267" t="s">
        <v>0</v>
      </c>
      <c r="C2" s="267"/>
      <c r="D2" s="267"/>
      <c r="E2" s="267"/>
      <c r="F2" s="267"/>
      <c r="G2" s="267"/>
      <c r="H2" s="267"/>
      <c r="P2" s="268" t="s">
        <v>1</v>
      </c>
      <c r="Q2" s="268"/>
      <c r="R2" s="268"/>
      <c r="S2" s="268"/>
      <c r="T2" s="268"/>
      <c r="U2" s="268"/>
      <c r="V2" s="268"/>
      <c r="W2" s="268"/>
      <c r="X2" s="268"/>
      <c r="Y2" s="268"/>
      <c r="Z2" s="269"/>
    </row>
    <row r="3" spans="1:26" ht="15" hidden="1" customHeight="1">
      <c r="A3" s="73"/>
      <c r="B3" s="270" t="s">
        <v>2</v>
      </c>
      <c r="C3" s="270"/>
      <c r="D3" s="270"/>
      <c r="E3" s="270"/>
      <c r="F3" s="270"/>
      <c r="G3" s="270"/>
      <c r="H3" s="270"/>
      <c r="P3" s="271" t="s">
        <v>3</v>
      </c>
      <c r="Q3" s="272"/>
      <c r="R3" s="272"/>
      <c r="S3" s="272"/>
      <c r="T3" s="272"/>
      <c r="U3" s="5"/>
      <c r="V3" s="273"/>
      <c r="W3" s="274"/>
      <c r="X3" s="274"/>
      <c r="Y3" s="274"/>
      <c r="Z3" s="274"/>
    </row>
    <row r="4" spans="1:26" ht="15" hidden="1" customHeight="1">
      <c r="A4" s="73"/>
      <c r="B4" s="1"/>
      <c r="D4" s="6"/>
      <c r="E4" s="6"/>
      <c r="F4" s="7"/>
      <c r="G4" s="7"/>
      <c r="H4" s="8"/>
      <c r="P4" s="271"/>
      <c r="Q4" s="272"/>
      <c r="R4" s="272"/>
      <c r="S4" s="272"/>
      <c r="T4" s="272"/>
      <c r="U4" s="5"/>
      <c r="V4" s="273"/>
      <c r="W4" s="274"/>
      <c r="X4" s="274"/>
      <c r="Y4" s="274"/>
      <c r="Z4" s="274"/>
    </row>
    <row r="5" spans="1:26" ht="15" hidden="1" customHeight="1">
      <c r="A5" s="73"/>
      <c r="B5" s="275" t="s">
        <v>4</v>
      </c>
      <c r="C5" s="275"/>
      <c r="D5" s="9"/>
      <c r="E5" s="10"/>
      <c r="F5" s="10"/>
      <c r="G5" s="10"/>
      <c r="H5" s="11"/>
      <c r="P5" s="271" t="s">
        <v>5</v>
      </c>
      <c r="Q5" s="272"/>
      <c r="R5" s="272"/>
      <c r="S5" s="272"/>
      <c r="T5" s="272"/>
      <c r="U5" s="5"/>
      <c r="V5" s="273"/>
      <c r="W5" s="274"/>
      <c r="X5" s="274"/>
      <c r="Y5" s="274"/>
      <c r="Z5" s="274"/>
    </row>
    <row r="6" spans="1:26" ht="15" hidden="1" customHeight="1">
      <c r="A6" s="73"/>
      <c r="B6" s="276" t="s">
        <v>6</v>
      </c>
      <c r="C6" s="276"/>
      <c r="D6" s="10"/>
      <c r="E6" s="6"/>
      <c r="F6" s="12"/>
      <c r="G6" s="12"/>
      <c r="H6" s="13"/>
      <c r="P6" s="276" t="s">
        <v>6</v>
      </c>
      <c r="Q6" s="276"/>
      <c r="R6" s="276"/>
      <c r="S6" s="276"/>
      <c r="T6" s="276"/>
      <c r="U6" s="5"/>
      <c r="V6" s="277"/>
      <c r="W6" s="278"/>
      <c r="X6" s="278"/>
      <c r="Y6" s="278"/>
      <c r="Z6" s="278"/>
    </row>
    <row r="7" spans="1:26" ht="15" hidden="1" customHeight="1">
      <c r="A7" s="73"/>
      <c r="B7" s="275" t="s">
        <v>4</v>
      </c>
      <c r="C7" s="275"/>
      <c r="D7" s="9"/>
      <c r="E7" s="10"/>
      <c r="F7" s="10"/>
      <c r="G7" s="10"/>
      <c r="H7" s="11"/>
      <c r="P7" s="271" t="s">
        <v>5</v>
      </c>
      <c r="Q7" s="272"/>
      <c r="R7" s="272"/>
      <c r="S7" s="272"/>
      <c r="T7" s="272"/>
      <c r="U7" s="5"/>
      <c r="V7" s="273"/>
      <c r="W7" s="274"/>
      <c r="X7" s="274"/>
      <c r="Y7" s="274"/>
      <c r="Z7" s="274"/>
    </row>
    <row r="8" spans="1:26" ht="15" hidden="1" customHeight="1">
      <c r="A8" s="73"/>
      <c r="B8" s="276" t="s">
        <v>7</v>
      </c>
      <c r="C8" s="276"/>
      <c r="D8" s="10"/>
      <c r="E8" s="14"/>
      <c r="F8" s="12"/>
      <c r="G8" s="12"/>
      <c r="H8" s="13"/>
      <c r="P8" s="276" t="s">
        <v>7</v>
      </c>
      <c r="Q8" s="276"/>
      <c r="R8" s="276"/>
      <c r="S8" s="276"/>
      <c r="T8" s="276"/>
      <c r="U8" s="5"/>
      <c r="V8" s="277"/>
      <c r="W8" s="278"/>
      <c r="X8" s="278"/>
      <c r="Y8" s="278"/>
      <c r="Z8" s="278"/>
    </row>
    <row r="9" spans="1:26" ht="15" hidden="1" customHeight="1">
      <c r="A9" s="73"/>
      <c r="B9" s="9"/>
      <c r="C9" s="14"/>
      <c r="D9" s="14"/>
      <c r="E9" s="14"/>
      <c r="F9" s="14"/>
      <c r="G9" s="14"/>
      <c r="H9" s="15"/>
      <c r="P9" s="281"/>
      <c r="Q9" s="282"/>
      <c r="R9" s="282"/>
      <c r="S9" s="282"/>
      <c r="T9" s="282"/>
      <c r="U9" s="5"/>
      <c r="V9" s="277"/>
      <c r="W9" s="278"/>
      <c r="X9" s="278"/>
      <c r="Y9" s="278"/>
      <c r="Z9" s="278"/>
    </row>
    <row r="10" spans="1:26" ht="15" hidden="1" customHeight="1">
      <c r="A10" s="73"/>
      <c r="B10" s="283" t="s">
        <v>8</v>
      </c>
      <c r="C10" s="283"/>
      <c r="D10" s="16"/>
      <c r="E10" s="16"/>
      <c r="F10" s="16"/>
      <c r="G10" s="16"/>
      <c r="H10" s="15"/>
      <c r="P10" s="284" t="s">
        <v>9</v>
      </c>
      <c r="Q10" s="285"/>
      <c r="R10" s="285"/>
      <c r="S10" s="285"/>
      <c r="T10" s="285"/>
      <c r="U10" s="5"/>
      <c r="V10" s="284"/>
      <c r="W10" s="285"/>
      <c r="X10" s="285"/>
      <c r="Y10" s="285"/>
      <c r="Z10" s="285"/>
    </row>
    <row r="11" spans="1:26" ht="38.25" customHeight="1">
      <c r="A11" s="73"/>
      <c r="B11" s="75"/>
      <c r="C11" s="75"/>
      <c r="D11" s="16"/>
      <c r="E11" s="16"/>
      <c r="F11" s="16"/>
      <c r="G11" s="16"/>
      <c r="H11" s="15"/>
      <c r="P11" s="76"/>
      <c r="Q11" s="76"/>
      <c r="S11" s="76"/>
      <c r="T11" s="113" t="s">
        <v>69</v>
      </c>
      <c r="U11" s="5"/>
      <c r="V11" s="76"/>
      <c r="W11" s="76"/>
      <c r="X11" s="76"/>
      <c r="Y11" s="76"/>
      <c r="Z11" s="76"/>
    </row>
    <row r="12" spans="1:26" ht="32.25" customHeight="1">
      <c r="A12" s="73"/>
      <c r="B12" s="279" t="s">
        <v>56</v>
      </c>
      <c r="C12" s="279"/>
      <c r="D12" s="279"/>
      <c r="E12" s="279"/>
      <c r="F12" s="279"/>
      <c r="G12" s="16"/>
      <c r="H12" s="15"/>
      <c r="M12" s="279" t="s">
        <v>1</v>
      </c>
      <c r="N12" s="279"/>
      <c r="O12" s="279"/>
      <c r="P12" s="279"/>
      <c r="Q12" s="279"/>
      <c r="R12" s="76"/>
      <c r="S12" s="76"/>
      <c r="T12" s="76"/>
      <c r="U12" s="5"/>
      <c r="V12" s="76"/>
      <c r="W12" s="76"/>
      <c r="X12" s="76"/>
      <c r="Y12" s="76"/>
      <c r="Z12" s="76"/>
    </row>
    <row r="13" spans="1:26" ht="32.25" customHeight="1">
      <c r="A13" s="73"/>
      <c r="B13" s="279" t="s">
        <v>57</v>
      </c>
      <c r="C13" s="279"/>
      <c r="D13" s="279"/>
      <c r="E13" s="279"/>
      <c r="F13" s="279"/>
      <c r="G13" s="16"/>
      <c r="H13" s="15"/>
      <c r="M13" s="279" t="s">
        <v>3</v>
      </c>
      <c r="N13" s="279"/>
      <c r="O13" s="279"/>
      <c r="P13" s="279"/>
      <c r="Q13" s="279"/>
      <c r="R13" s="76"/>
      <c r="S13" s="76"/>
      <c r="T13" s="76"/>
      <c r="U13" s="5"/>
      <c r="V13" s="76"/>
      <c r="W13" s="76"/>
      <c r="X13" s="76"/>
      <c r="Y13" s="76"/>
      <c r="Z13" s="76"/>
    </row>
    <row r="14" spans="1:26" ht="31.5" customHeight="1">
      <c r="A14" s="73"/>
      <c r="B14" s="84" t="s">
        <v>62</v>
      </c>
      <c r="C14" s="85"/>
      <c r="D14" s="85"/>
      <c r="E14" s="85"/>
      <c r="F14" s="85"/>
      <c r="G14" s="16"/>
      <c r="H14" s="15"/>
      <c r="M14" s="85"/>
      <c r="N14" s="85"/>
      <c r="O14" s="85"/>
      <c r="P14" s="85"/>
      <c r="Q14" s="85"/>
      <c r="R14" s="76"/>
      <c r="S14" s="76"/>
      <c r="T14" s="76"/>
      <c r="U14" s="5"/>
      <c r="V14" s="76"/>
      <c r="W14" s="76"/>
      <c r="X14" s="76"/>
      <c r="Y14" s="76"/>
      <c r="Z14" s="76"/>
    </row>
    <row r="15" spans="1:26" ht="15" customHeight="1">
      <c r="A15" s="73"/>
      <c r="B15" s="86" t="s">
        <v>6</v>
      </c>
      <c r="C15" s="87"/>
      <c r="D15" s="87"/>
      <c r="E15" s="87"/>
      <c r="F15" s="87"/>
      <c r="G15" s="16"/>
      <c r="H15" s="15"/>
      <c r="M15" s="280" t="s">
        <v>6</v>
      </c>
      <c r="N15" s="280"/>
      <c r="O15" s="280"/>
      <c r="P15" s="280"/>
      <c r="Q15" s="85"/>
      <c r="R15" s="76"/>
      <c r="S15" s="76"/>
      <c r="T15" s="76"/>
      <c r="U15" s="5"/>
      <c r="V15" s="76"/>
      <c r="W15" s="76"/>
      <c r="X15" s="76"/>
      <c r="Y15" s="76"/>
      <c r="Z15" s="76"/>
    </row>
    <row r="16" spans="1:26" ht="33" customHeight="1">
      <c r="A16" s="73"/>
      <c r="B16" s="88" t="s">
        <v>63</v>
      </c>
      <c r="C16" s="85"/>
      <c r="D16" s="85"/>
      <c r="E16" s="85"/>
      <c r="F16" s="85"/>
      <c r="G16" s="16"/>
      <c r="H16" s="15"/>
      <c r="M16" s="85"/>
      <c r="N16" s="85"/>
      <c r="O16" s="85"/>
      <c r="P16" s="85"/>
      <c r="Q16" s="85"/>
      <c r="R16" s="76"/>
      <c r="S16" s="76"/>
      <c r="T16" s="76"/>
      <c r="U16" s="5"/>
      <c r="V16" s="76"/>
      <c r="W16" s="76"/>
      <c r="X16" s="76"/>
      <c r="Y16" s="76"/>
      <c r="Z16" s="76"/>
    </row>
    <row r="17" spans="1:39" ht="15" customHeight="1">
      <c r="A17" s="73"/>
      <c r="B17" s="89" t="s">
        <v>51</v>
      </c>
      <c r="C17" s="90"/>
      <c r="D17" s="90"/>
      <c r="E17" s="90"/>
      <c r="F17" s="90"/>
      <c r="G17" s="16"/>
      <c r="H17" s="15"/>
      <c r="M17" s="280" t="s">
        <v>51</v>
      </c>
      <c r="N17" s="280"/>
      <c r="O17" s="280"/>
      <c r="P17" s="280"/>
      <c r="Q17" s="85"/>
      <c r="R17" s="76"/>
      <c r="S17" s="76"/>
      <c r="T17" s="76"/>
      <c r="U17" s="5"/>
      <c r="V17" s="76"/>
      <c r="W17" s="76"/>
      <c r="X17" s="76"/>
      <c r="Y17" s="76"/>
      <c r="Z17" s="76"/>
    </row>
    <row r="18" spans="1:39" ht="15" customHeight="1">
      <c r="A18" s="73"/>
      <c r="B18" s="85"/>
      <c r="C18" s="85"/>
      <c r="D18" s="85"/>
      <c r="E18" s="85"/>
      <c r="F18" s="85"/>
      <c r="G18" s="16"/>
      <c r="H18" s="15"/>
      <c r="M18" s="85"/>
      <c r="N18" s="85"/>
      <c r="O18" s="85"/>
      <c r="P18" s="85"/>
      <c r="Q18" s="85"/>
      <c r="R18" s="76"/>
      <c r="S18" s="76"/>
      <c r="T18" s="76"/>
      <c r="U18" s="5"/>
      <c r="V18" s="76"/>
      <c r="W18" s="76"/>
      <c r="X18" s="76"/>
      <c r="Y18" s="76"/>
      <c r="Z18" s="76"/>
    </row>
    <row r="19" spans="1:39" ht="27.75" customHeight="1">
      <c r="A19" s="17"/>
      <c r="B19" s="279" t="s">
        <v>60</v>
      </c>
      <c r="C19" s="279"/>
      <c r="D19" s="279"/>
      <c r="E19" s="279"/>
      <c r="F19" s="279"/>
      <c r="G19" s="17"/>
      <c r="H19" s="17"/>
      <c r="I19" s="17"/>
      <c r="J19" s="17"/>
      <c r="K19" s="17"/>
      <c r="L19" s="17"/>
      <c r="M19" s="279" t="s">
        <v>61</v>
      </c>
      <c r="N19" s="279"/>
      <c r="O19" s="279"/>
      <c r="P19" s="279"/>
      <c r="Q19" s="279"/>
      <c r="R19" s="73"/>
      <c r="S19" s="73"/>
      <c r="T19" s="73"/>
      <c r="U19" s="3"/>
    </row>
    <row r="20" spans="1:39" ht="27.75" customHeight="1">
      <c r="A20" s="17"/>
      <c r="B20" s="80"/>
      <c r="C20" s="80"/>
      <c r="D20" s="80"/>
      <c r="E20" s="80"/>
      <c r="F20" s="80"/>
      <c r="G20" s="17"/>
      <c r="H20" s="17"/>
      <c r="I20" s="17"/>
      <c r="J20" s="17"/>
      <c r="K20" s="17"/>
      <c r="L20" s="17"/>
      <c r="M20" s="17"/>
      <c r="N20" s="17"/>
      <c r="O20" s="3"/>
      <c r="P20" s="73"/>
      <c r="Q20" s="73"/>
      <c r="R20" s="73"/>
      <c r="S20" s="73"/>
      <c r="T20" s="73"/>
      <c r="U20" s="3"/>
    </row>
    <row r="21" spans="1:39" ht="16.5" customHeight="1">
      <c r="A21" s="286" t="s">
        <v>64</v>
      </c>
      <c r="B21" s="286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6"/>
      <c r="N21" s="286"/>
      <c r="O21" s="286"/>
      <c r="P21" s="286"/>
      <c r="Q21" s="286"/>
      <c r="R21" s="286"/>
      <c r="S21" s="286"/>
      <c r="T21" s="286"/>
      <c r="U21" s="286"/>
    </row>
    <row r="22" spans="1:39" ht="15" customHeight="1">
      <c r="A22" s="287" t="s">
        <v>10</v>
      </c>
      <c r="B22" s="290" t="s">
        <v>11</v>
      </c>
      <c r="C22" s="287" t="s">
        <v>89</v>
      </c>
      <c r="D22" s="70" t="s">
        <v>12</v>
      </c>
      <c r="E22" s="293" t="s">
        <v>54</v>
      </c>
      <c r="F22" s="296" t="s">
        <v>87</v>
      </c>
      <c r="G22" s="297" t="s">
        <v>13</v>
      </c>
      <c r="H22" s="18" t="s">
        <v>14</v>
      </c>
      <c r="I22" s="18" t="s">
        <v>15</v>
      </c>
      <c r="J22" s="18" t="s">
        <v>16</v>
      </c>
      <c r="K22" s="18" t="s">
        <v>17</v>
      </c>
      <c r="L22" s="18" t="s">
        <v>18</v>
      </c>
      <c r="M22" s="118" t="s">
        <v>19</v>
      </c>
      <c r="N22" s="118" t="s">
        <v>20</v>
      </c>
      <c r="O22" s="118" t="s">
        <v>21</v>
      </c>
      <c r="P22" s="118" t="s">
        <v>22</v>
      </c>
      <c r="Q22" s="118" t="s">
        <v>23</v>
      </c>
      <c r="R22" s="118" t="s">
        <v>24</v>
      </c>
      <c r="S22" s="118" t="s">
        <v>25</v>
      </c>
      <c r="T22" s="300" t="s">
        <v>55</v>
      </c>
      <c r="U22" s="303" t="s">
        <v>26</v>
      </c>
    </row>
    <row r="23" spans="1:39" ht="15" customHeight="1">
      <c r="A23" s="288"/>
      <c r="B23" s="291"/>
      <c r="C23" s="288"/>
      <c r="D23" s="71"/>
      <c r="E23" s="294"/>
      <c r="F23" s="296"/>
      <c r="G23" s="298"/>
      <c r="H23" s="304" t="s">
        <v>90</v>
      </c>
      <c r="I23" s="305"/>
      <c r="J23" s="305"/>
      <c r="K23" s="305"/>
      <c r="L23" s="305"/>
      <c r="M23" s="305"/>
      <c r="N23" s="305"/>
      <c r="O23" s="305"/>
      <c r="P23" s="305"/>
      <c r="Q23" s="305"/>
      <c r="R23" s="305"/>
      <c r="S23" s="306"/>
      <c r="T23" s="301"/>
      <c r="U23" s="303"/>
    </row>
    <row r="24" spans="1:39" ht="15" customHeight="1">
      <c r="A24" s="289"/>
      <c r="B24" s="292"/>
      <c r="C24" s="289"/>
      <c r="D24" s="72"/>
      <c r="E24" s="295"/>
      <c r="F24" s="296"/>
      <c r="G24" s="299"/>
      <c r="H24" s="307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9"/>
      <c r="T24" s="302"/>
      <c r="U24" s="19" t="s">
        <v>27</v>
      </c>
    </row>
    <row r="25" spans="1:39" s="23" customFormat="1">
      <c r="A25" s="20">
        <v>1</v>
      </c>
      <c r="B25" s="20">
        <v>2</v>
      </c>
      <c r="C25" s="21">
        <v>3</v>
      </c>
      <c r="D25" s="20">
        <v>4</v>
      </c>
      <c r="E25" s="21">
        <v>4</v>
      </c>
      <c r="F25" s="20">
        <v>5</v>
      </c>
      <c r="G25" s="20">
        <v>6</v>
      </c>
      <c r="H25" s="328">
        <v>6</v>
      </c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30"/>
      <c r="T25" s="20">
        <v>7</v>
      </c>
      <c r="U25" s="22">
        <v>10</v>
      </c>
    </row>
    <row r="26" spans="1:39" s="23" customFormat="1">
      <c r="A26" s="331" t="s">
        <v>28</v>
      </c>
      <c r="B26" s="332"/>
      <c r="C26" s="332"/>
      <c r="D26" s="332"/>
      <c r="E26" s="332"/>
      <c r="F26" s="332"/>
      <c r="G26" s="332"/>
      <c r="H26" s="332"/>
      <c r="I26" s="332"/>
      <c r="J26" s="332"/>
      <c r="K26" s="332"/>
      <c r="L26" s="332"/>
      <c r="M26" s="332"/>
      <c r="N26" s="332"/>
      <c r="O26" s="332"/>
      <c r="P26" s="332"/>
      <c r="Q26" s="332"/>
      <c r="R26" s="332"/>
      <c r="S26" s="332"/>
      <c r="T26" s="332"/>
      <c r="U26" s="333"/>
    </row>
    <row r="27" spans="1:39" ht="52.5" customHeight="1">
      <c r="A27" s="120" t="s">
        <v>98</v>
      </c>
      <c r="B27" s="334" t="s">
        <v>29</v>
      </c>
      <c r="C27" s="78" t="s">
        <v>70</v>
      </c>
      <c r="D27" s="25">
        <f>'[8]Норма ТК'!C3</f>
        <v>13.332000000000001</v>
      </c>
      <c r="E27" s="78" t="s">
        <v>30</v>
      </c>
      <c r="F27" s="26" t="s">
        <v>88</v>
      </c>
      <c r="G27" s="114"/>
      <c r="H27" s="25">
        <v>1</v>
      </c>
      <c r="I27" s="25">
        <v>1</v>
      </c>
      <c r="J27" s="25">
        <v>1</v>
      </c>
      <c r="K27" s="25">
        <v>1</v>
      </c>
      <c r="L27" s="25">
        <v>1</v>
      </c>
      <c r="M27" s="25">
        <v>1</v>
      </c>
      <c r="N27" s="25">
        <v>1</v>
      </c>
      <c r="O27" s="25">
        <v>1</v>
      </c>
      <c r="P27" s="25">
        <v>1</v>
      </c>
      <c r="Q27" s="25">
        <v>1</v>
      </c>
      <c r="R27" s="25">
        <v>1</v>
      </c>
      <c r="S27" s="25">
        <v>1</v>
      </c>
      <c r="T27" s="25">
        <f>SUM(H27:S27)</f>
        <v>12</v>
      </c>
      <c r="U27" s="25">
        <f>T27</f>
        <v>12</v>
      </c>
      <c r="V27" s="27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</row>
    <row r="28" spans="1:39" ht="52.5" customHeight="1">
      <c r="A28" s="120" t="s">
        <v>99</v>
      </c>
      <c r="B28" s="335"/>
      <c r="C28" s="78" t="s">
        <v>71</v>
      </c>
      <c r="D28" s="25">
        <f>'[8]Норма ТК'!C10</f>
        <v>13.332000000000001</v>
      </c>
      <c r="E28" s="29" t="s">
        <v>31</v>
      </c>
      <c r="F28" s="30" t="s">
        <v>92</v>
      </c>
      <c r="G28" s="115"/>
      <c r="H28" s="25"/>
      <c r="I28" s="25">
        <v>1</v>
      </c>
      <c r="J28" s="25"/>
      <c r="K28" s="25"/>
      <c r="L28" s="25">
        <v>1</v>
      </c>
      <c r="M28" s="25"/>
      <c r="N28" s="25"/>
      <c r="O28" s="25">
        <v>1</v>
      </c>
      <c r="P28" s="25"/>
      <c r="Q28" s="25"/>
      <c r="R28" s="25">
        <v>1</v>
      </c>
      <c r="S28" s="25"/>
      <c r="T28" s="25">
        <f t="shared" ref="T28:T71" si="0">SUM(H28:S28)</f>
        <v>4</v>
      </c>
      <c r="U28" s="25">
        <f t="shared" ref="U28:U87" si="1">T28</f>
        <v>4</v>
      </c>
      <c r="V28" s="27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1:39" ht="52.5" customHeight="1">
      <c r="A29" s="120" t="s">
        <v>100</v>
      </c>
      <c r="B29" s="335"/>
      <c r="C29" s="31" t="s">
        <v>72</v>
      </c>
      <c r="D29" s="25">
        <f>'[8]Норма ТК'!C16</f>
        <v>239.464</v>
      </c>
      <c r="E29" s="29" t="s">
        <v>32</v>
      </c>
      <c r="F29" s="31" t="s">
        <v>93</v>
      </c>
      <c r="G29" s="115"/>
      <c r="H29" s="25"/>
      <c r="I29" s="25"/>
      <c r="J29" s="25">
        <v>1</v>
      </c>
      <c r="K29" s="25"/>
      <c r="L29" s="25"/>
      <c r="M29" s="25"/>
      <c r="N29" s="25"/>
      <c r="O29" s="25"/>
      <c r="P29" s="25">
        <v>1</v>
      </c>
      <c r="Q29" s="25"/>
      <c r="R29" s="25"/>
      <c r="S29" s="25"/>
      <c r="T29" s="25">
        <f>SUM(H29:S29)</f>
        <v>2</v>
      </c>
      <c r="U29" s="25">
        <f>T29</f>
        <v>2</v>
      </c>
      <c r="V29" s="27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 ht="52.5" customHeight="1">
      <c r="A30" s="120" t="s">
        <v>101</v>
      </c>
      <c r="B30" s="336"/>
      <c r="C30" s="31" t="s">
        <v>73</v>
      </c>
      <c r="D30" s="32">
        <f>'[8]Норма ТК'!C17</f>
        <v>47.463999999999999</v>
      </c>
      <c r="E30" s="29" t="s">
        <v>32</v>
      </c>
      <c r="F30" s="31" t="s">
        <v>93</v>
      </c>
      <c r="G30" s="116"/>
      <c r="H30" s="25"/>
      <c r="I30" s="25"/>
      <c r="J30" s="25">
        <v>1</v>
      </c>
      <c r="K30" s="25"/>
      <c r="L30" s="25"/>
      <c r="M30" s="25"/>
      <c r="N30" s="25"/>
      <c r="O30" s="25"/>
      <c r="P30" s="25">
        <v>1</v>
      </c>
      <c r="Q30" s="25"/>
      <c r="R30" s="25"/>
      <c r="S30" s="25"/>
      <c r="T30" s="25">
        <f>SUM(H30:S30)</f>
        <v>2</v>
      </c>
      <c r="U30" s="25">
        <f>T30</f>
        <v>2</v>
      </c>
      <c r="V30" s="27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39" ht="15.75" customHeight="1">
      <c r="A31" s="325" t="s">
        <v>30</v>
      </c>
      <c r="B31" s="326"/>
      <c r="C31" s="326"/>
      <c r="D31" s="326"/>
      <c r="E31" s="326"/>
      <c r="F31" s="327"/>
      <c r="G31" s="34" t="s">
        <v>33</v>
      </c>
      <c r="H31" s="25">
        <f>H27</f>
        <v>1</v>
      </c>
      <c r="I31" s="25">
        <f t="shared" ref="I31:S32" si="2">I27</f>
        <v>1</v>
      </c>
      <c r="J31" s="25">
        <f t="shared" si="2"/>
        <v>1</v>
      </c>
      <c r="K31" s="25">
        <f t="shared" si="2"/>
        <v>1</v>
      </c>
      <c r="L31" s="25">
        <f t="shared" si="2"/>
        <v>1</v>
      </c>
      <c r="M31" s="25">
        <f t="shared" si="2"/>
        <v>1</v>
      </c>
      <c r="N31" s="25">
        <f t="shared" si="2"/>
        <v>1</v>
      </c>
      <c r="O31" s="25">
        <f t="shared" si="2"/>
        <v>1</v>
      </c>
      <c r="P31" s="25">
        <f t="shared" si="2"/>
        <v>1</v>
      </c>
      <c r="Q31" s="25">
        <f t="shared" si="2"/>
        <v>1</v>
      </c>
      <c r="R31" s="25">
        <f t="shared" si="2"/>
        <v>1</v>
      </c>
      <c r="S31" s="25">
        <f t="shared" si="2"/>
        <v>1</v>
      </c>
      <c r="T31" s="25">
        <f t="shared" ref="T31:T34" si="3">SUM(H31:S31)</f>
        <v>12</v>
      </c>
      <c r="U31" s="25">
        <f t="shared" ref="U31:U34" si="4">T31</f>
        <v>12</v>
      </c>
      <c r="V31" s="27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</row>
    <row r="32" spans="1:39" ht="15.75" customHeight="1">
      <c r="A32" s="325" t="s">
        <v>31</v>
      </c>
      <c r="B32" s="326"/>
      <c r="C32" s="326"/>
      <c r="D32" s="326"/>
      <c r="E32" s="326"/>
      <c r="F32" s="327"/>
      <c r="G32" s="34" t="s">
        <v>33</v>
      </c>
      <c r="H32" s="25">
        <f>H28</f>
        <v>0</v>
      </c>
      <c r="I32" s="25">
        <f t="shared" si="2"/>
        <v>1</v>
      </c>
      <c r="J32" s="25">
        <f t="shared" si="2"/>
        <v>0</v>
      </c>
      <c r="K32" s="25">
        <f t="shared" si="2"/>
        <v>0</v>
      </c>
      <c r="L32" s="25">
        <f t="shared" si="2"/>
        <v>1</v>
      </c>
      <c r="M32" s="25">
        <f t="shared" si="2"/>
        <v>0</v>
      </c>
      <c r="N32" s="25">
        <f t="shared" si="2"/>
        <v>0</v>
      </c>
      <c r="O32" s="25">
        <f t="shared" si="2"/>
        <v>1</v>
      </c>
      <c r="P32" s="25">
        <f t="shared" si="2"/>
        <v>0</v>
      </c>
      <c r="Q32" s="25">
        <f t="shared" si="2"/>
        <v>0</v>
      </c>
      <c r="R32" s="25">
        <f t="shared" si="2"/>
        <v>1</v>
      </c>
      <c r="S32" s="25">
        <f t="shared" si="2"/>
        <v>0</v>
      </c>
      <c r="T32" s="25">
        <f t="shared" si="3"/>
        <v>4</v>
      </c>
      <c r="U32" s="25">
        <f t="shared" si="4"/>
        <v>4</v>
      </c>
      <c r="V32" s="27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</row>
    <row r="33" spans="1:39" ht="15.75" customHeight="1">
      <c r="A33" s="337" t="s">
        <v>32</v>
      </c>
      <c r="B33" s="338"/>
      <c r="C33" s="338"/>
      <c r="D33" s="338"/>
      <c r="E33" s="338"/>
      <c r="F33" s="339"/>
      <c r="G33" s="34" t="s">
        <v>33</v>
      </c>
      <c r="H33" s="25">
        <f>H29+H30</f>
        <v>0</v>
      </c>
      <c r="I33" s="25">
        <f t="shared" ref="I33:S33" si="5">I29+I30</f>
        <v>0</v>
      </c>
      <c r="J33" s="25">
        <f t="shared" si="5"/>
        <v>2</v>
      </c>
      <c r="K33" s="25">
        <f t="shared" si="5"/>
        <v>0</v>
      </c>
      <c r="L33" s="25">
        <f t="shared" si="5"/>
        <v>0</v>
      </c>
      <c r="M33" s="25">
        <f t="shared" si="5"/>
        <v>0</v>
      </c>
      <c r="N33" s="25">
        <f t="shared" si="5"/>
        <v>0</v>
      </c>
      <c r="O33" s="25">
        <f t="shared" si="5"/>
        <v>0</v>
      </c>
      <c r="P33" s="25">
        <f t="shared" si="5"/>
        <v>2</v>
      </c>
      <c r="Q33" s="25">
        <f t="shared" si="5"/>
        <v>0</v>
      </c>
      <c r="R33" s="25">
        <f t="shared" si="5"/>
        <v>0</v>
      </c>
      <c r="S33" s="25">
        <f t="shared" si="5"/>
        <v>0</v>
      </c>
      <c r="T33" s="25">
        <f t="shared" si="3"/>
        <v>4</v>
      </c>
      <c r="U33" s="25">
        <f t="shared" si="4"/>
        <v>4</v>
      </c>
      <c r="V33" s="27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</row>
    <row r="34" spans="1:39" ht="15.75" customHeight="1">
      <c r="A34" s="310" t="s">
        <v>94</v>
      </c>
      <c r="B34" s="311"/>
      <c r="C34" s="311"/>
      <c r="D34" s="311"/>
      <c r="E34" s="311"/>
      <c r="F34" s="312"/>
      <c r="G34" s="119" t="s">
        <v>38</v>
      </c>
      <c r="H34" s="44">
        <f>H31+H32+H33</f>
        <v>1</v>
      </c>
      <c r="I34" s="44">
        <f t="shared" ref="I34:S34" si="6">I31+I32+I33</f>
        <v>2</v>
      </c>
      <c r="J34" s="44">
        <f t="shared" si="6"/>
        <v>3</v>
      </c>
      <c r="K34" s="44">
        <f t="shared" si="6"/>
        <v>1</v>
      </c>
      <c r="L34" s="44">
        <f t="shared" si="6"/>
        <v>2</v>
      </c>
      <c r="M34" s="44">
        <f t="shared" si="6"/>
        <v>1</v>
      </c>
      <c r="N34" s="44">
        <f t="shared" si="6"/>
        <v>1</v>
      </c>
      <c r="O34" s="44">
        <f t="shared" si="6"/>
        <v>2</v>
      </c>
      <c r="P34" s="44">
        <f t="shared" si="6"/>
        <v>3</v>
      </c>
      <c r="Q34" s="44">
        <f t="shared" si="6"/>
        <v>1</v>
      </c>
      <c r="R34" s="44">
        <f t="shared" si="6"/>
        <v>2</v>
      </c>
      <c r="S34" s="44">
        <f t="shared" si="6"/>
        <v>1</v>
      </c>
      <c r="T34" s="44">
        <f t="shared" si="3"/>
        <v>20</v>
      </c>
      <c r="U34" s="25">
        <f t="shared" si="4"/>
        <v>20</v>
      </c>
      <c r="V34" s="27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spans="1:39" s="36" customFormat="1" ht="15.75" customHeight="1" thickBot="1">
      <c r="A35" s="313" t="s">
        <v>39</v>
      </c>
      <c r="B35" s="314"/>
      <c r="C35" s="314"/>
      <c r="D35" s="314"/>
      <c r="E35" s="314"/>
      <c r="F35" s="314"/>
      <c r="G35" s="314"/>
      <c r="H35" s="314"/>
      <c r="I35" s="314"/>
      <c r="J35" s="314"/>
      <c r="K35" s="314"/>
      <c r="L35" s="314"/>
      <c r="M35" s="314"/>
      <c r="N35" s="314"/>
      <c r="O35" s="314"/>
      <c r="P35" s="314"/>
      <c r="Q35" s="314"/>
      <c r="R35" s="314"/>
      <c r="S35" s="314"/>
      <c r="T35" s="314"/>
      <c r="U35" s="315"/>
      <c r="V35" s="27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 s="37" customFormat="1" ht="53.25" customHeight="1">
      <c r="A36" s="316"/>
      <c r="B36" s="319" t="s">
        <v>40</v>
      </c>
      <c r="C36" s="31" t="s">
        <v>74</v>
      </c>
      <c r="D36" s="25">
        <f>'[8]Норма ТК'!C5</f>
        <v>19.678000000000001</v>
      </c>
      <c r="E36" s="78" t="s">
        <v>30</v>
      </c>
      <c r="F36" s="26" t="s">
        <v>88</v>
      </c>
      <c r="G36" s="322"/>
      <c r="H36" s="25">
        <v>1</v>
      </c>
      <c r="I36" s="25">
        <v>1</v>
      </c>
      <c r="J36" s="25">
        <v>1</v>
      </c>
      <c r="K36" s="25">
        <v>1</v>
      </c>
      <c r="L36" s="25">
        <v>1</v>
      </c>
      <c r="M36" s="25">
        <v>1</v>
      </c>
      <c r="N36" s="25">
        <v>1</v>
      </c>
      <c r="O36" s="25">
        <v>1</v>
      </c>
      <c r="P36" s="25">
        <v>1</v>
      </c>
      <c r="Q36" s="25">
        <v>1</v>
      </c>
      <c r="R36" s="25">
        <v>1</v>
      </c>
      <c r="S36" s="25">
        <v>1</v>
      </c>
      <c r="T36" s="25">
        <f t="shared" ref="T36:T44" si="7">SUM(H36:S36)</f>
        <v>12</v>
      </c>
      <c r="U36" s="25">
        <f t="shared" ref="U36:U44" si="8">T36</f>
        <v>12</v>
      </c>
      <c r="V36" s="27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 s="38" customFormat="1" ht="53.25" customHeight="1" thickBot="1">
      <c r="A37" s="317"/>
      <c r="B37" s="320"/>
      <c r="C37" s="31" t="s">
        <v>75</v>
      </c>
      <c r="D37" s="25">
        <f>'[8]Норма ТК'!C21</f>
        <v>352.95600000000002</v>
      </c>
      <c r="E37" s="29" t="s">
        <v>32</v>
      </c>
      <c r="F37" s="31" t="s">
        <v>93</v>
      </c>
      <c r="G37" s="323"/>
      <c r="H37" s="25"/>
      <c r="I37" s="25"/>
      <c r="J37" s="25">
        <v>1</v>
      </c>
      <c r="K37" s="25"/>
      <c r="L37" s="25"/>
      <c r="M37" s="25"/>
      <c r="N37" s="25"/>
      <c r="O37" s="25"/>
      <c r="P37" s="25">
        <v>1</v>
      </c>
      <c r="Q37" s="25"/>
      <c r="R37" s="25"/>
      <c r="S37" s="25"/>
      <c r="T37" s="25">
        <f t="shared" si="7"/>
        <v>2</v>
      </c>
      <c r="U37" s="25">
        <f t="shared" si="8"/>
        <v>2</v>
      </c>
      <c r="V37" s="27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</row>
    <row r="38" spans="1:39" s="36" customFormat="1" ht="53.25" customHeight="1">
      <c r="A38" s="318"/>
      <c r="B38" s="321"/>
      <c r="C38" s="31" t="s">
        <v>76</v>
      </c>
      <c r="D38" s="32">
        <f>'[8]Норма ТК'!C22</f>
        <v>139.34399999999999</v>
      </c>
      <c r="E38" s="29" t="s">
        <v>32</v>
      </c>
      <c r="F38" s="31" t="s">
        <v>93</v>
      </c>
      <c r="G38" s="324"/>
      <c r="H38" s="25"/>
      <c r="I38" s="25"/>
      <c r="J38" s="25">
        <v>1</v>
      </c>
      <c r="K38" s="25"/>
      <c r="L38" s="25"/>
      <c r="M38" s="25"/>
      <c r="N38" s="25"/>
      <c r="O38" s="25"/>
      <c r="P38" s="25">
        <v>1</v>
      </c>
      <c r="Q38" s="25"/>
      <c r="R38" s="25"/>
      <c r="S38" s="25"/>
      <c r="T38" s="25">
        <f t="shared" si="7"/>
        <v>2</v>
      </c>
      <c r="U38" s="25">
        <f t="shared" si="8"/>
        <v>2</v>
      </c>
      <c r="V38" s="27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</row>
    <row r="39" spans="1:39" ht="15.75" customHeight="1">
      <c r="A39" s="325" t="s">
        <v>30</v>
      </c>
      <c r="B39" s="326"/>
      <c r="C39" s="326"/>
      <c r="D39" s="326"/>
      <c r="E39" s="326"/>
      <c r="F39" s="327"/>
      <c r="G39" s="34" t="s">
        <v>33</v>
      </c>
      <c r="H39" s="25">
        <f>H36</f>
        <v>1</v>
      </c>
      <c r="I39" s="25">
        <f t="shared" ref="I39:S39" si="9">I36</f>
        <v>1</v>
      </c>
      <c r="J39" s="25">
        <f t="shared" si="9"/>
        <v>1</v>
      </c>
      <c r="K39" s="25">
        <f t="shared" si="9"/>
        <v>1</v>
      </c>
      <c r="L39" s="25">
        <f t="shared" si="9"/>
        <v>1</v>
      </c>
      <c r="M39" s="25">
        <f t="shared" si="9"/>
        <v>1</v>
      </c>
      <c r="N39" s="25">
        <f t="shared" si="9"/>
        <v>1</v>
      </c>
      <c r="O39" s="25">
        <f t="shared" si="9"/>
        <v>1</v>
      </c>
      <c r="P39" s="25">
        <f t="shared" si="9"/>
        <v>1</v>
      </c>
      <c r="Q39" s="25">
        <f t="shared" si="9"/>
        <v>1</v>
      </c>
      <c r="R39" s="25">
        <f t="shared" si="9"/>
        <v>1</v>
      </c>
      <c r="S39" s="25">
        <f t="shared" si="9"/>
        <v>1</v>
      </c>
      <c r="T39" s="25">
        <f t="shared" ref="T39:T41" si="10">SUM(H39:S39)</f>
        <v>12</v>
      </c>
      <c r="U39" s="25">
        <f t="shared" si="8"/>
        <v>12</v>
      </c>
      <c r="V39" s="27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</row>
    <row r="40" spans="1:39" ht="15.75" customHeight="1">
      <c r="A40" s="337" t="s">
        <v>32</v>
      </c>
      <c r="B40" s="338"/>
      <c r="C40" s="338"/>
      <c r="D40" s="338"/>
      <c r="E40" s="338"/>
      <c r="F40" s="339"/>
      <c r="G40" s="34" t="s">
        <v>33</v>
      </c>
      <c r="H40" s="25">
        <f>H37+H38</f>
        <v>0</v>
      </c>
      <c r="I40" s="25">
        <f t="shared" ref="I40:S40" si="11">I37+I38</f>
        <v>0</v>
      </c>
      <c r="J40" s="25">
        <f t="shared" si="11"/>
        <v>2</v>
      </c>
      <c r="K40" s="25">
        <f t="shared" si="11"/>
        <v>0</v>
      </c>
      <c r="L40" s="25">
        <f t="shared" si="11"/>
        <v>0</v>
      </c>
      <c r="M40" s="25">
        <f t="shared" si="11"/>
        <v>0</v>
      </c>
      <c r="N40" s="25">
        <f t="shared" si="11"/>
        <v>0</v>
      </c>
      <c r="O40" s="25">
        <f t="shared" si="11"/>
        <v>0</v>
      </c>
      <c r="P40" s="25">
        <f t="shared" si="11"/>
        <v>2</v>
      </c>
      <c r="Q40" s="25">
        <f t="shared" si="11"/>
        <v>0</v>
      </c>
      <c r="R40" s="25">
        <f t="shared" si="11"/>
        <v>0</v>
      </c>
      <c r="S40" s="25">
        <f t="shared" si="11"/>
        <v>0</v>
      </c>
      <c r="T40" s="25">
        <f t="shared" si="10"/>
        <v>4</v>
      </c>
      <c r="U40" s="25">
        <f t="shared" si="8"/>
        <v>4</v>
      </c>
      <c r="V40" s="27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1:39" ht="15.75" customHeight="1">
      <c r="A41" s="310" t="s">
        <v>94</v>
      </c>
      <c r="B41" s="311"/>
      <c r="C41" s="311"/>
      <c r="D41" s="311"/>
      <c r="E41" s="311"/>
      <c r="F41" s="312"/>
      <c r="G41" s="119" t="s">
        <v>38</v>
      </c>
      <c r="H41" s="44">
        <f>H39+H40</f>
        <v>1</v>
      </c>
      <c r="I41" s="44">
        <f t="shared" ref="I41:S41" si="12">I39+I40</f>
        <v>1</v>
      </c>
      <c r="J41" s="44">
        <f t="shared" si="12"/>
        <v>3</v>
      </c>
      <c r="K41" s="44">
        <f t="shared" si="12"/>
        <v>1</v>
      </c>
      <c r="L41" s="44">
        <f t="shared" si="12"/>
        <v>1</v>
      </c>
      <c r="M41" s="44">
        <f t="shared" si="12"/>
        <v>1</v>
      </c>
      <c r="N41" s="44">
        <f t="shared" si="12"/>
        <v>1</v>
      </c>
      <c r="O41" s="44">
        <f t="shared" si="12"/>
        <v>1</v>
      </c>
      <c r="P41" s="44">
        <f t="shared" si="12"/>
        <v>3</v>
      </c>
      <c r="Q41" s="44">
        <f t="shared" si="12"/>
        <v>1</v>
      </c>
      <c r="R41" s="44">
        <f t="shared" si="12"/>
        <v>1</v>
      </c>
      <c r="S41" s="44">
        <f t="shared" si="12"/>
        <v>1</v>
      </c>
      <c r="T41" s="44">
        <f t="shared" si="10"/>
        <v>16</v>
      </c>
      <c r="U41" s="25">
        <f t="shared" si="8"/>
        <v>16</v>
      </c>
      <c r="V41" s="27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</row>
    <row r="42" spans="1:39" s="36" customFormat="1" ht="15" hidden="1" customHeight="1">
      <c r="A42" s="33"/>
      <c r="B42" s="31"/>
      <c r="C42" s="325" t="s">
        <v>34</v>
      </c>
      <c r="D42" s="326"/>
      <c r="E42" s="326"/>
      <c r="F42" s="327"/>
      <c r="G42" s="34" t="s">
        <v>33</v>
      </c>
      <c r="H42" s="25">
        <f>'[8]мес ТЗ 2018'!AM168</f>
        <v>0</v>
      </c>
      <c r="I42" s="25">
        <f>'[8]мес ТЗ 2018'!AM307</f>
        <v>0</v>
      </c>
      <c r="J42" s="25">
        <f>'[8]мес ТЗ 2018'!AM447</f>
        <v>50.781999999999996</v>
      </c>
      <c r="K42" s="25">
        <f>'[8]мес ТЗ 2018'!AM549</f>
        <v>2.17</v>
      </c>
      <c r="L42" s="25">
        <f>'[8]мес ТЗ 2018'!AM654</f>
        <v>2.1652198294142599</v>
      </c>
      <c r="M42" s="25">
        <f>'[8]мес ТЗ 2018'!AM757</f>
        <v>2.17</v>
      </c>
      <c r="N42" s="25">
        <f>'[8]мес ТЗ 2018'!AM858</f>
        <v>0</v>
      </c>
      <c r="O42" s="25">
        <f>'[8]мес ТЗ 2018'!AM998</f>
        <v>0</v>
      </c>
      <c r="P42" s="25">
        <f>'[8]мес ТЗ 2018'!AM1097</f>
        <v>50.5628295784282</v>
      </c>
      <c r="Q42" s="25">
        <f>'[8]мес ТЗ 2018'!AM1195</f>
        <v>0</v>
      </c>
      <c r="R42" s="25">
        <f>'[8]мес ТЗ 2018'!AM1335</f>
        <v>2.1652198294142599</v>
      </c>
      <c r="S42" s="25">
        <f>'[8]мес ТЗ 2018'!AM1468</f>
        <v>0</v>
      </c>
      <c r="T42" s="25">
        <f t="shared" si="7"/>
        <v>110.01526923725672</v>
      </c>
      <c r="U42" s="25">
        <f t="shared" si="8"/>
        <v>110.01526923725672</v>
      </c>
      <c r="V42" s="27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</row>
    <row r="43" spans="1:39" s="36" customFormat="1" ht="15" hidden="1" customHeight="1">
      <c r="A43" s="33"/>
      <c r="B43" s="31"/>
      <c r="C43" s="337" t="s">
        <v>35</v>
      </c>
      <c r="D43" s="338"/>
      <c r="E43" s="338"/>
      <c r="F43" s="339"/>
      <c r="G43" s="34" t="s">
        <v>33</v>
      </c>
      <c r="H43" s="25">
        <f>'[8]мес ТЗ 2018'!AM169</f>
        <v>0</v>
      </c>
      <c r="I43" s="25">
        <f>'[8]мес ТЗ 2018'!AM308</f>
        <v>3.9780698364827298</v>
      </c>
      <c r="J43" s="25">
        <f>'[8]мес ТЗ 2018'!AM448</f>
        <v>95.995999999999995</v>
      </c>
      <c r="K43" s="25">
        <f>'[8]мес ТЗ 2018'!AM550</f>
        <v>3.98</v>
      </c>
      <c r="L43" s="25">
        <f>'[8]мес ТЗ 2018'!AM655</f>
        <v>3.9780698364827298</v>
      </c>
      <c r="M43" s="25">
        <f>'[8]мес ТЗ 2018'!AM758</f>
        <v>3.98</v>
      </c>
      <c r="N43" s="25">
        <f>'[8]мес ТЗ 2018'!AM859</f>
        <v>0</v>
      </c>
      <c r="O43" s="25">
        <f>'[8]мес ТЗ 2018'!AM999</f>
        <v>0</v>
      </c>
      <c r="P43" s="25">
        <f>'[8]мес ТЗ 2018'!AM1098</f>
        <v>84.253296341997995</v>
      </c>
      <c r="Q43" s="25">
        <f>'[8]мес ТЗ 2018'!AM1196</f>
        <v>0</v>
      </c>
      <c r="R43" s="25">
        <f>'[8]мес ТЗ 2018'!AM1336</f>
        <v>0</v>
      </c>
      <c r="S43" s="25">
        <f>'[8]мес ТЗ 2018'!AM1469</f>
        <v>0</v>
      </c>
      <c r="T43" s="25">
        <f t="shared" si="7"/>
        <v>196.16543601496346</v>
      </c>
      <c r="U43" s="25">
        <f t="shared" si="8"/>
        <v>196.16543601496346</v>
      </c>
      <c r="V43" s="27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</row>
    <row r="44" spans="1:39" s="36" customFormat="1" ht="15" hidden="1" customHeight="1">
      <c r="A44" s="33"/>
      <c r="B44" s="31"/>
      <c r="C44" s="337" t="s">
        <v>37</v>
      </c>
      <c r="D44" s="338"/>
      <c r="E44" s="338"/>
      <c r="F44" s="339"/>
      <c r="G44" s="34" t="s">
        <v>38</v>
      </c>
      <c r="H44" s="25">
        <f>'[8]мес ТЗ 2018'!AM171</f>
        <v>0.49</v>
      </c>
      <c r="I44" s="25">
        <f>'[8]мес ТЗ 2018'!AM310</f>
        <v>0.57999999999999996</v>
      </c>
      <c r="J44" s="25">
        <f>'[8]мес ТЗ 2018'!AM450</f>
        <v>3.2</v>
      </c>
      <c r="K44" s="25">
        <f>'[8]мес ТЗ 2018'!AM552</f>
        <v>0.57999999999999996</v>
      </c>
      <c r="L44" s="25">
        <f>'[8]мес ТЗ 2018'!AM657</f>
        <v>0.57999999999999996</v>
      </c>
      <c r="M44" s="25">
        <f>'[8]мес ТЗ 2018'!AM760</f>
        <v>0.57999999999999996</v>
      </c>
      <c r="N44" s="25">
        <f>'[8]мес ТЗ 2018'!AM861</f>
        <v>0.57999999999999996</v>
      </c>
      <c r="O44" s="25">
        <f>'[8]мес ТЗ 2018'!AM1001</f>
        <v>0.57999999999999996</v>
      </c>
      <c r="P44" s="35">
        <f>'[8]мес ТЗ 2018'!AM1100</f>
        <v>3.55</v>
      </c>
      <c r="Q44" s="25">
        <f>'[8]мес ТЗ 2018'!AM1198</f>
        <v>0.57999999999999996</v>
      </c>
      <c r="R44" s="25">
        <f>'[8]мес ТЗ 2018'!AM1338</f>
        <v>0.57999999999999996</v>
      </c>
      <c r="S44" s="25">
        <f>'[8]мес ТЗ 2018'!AM1471</f>
        <v>0.57999999999999996</v>
      </c>
      <c r="T44" s="25">
        <f t="shared" si="7"/>
        <v>12.459999999999999</v>
      </c>
      <c r="U44" s="25">
        <f t="shared" si="8"/>
        <v>12.459999999999999</v>
      </c>
      <c r="V44" s="27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1:39" ht="15.75" customHeight="1" thickBot="1">
      <c r="A45" s="343" t="s">
        <v>41</v>
      </c>
      <c r="B45" s="344"/>
      <c r="C45" s="344"/>
      <c r="D45" s="344"/>
      <c r="E45" s="344"/>
      <c r="F45" s="344"/>
      <c r="G45" s="344"/>
      <c r="H45" s="344"/>
      <c r="I45" s="344"/>
      <c r="J45" s="344"/>
      <c r="K45" s="344"/>
      <c r="L45" s="344"/>
      <c r="M45" s="344"/>
      <c r="N45" s="344"/>
      <c r="O45" s="344"/>
      <c r="P45" s="344"/>
      <c r="Q45" s="344"/>
      <c r="R45" s="344"/>
      <c r="S45" s="344"/>
      <c r="T45" s="344"/>
      <c r="U45" s="345"/>
      <c r="V45" s="27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 spans="1:39" s="37" customFormat="1" ht="53.25" customHeight="1">
      <c r="A46" s="340"/>
      <c r="B46" s="334" t="s">
        <v>29</v>
      </c>
      <c r="C46" s="78" t="s">
        <v>77</v>
      </c>
      <c r="D46" s="25">
        <f>'[8]Норма ТК'!C4</f>
        <v>15.465999999999999</v>
      </c>
      <c r="E46" s="29" t="s">
        <v>30</v>
      </c>
      <c r="F46" s="26" t="s">
        <v>88</v>
      </c>
      <c r="G46" s="322"/>
      <c r="H46" s="25">
        <v>1</v>
      </c>
      <c r="I46" s="25">
        <v>1</v>
      </c>
      <c r="J46" s="25">
        <v>1</v>
      </c>
      <c r="K46" s="25">
        <v>1</v>
      </c>
      <c r="L46" s="25">
        <v>1</v>
      </c>
      <c r="M46" s="25">
        <v>1</v>
      </c>
      <c r="N46" s="25">
        <v>1</v>
      </c>
      <c r="O46" s="25">
        <v>1</v>
      </c>
      <c r="P46" s="25">
        <v>1</v>
      </c>
      <c r="Q46" s="25">
        <v>1</v>
      </c>
      <c r="R46" s="25">
        <v>1</v>
      </c>
      <c r="S46" s="25">
        <v>1</v>
      </c>
      <c r="T46" s="25">
        <f t="shared" si="0"/>
        <v>12</v>
      </c>
      <c r="U46" s="25">
        <f t="shared" si="1"/>
        <v>12</v>
      </c>
      <c r="V46" s="27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</row>
    <row r="47" spans="1:39" s="39" customFormat="1" ht="46.5" customHeight="1">
      <c r="A47" s="340"/>
      <c r="B47" s="335"/>
      <c r="C47" s="78" t="s">
        <v>78</v>
      </c>
      <c r="D47" s="25">
        <f>'[8]Норма ТК'!C11</f>
        <v>15.465999999999999</v>
      </c>
      <c r="E47" s="29" t="s">
        <v>31</v>
      </c>
      <c r="F47" s="30" t="s">
        <v>92</v>
      </c>
      <c r="G47" s="341"/>
      <c r="H47" s="25"/>
      <c r="I47" s="25">
        <v>1</v>
      </c>
      <c r="J47" s="25"/>
      <c r="K47" s="25"/>
      <c r="L47" s="25">
        <v>1</v>
      </c>
      <c r="M47" s="25"/>
      <c r="N47" s="25"/>
      <c r="O47" s="25">
        <v>1</v>
      </c>
      <c r="P47" s="25"/>
      <c r="Q47" s="25"/>
      <c r="R47" s="25">
        <v>1</v>
      </c>
      <c r="S47" s="25"/>
      <c r="T47" s="25">
        <f t="shared" si="0"/>
        <v>4</v>
      </c>
      <c r="U47" s="25">
        <f t="shared" si="1"/>
        <v>4</v>
      </c>
      <c r="V47" s="27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</row>
    <row r="48" spans="1:39" s="38" customFormat="1" ht="60.75" customHeight="1" thickBot="1">
      <c r="A48" s="340"/>
      <c r="B48" s="336"/>
      <c r="C48" s="31" t="s">
        <v>79</v>
      </c>
      <c r="D48" s="25">
        <f>'[8]Норма ТК'!C18</f>
        <v>306.12799999999999</v>
      </c>
      <c r="E48" s="29" t="s">
        <v>32</v>
      </c>
      <c r="F48" s="31" t="s">
        <v>93</v>
      </c>
      <c r="G48" s="342"/>
      <c r="H48" s="25"/>
      <c r="I48" s="25"/>
      <c r="J48" s="25">
        <v>1</v>
      </c>
      <c r="K48" s="25"/>
      <c r="L48" s="25"/>
      <c r="M48" s="25"/>
      <c r="N48" s="25"/>
      <c r="O48" s="25"/>
      <c r="P48" s="25">
        <v>1</v>
      </c>
      <c r="Q48" s="25"/>
      <c r="R48" s="25"/>
      <c r="S48" s="25"/>
      <c r="T48" s="25">
        <f t="shared" si="0"/>
        <v>2</v>
      </c>
      <c r="U48" s="25">
        <f t="shared" si="1"/>
        <v>2</v>
      </c>
      <c r="V48" s="27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</row>
    <row r="49" spans="1:39" ht="15.75" customHeight="1">
      <c r="A49" s="325" t="s">
        <v>30</v>
      </c>
      <c r="B49" s="326"/>
      <c r="C49" s="326"/>
      <c r="D49" s="326"/>
      <c r="E49" s="326"/>
      <c r="F49" s="327"/>
      <c r="G49" s="34" t="s">
        <v>33</v>
      </c>
      <c r="H49" s="25">
        <f>H46</f>
        <v>1</v>
      </c>
      <c r="I49" s="25">
        <f t="shared" ref="I49:S51" si="13">I46</f>
        <v>1</v>
      </c>
      <c r="J49" s="25">
        <f t="shared" si="13"/>
        <v>1</v>
      </c>
      <c r="K49" s="25">
        <f t="shared" si="13"/>
        <v>1</v>
      </c>
      <c r="L49" s="25">
        <f t="shared" si="13"/>
        <v>1</v>
      </c>
      <c r="M49" s="25">
        <f t="shared" si="13"/>
        <v>1</v>
      </c>
      <c r="N49" s="25">
        <f t="shared" si="13"/>
        <v>1</v>
      </c>
      <c r="O49" s="25">
        <f t="shared" si="13"/>
        <v>1</v>
      </c>
      <c r="P49" s="25">
        <f t="shared" si="13"/>
        <v>1</v>
      </c>
      <c r="Q49" s="25">
        <f t="shared" si="13"/>
        <v>1</v>
      </c>
      <c r="R49" s="25">
        <f t="shared" si="13"/>
        <v>1</v>
      </c>
      <c r="S49" s="25">
        <f t="shared" si="13"/>
        <v>1</v>
      </c>
      <c r="T49" s="25">
        <f t="shared" ref="T49:T52" si="14">SUM(H49:S49)</f>
        <v>12</v>
      </c>
      <c r="U49" s="25">
        <f t="shared" si="1"/>
        <v>12</v>
      </c>
      <c r="V49" s="27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</row>
    <row r="50" spans="1:39" ht="15.75" customHeight="1">
      <c r="A50" s="325" t="s">
        <v>31</v>
      </c>
      <c r="B50" s="326"/>
      <c r="C50" s="326"/>
      <c r="D50" s="326"/>
      <c r="E50" s="326"/>
      <c r="F50" s="327"/>
      <c r="G50" s="34" t="s">
        <v>33</v>
      </c>
      <c r="H50" s="25">
        <f>H47</f>
        <v>0</v>
      </c>
      <c r="I50" s="25">
        <f t="shared" si="13"/>
        <v>1</v>
      </c>
      <c r="J50" s="25">
        <f t="shared" si="13"/>
        <v>0</v>
      </c>
      <c r="K50" s="25">
        <f t="shared" si="13"/>
        <v>0</v>
      </c>
      <c r="L50" s="25">
        <f t="shared" si="13"/>
        <v>1</v>
      </c>
      <c r="M50" s="25">
        <f t="shared" si="13"/>
        <v>0</v>
      </c>
      <c r="N50" s="25">
        <f t="shared" si="13"/>
        <v>0</v>
      </c>
      <c r="O50" s="25">
        <f t="shared" si="13"/>
        <v>1</v>
      </c>
      <c r="P50" s="25">
        <f t="shared" si="13"/>
        <v>0</v>
      </c>
      <c r="Q50" s="25">
        <f t="shared" si="13"/>
        <v>0</v>
      </c>
      <c r="R50" s="25">
        <f t="shared" si="13"/>
        <v>1</v>
      </c>
      <c r="S50" s="25">
        <f t="shared" si="13"/>
        <v>0</v>
      </c>
      <c r="T50" s="25">
        <f t="shared" si="14"/>
        <v>4</v>
      </c>
      <c r="U50" s="25">
        <f t="shared" si="1"/>
        <v>4</v>
      </c>
      <c r="V50" s="27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</row>
    <row r="51" spans="1:39" ht="15.75" customHeight="1">
      <c r="A51" s="337" t="s">
        <v>32</v>
      </c>
      <c r="B51" s="338"/>
      <c r="C51" s="338"/>
      <c r="D51" s="338"/>
      <c r="E51" s="338"/>
      <c r="F51" s="339"/>
      <c r="G51" s="34" t="s">
        <v>33</v>
      </c>
      <c r="H51" s="25">
        <f>H48</f>
        <v>0</v>
      </c>
      <c r="I51" s="25">
        <f t="shared" si="13"/>
        <v>0</v>
      </c>
      <c r="J51" s="25">
        <f t="shared" si="13"/>
        <v>1</v>
      </c>
      <c r="K51" s="25">
        <f t="shared" si="13"/>
        <v>0</v>
      </c>
      <c r="L51" s="25">
        <f t="shared" si="13"/>
        <v>0</v>
      </c>
      <c r="M51" s="25">
        <f t="shared" si="13"/>
        <v>0</v>
      </c>
      <c r="N51" s="25">
        <f t="shared" si="13"/>
        <v>0</v>
      </c>
      <c r="O51" s="25">
        <f t="shared" si="13"/>
        <v>0</v>
      </c>
      <c r="P51" s="25">
        <f t="shared" si="13"/>
        <v>1</v>
      </c>
      <c r="Q51" s="25">
        <f t="shared" si="13"/>
        <v>0</v>
      </c>
      <c r="R51" s="25">
        <f t="shared" si="13"/>
        <v>0</v>
      </c>
      <c r="S51" s="25">
        <f t="shared" si="13"/>
        <v>0</v>
      </c>
      <c r="T51" s="25">
        <f t="shared" si="14"/>
        <v>2</v>
      </c>
      <c r="U51" s="25">
        <f t="shared" si="1"/>
        <v>2</v>
      </c>
      <c r="V51" s="27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1:39" ht="15.75" customHeight="1">
      <c r="A52" s="310" t="s">
        <v>94</v>
      </c>
      <c r="B52" s="311"/>
      <c r="C52" s="311"/>
      <c r="D52" s="311"/>
      <c r="E52" s="311"/>
      <c r="F52" s="312"/>
      <c r="G52" s="119" t="s">
        <v>38</v>
      </c>
      <c r="H52" s="44">
        <f>H49+H50+H51</f>
        <v>1</v>
      </c>
      <c r="I52" s="44">
        <f t="shared" ref="I52:S52" si="15">I49+I50+I51</f>
        <v>2</v>
      </c>
      <c r="J52" s="44">
        <f t="shared" si="15"/>
        <v>2</v>
      </c>
      <c r="K52" s="44">
        <f t="shared" si="15"/>
        <v>1</v>
      </c>
      <c r="L52" s="44">
        <f t="shared" si="15"/>
        <v>2</v>
      </c>
      <c r="M52" s="44">
        <f t="shared" si="15"/>
        <v>1</v>
      </c>
      <c r="N52" s="44">
        <f t="shared" si="15"/>
        <v>1</v>
      </c>
      <c r="O52" s="44">
        <f t="shared" si="15"/>
        <v>2</v>
      </c>
      <c r="P52" s="44">
        <f t="shared" si="15"/>
        <v>2</v>
      </c>
      <c r="Q52" s="44">
        <f t="shared" si="15"/>
        <v>1</v>
      </c>
      <c r="R52" s="44">
        <f t="shared" si="15"/>
        <v>2</v>
      </c>
      <c r="S52" s="44">
        <f t="shared" si="15"/>
        <v>1</v>
      </c>
      <c r="T52" s="44">
        <f t="shared" si="14"/>
        <v>18</v>
      </c>
      <c r="U52" s="25">
        <f t="shared" si="1"/>
        <v>18</v>
      </c>
      <c r="V52" s="27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1:39" s="36" customFormat="1" ht="15.75" hidden="1" customHeight="1">
      <c r="A53" s="78"/>
      <c r="B53" s="31"/>
      <c r="C53" s="325" t="s">
        <v>34</v>
      </c>
      <c r="D53" s="326"/>
      <c r="E53" s="326"/>
      <c r="F53" s="327"/>
      <c r="G53" s="34"/>
      <c r="H53" s="25">
        <f>'[8]мес ТЗ 2018'!AM177</f>
        <v>0</v>
      </c>
      <c r="I53" s="25">
        <f>'[8]мес ТЗ 2018'!AM316</f>
        <v>0</v>
      </c>
      <c r="J53" s="25">
        <f>'[8]мес ТЗ 2018'!AM456</f>
        <v>32.203000000000003</v>
      </c>
      <c r="K53" s="25">
        <f>'[8]мес ТЗ 2018'!AM558</f>
        <v>1.89</v>
      </c>
      <c r="L53" s="25">
        <f>'[8]мес ТЗ 2018'!AM663</f>
        <v>1.8885634347871501</v>
      </c>
      <c r="M53" s="25">
        <f>'[8]мес ТЗ 2018'!AM766</f>
        <v>1.89</v>
      </c>
      <c r="N53" s="25">
        <f>'[8]мес ТЗ 2018'!AM867</f>
        <v>0</v>
      </c>
      <c r="O53" s="25">
        <f>'[8]мес ТЗ 2018'!AM1007</f>
        <v>0</v>
      </c>
      <c r="P53" s="25">
        <f>'[8]мес ТЗ 2018'!AM1106</f>
        <v>31.5157264589525</v>
      </c>
      <c r="Q53" s="25">
        <f>'[8]мес ТЗ 2018'!AM1204</f>
        <v>0</v>
      </c>
      <c r="R53" s="25">
        <f>'[8]мес ТЗ 2018'!AM1344</f>
        <v>0</v>
      </c>
      <c r="S53" s="25">
        <f>'[8]мес ТЗ 2018'!AM1477</f>
        <v>0</v>
      </c>
      <c r="T53" s="25">
        <f t="shared" si="0"/>
        <v>69.387289893739649</v>
      </c>
      <c r="U53" s="25">
        <f t="shared" si="1"/>
        <v>69.387289893739649</v>
      </c>
      <c r="V53" s="27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1:39" s="36" customFormat="1" ht="15.75" hidden="1" customHeight="1">
      <c r="A54" s="78"/>
      <c r="B54" s="31"/>
      <c r="C54" s="337" t="s">
        <v>35</v>
      </c>
      <c r="D54" s="338"/>
      <c r="E54" s="338"/>
      <c r="F54" s="339"/>
      <c r="G54" s="34"/>
      <c r="H54" s="25">
        <f>'[8]мес ТЗ 2018'!AM178</f>
        <v>0</v>
      </c>
      <c r="I54" s="25">
        <f>'[8]мес ТЗ 2018'!AM317</f>
        <v>0</v>
      </c>
      <c r="J54" s="25">
        <f>'[8]мес ТЗ 2018'!AM457</f>
        <v>60.834000000000003</v>
      </c>
      <c r="K54" s="25">
        <f>'[8]мес ТЗ 2018'!AM559</f>
        <v>3.47</v>
      </c>
      <c r="L54" s="25">
        <f>'[8]мес ТЗ 2018'!AM664</f>
        <v>2.56</v>
      </c>
      <c r="M54" s="25">
        <f>'[8]мес ТЗ 2018'!AM767</f>
        <v>5.04</v>
      </c>
      <c r="N54" s="25">
        <f>'[8]мес ТЗ 2018'!AM868</f>
        <v>0</v>
      </c>
      <c r="O54" s="25">
        <f>'[8]мес ТЗ 2018'!AM1008</f>
        <v>0</v>
      </c>
      <c r="P54" s="25">
        <f>'[8]мес ТЗ 2018'!AM1107</f>
        <v>59.461211512788303</v>
      </c>
      <c r="Q54" s="25">
        <f>'[8]мес ТЗ 2018'!AM1205</f>
        <v>0</v>
      </c>
      <c r="R54" s="25">
        <f>'[8]мес ТЗ 2018'!AM1345</f>
        <v>0</v>
      </c>
      <c r="S54" s="25">
        <f>'[8]мес ТЗ 2018'!AM1478</f>
        <v>0</v>
      </c>
      <c r="T54" s="25">
        <f t="shared" si="0"/>
        <v>131.36521151278831</v>
      </c>
      <c r="U54" s="25">
        <f t="shared" si="1"/>
        <v>131.36521151278831</v>
      </c>
      <c r="V54" s="27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5" spans="1:39" s="36" customFormat="1" ht="15.75" hidden="1" customHeight="1">
      <c r="A55" s="78"/>
      <c r="B55" s="31"/>
      <c r="C55" s="337" t="s">
        <v>37</v>
      </c>
      <c r="D55" s="338"/>
      <c r="E55" s="338"/>
      <c r="F55" s="339"/>
      <c r="G55" s="34"/>
      <c r="H55" s="25">
        <f>'[8]мес ТЗ 2018'!AM180</f>
        <v>0.5</v>
      </c>
      <c r="I55" s="25">
        <f>'[8]мес ТЗ 2018'!AM319</f>
        <v>1.17</v>
      </c>
      <c r="J55" s="25">
        <f>'[8]мес ТЗ 2018'!AM459</f>
        <v>2.21</v>
      </c>
      <c r="K55" s="25">
        <f>'[8]мес ТЗ 2018'!AM561</f>
        <v>0.51</v>
      </c>
      <c r="L55" s="25">
        <f>'[8]мес ТЗ 2018'!AM666</f>
        <v>0.77</v>
      </c>
      <c r="M55" s="25">
        <f>'[8]мес ТЗ 2018'!AM769</f>
        <v>0.51</v>
      </c>
      <c r="N55" s="25">
        <f>'[8]мес ТЗ 2018'!AM870</f>
        <v>0.51</v>
      </c>
      <c r="O55" s="25">
        <f>'[8]мес ТЗ 2018'!AM1010</f>
        <v>1.17</v>
      </c>
      <c r="P55" s="35">
        <f>'[8]мес ТЗ 2018'!AM1109</f>
        <v>2.46</v>
      </c>
      <c r="Q55" s="25">
        <f>'[8]мес ТЗ 2018'!AM1207</f>
        <v>0.51</v>
      </c>
      <c r="R55" s="25">
        <f>'[8]мес ТЗ 2018'!AM1347</f>
        <v>1.17</v>
      </c>
      <c r="S55" s="25">
        <f>'[8]мес ТЗ 2018'!AM1480</f>
        <v>0.51</v>
      </c>
      <c r="T55" s="25">
        <f t="shared" si="0"/>
        <v>11.999999999999998</v>
      </c>
      <c r="U55" s="25">
        <f t="shared" si="1"/>
        <v>11.999999999999998</v>
      </c>
      <c r="V55" s="27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</row>
    <row r="56" spans="1:39" s="36" customFormat="1" ht="15" customHeight="1" thickBot="1">
      <c r="A56" s="343" t="s">
        <v>42</v>
      </c>
      <c r="B56" s="344"/>
      <c r="C56" s="344"/>
      <c r="D56" s="344"/>
      <c r="E56" s="344"/>
      <c r="F56" s="344"/>
      <c r="G56" s="344"/>
      <c r="H56" s="344"/>
      <c r="I56" s="344"/>
      <c r="J56" s="344"/>
      <c r="K56" s="344"/>
      <c r="L56" s="344"/>
      <c r="M56" s="344"/>
      <c r="N56" s="344"/>
      <c r="O56" s="344"/>
      <c r="P56" s="344"/>
      <c r="Q56" s="344"/>
      <c r="R56" s="344"/>
      <c r="S56" s="344"/>
      <c r="T56" s="344"/>
      <c r="U56" s="345"/>
      <c r="V56" s="27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</row>
    <row r="57" spans="1:39" s="37" customFormat="1" ht="53.25" customHeight="1">
      <c r="A57" s="316"/>
      <c r="B57" s="334" t="s">
        <v>29</v>
      </c>
      <c r="C57" s="31" t="s">
        <v>80</v>
      </c>
      <c r="D57" s="25">
        <f>'[8]Норма ТК'!C6</f>
        <v>24.084</v>
      </c>
      <c r="E57" s="29" t="s">
        <v>30</v>
      </c>
      <c r="F57" s="26" t="s">
        <v>88</v>
      </c>
      <c r="G57" s="322"/>
      <c r="H57" s="25">
        <v>1</v>
      </c>
      <c r="I57" s="25">
        <v>1</v>
      </c>
      <c r="J57" s="25">
        <v>1</v>
      </c>
      <c r="K57" s="25">
        <v>1</v>
      </c>
      <c r="L57" s="25">
        <v>1</v>
      </c>
      <c r="M57" s="25">
        <v>1</v>
      </c>
      <c r="N57" s="25">
        <v>1</v>
      </c>
      <c r="O57" s="25">
        <v>1</v>
      </c>
      <c r="P57" s="25">
        <v>1</v>
      </c>
      <c r="Q57" s="25">
        <v>1</v>
      </c>
      <c r="R57" s="25">
        <v>1</v>
      </c>
      <c r="S57" s="25">
        <v>1</v>
      </c>
      <c r="T57" s="25">
        <f>SUM(H57:S57)</f>
        <v>12</v>
      </c>
      <c r="U57" s="25">
        <f t="shared" si="1"/>
        <v>12</v>
      </c>
      <c r="V57" s="27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</row>
    <row r="58" spans="1:39" s="39" customFormat="1" ht="53.25" customHeight="1">
      <c r="A58" s="317"/>
      <c r="B58" s="335"/>
      <c r="C58" s="31" t="s">
        <v>81</v>
      </c>
      <c r="D58" s="25">
        <f>'[8]Норма ТК'!C12</f>
        <v>24.084</v>
      </c>
      <c r="E58" s="29" t="s">
        <v>31</v>
      </c>
      <c r="F58" s="30" t="s">
        <v>92</v>
      </c>
      <c r="G58" s="323"/>
      <c r="H58" s="25"/>
      <c r="I58" s="25">
        <v>1</v>
      </c>
      <c r="J58" s="25"/>
      <c r="K58" s="25"/>
      <c r="L58" s="25">
        <v>1</v>
      </c>
      <c r="M58" s="25"/>
      <c r="N58" s="25"/>
      <c r="O58" s="25">
        <v>1</v>
      </c>
      <c r="P58" s="25"/>
      <c r="Q58" s="25"/>
      <c r="R58" s="25">
        <v>1</v>
      </c>
      <c r="S58" s="25"/>
      <c r="T58" s="25">
        <f t="shared" si="0"/>
        <v>4</v>
      </c>
      <c r="U58" s="25">
        <f t="shared" si="1"/>
        <v>4</v>
      </c>
      <c r="V58" s="27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</row>
    <row r="59" spans="1:39" s="38" customFormat="1" ht="53.25" customHeight="1" thickBot="1">
      <c r="A59" s="317"/>
      <c r="B59" s="335"/>
      <c r="C59" s="31" t="s">
        <v>82</v>
      </c>
      <c r="D59" s="25">
        <f>'[8]Норма ТК'!C19</f>
        <v>517.76400000000001</v>
      </c>
      <c r="E59" s="29" t="s">
        <v>32</v>
      </c>
      <c r="F59" s="31" t="s">
        <v>93</v>
      </c>
      <c r="G59" s="323"/>
      <c r="H59" s="25"/>
      <c r="I59" s="25"/>
      <c r="J59" s="25">
        <v>1</v>
      </c>
      <c r="K59" s="25"/>
      <c r="L59" s="25"/>
      <c r="M59" s="25"/>
      <c r="N59" s="25"/>
      <c r="O59" s="25"/>
      <c r="P59" s="25">
        <v>1</v>
      </c>
      <c r="Q59" s="25"/>
      <c r="R59" s="25"/>
      <c r="S59" s="25"/>
      <c r="T59" s="25">
        <f t="shared" si="0"/>
        <v>2</v>
      </c>
      <c r="U59" s="25">
        <f t="shared" si="1"/>
        <v>2</v>
      </c>
      <c r="V59" s="27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</row>
    <row r="60" spans="1:39" s="36" customFormat="1" ht="53.25" customHeight="1">
      <c r="A60" s="318"/>
      <c r="B60" s="336"/>
      <c r="C60" s="31" t="s">
        <v>83</v>
      </c>
      <c r="D60" s="32">
        <f>'[8]Норма ТК'!C20</f>
        <v>280.16000000000003</v>
      </c>
      <c r="E60" s="29" t="s">
        <v>32</v>
      </c>
      <c r="F60" s="31" t="s">
        <v>93</v>
      </c>
      <c r="G60" s="324"/>
      <c r="H60" s="25"/>
      <c r="I60" s="25"/>
      <c r="J60" s="25">
        <v>1</v>
      </c>
      <c r="K60" s="25"/>
      <c r="L60" s="25"/>
      <c r="M60" s="25"/>
      <c r="N60" s="25"/>
      <c r="O60" s="25"/>
      <c r="P60" s="25">
        <v>1</v>
      </c>
      <c r="Q60" s="25"/>
      <c r="R60" s="25"/>
      <c r="S60" s="25"/>
      <c r="T60" s="25">
        <f t="shared" si="0"/>
        <v>2</v>
      </c>
      <c r="U60" s="25">
        <f t="shared" si="1"/>
        <v>2</v>
      </c>
      <c r="V60" s="27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</row>
    <row r="61" spans="1:39" ht="15.75" customHeight="1">
      <c r="A61" s="325" t="s">
        <v>30</v>
      </c>
      <c r="B61" s="326"/>
      <c r="C61" s="326"/>
      <c r="D61" s="326"/>
      <c r="E61" s="326"/>
      <c r="F61" s="327"/>
      <c r="G61" s="34" t="s">
        <v>33</v>
      </c>
      <c r="H61" s="25">
        <f>H57</f>
        <v>1</v>
      </c>
      <c r="I61" s="25">
        <f t="shared" ref="I61:S62" si="16">I57</f>
        <v>1</v>
      </c>
      <c r="J61" s="25">
        <f t="shared" si="16"/>
        <v>1</v>
      </c>
      <c r="K61" s="25">
        <f t="shared" si="16"/>
        <v>1</v>
      </c>
      <c r="L61" s="25">
        <f t="shared" si="16"/>
        <v>1</v>
      </c>
      <c r="M61" s="25">
        <f t="shared" si="16"/>
        <v>1</v>
      </c>
      <c r="N61" s="25">
        <f t="shared" si="16"/>
        <v>1</v>
      </c>
      <c r="O61" s="25">
        <f t="shared" si="16"/>
        <v>1</v>
      </c>
      <c r="P61" s="25">
        <f t="shared" si="16"/>
        <v>1</v>
      </c>
      <c r="Q61" s="25">
        <f t="shared" si="16"/>
        <v>1</v>
      </c>
      <c r="R61" s="25">
        <f t="shared" si="16"/>
        <v>1</v>
      </c>
      <c r="S61" s="25">
        <f t="shared" si="16"/>
        <v>1</v>
      </c>
      <c r="T61" s="25">
        <f t="shared" ref="T61:T64" si="17">SUM(H61:S61)</f>
        <v>12</v>
      </c>
      <c r="U61" s="25">
        <f t="shared" si="1"/>
        <v>12</v>
      </c>
      <c r="V61" s="27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</row>
    <row r="62" spans="1:39" ht="15.75" customHeight="1">
      <c r="A62" s="325" t="s">
        <v>31</v>
      </c>
      <c r="B62" s="326"/>
      <c r="C62" s="326"/>
      <c r="D62" s="326"/>
      <c r="E62" s="326"/>
      <c r="F62" s="327"/>
      <c r="G62" s="34" t="s">
        <v>33</v>
      </c>
      <c r="H62" s="25">
        <f>H58</f>
        <v>0</v>
      </c>
      <c r="I62" s="25">
        <f t="shared" si="16"/>
        <v>1</v>
      </c>
      <c r="J62" s="25">
        <f t="shared" si="16"/>
        <v>0</v>
      </c>
      <c r="K62" s="25">
        <f t="shared" si="16"/>
        <v>0</v>
      </c>
      <c r="L62" s="25">
        <f t="shared" si="16"/>
        <v>1</v>
      </c>
      <c r="M62" s="25">
        <f t="shared" si="16"/>
        <v>0</v>
      </c>
      <c r="N62" s="25">
        <f t="shared" si="16"/>
        <v>0</v>
      </c>
      <c r="O62" s="25">
        <f t="shared" si="16"/>
        <v>1</v>
      </c>
      <c r="P62" s="25">
        <f t="shared" si="16"/>
        <v>0</v>
      </c>
      <c r="Q62" s="25">
        <f t="shared" si="16"/>
        <v>0</v>
      </c>
      <c r="R62" s="25">
        <f t="shared" si="16"/>
        <v>1</v>
      </c>
      <c r="S62" s="25">
        <f t="shared" si="16"/>
        <v>0</v>
      </c>
      <c r="T62" s="25">
        <f t="shared" si="17"/>
        <v>4</v>
      </c>
      <c r="U62" s="25">
        <f t="shared" si="1"/>
        <v>4</v>
      </c>
      <c r="V62" s="27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</row>
    <row r="63" spans="1:39" ht="15.75" customHeight="1">
      <c r="A63" s="337" t="s">
        <v>32</v>
      </c>
      <c r="B63" s="338"/>
      <c r="C63" s="338"/>
      <c r="D63" s="338"/>
      <c r="E63" s="338"/>
      <c r="F63" s="339"/>
      <c r="G63" s="34" t="s">
        <v>33</v>
      </c>
      <c r="H63" s="25">
        <f>H59+H60</f>
        <v>0</v>
      </c>
      <c r="I63" s="25">
        <f t="shared" ref="I63:S63" si="18">I59+I60</f>
        <v>0</v>
      </c>
      <c r="J63" s="25">
        <f t="shared" si="18"/>
        <v>2</v>
      </c>
      <c r="K63" s="25">
        <f t="shared" si="18"/>
        <v>0</v>
      </c>
      <c r="L63" s="25">
        <f t="shared" si="18"/>
        <v>0</v>
      </c>
      <c r="M63" s="25">
        <f t="shared" si="18"/>
        <v>0</v>
      </c>
      <c r="N63" s="25">
        <f t="shared" si="18"/>
        <v>0</v>
      </c>
      <c r="O63" s="25">
        <f t="shared" si="18"/>
        <v>0</v>
      </c>
      <c r="P63" s="25">
        <f t="shared" si="18"/>
        <v>2</v>
      </c>
      <c r="Q63" s="25">
        <f t="shared" si="18"/>
        <v>0</v>
      </c>
      <c r="R63" s="25">
        <f t="shared" si="18"/>
        <v>0</v>
      </c>
      <c r="S63" s="25">
        <f t="shared" si="18"/>
        <v>0</v>
      </c>
      <c r="T63" s="25">
        <f t="shared" si="17"/>
        <v>4</v>
      </c>
      <c r="U63" s="25">
        <f t="shared" si="1"/>
        <v>4</v>
      </c>
      <c r="V63" s="27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</row>
    <row r="64" spans="1:39" ht="15.75" customHeight="1">
      <c r="A64" s="310" t="s">
        <v>94</v>
      </c>
      <c r="B64" s="311"/>
      <c r="C64" s="311"/>
      <c r="D64" s="311"/>
      <c r="E64" s="311"/>
      <c r="F64" s="312"/>
      <c r="G64" s="119" t="s">
        <v>38</v>
      </c>
      <c r="H64" s="44">
        <f>H61+H62+H63</f>
        <v>1</v>
      </c>
      <c r="I64" s="44">
        <f>I61+I62+I63</f>
        <v>2</v>
      </c>
      <c r="J64" s="44">
        <f t="shared" ref="J64:S64" si="19">J61+J62+J63</f>
        <v>3</v>
      </c>
      <c r="K64" s="44">
        <f t="shared" si="19"/>
        <v>1</v>
      </c>
      <c r="L64" s="44">
        <f t="shared" si="19"/>
        <v>2</v>
      </c>
      <c r="M64" s="44">
        <f t="shared" si="19"/>
        <v>1</v>
      </c>
      <c r="N64" s="44">
        <f t="shared" si="19"/>
        <v>1</v>
      </c>
      <c r="O64" s="44">
        <f t="shared" si="19"/>
        <v>2</v>
      </c>
      <c r="P64" s="44">
        <f t="shared" si="19"/>
        <v>3</v>
      </c>
      <c r="Q64" s="44">
        <f t="shared" si="19"/>
        <v>1</v>
      </c>
      <c r="R64" s="44">
        <f t="shared" si="19"/>
        <v>2</v>
      </c>
      <c r="S64" s="44">
        <f t="shared" si="19"/>
        <v>1</v>
      </c>
      <c r="T64" s="44">
        <f t="shared" si="17"/>
        <v>20</v>
      </c>
      <c r="U64" s="25">
        <f t="shared" si="1"/>
        <v>20</v>
      </c>
      <c r="V64" s="27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</row>
    <row r="65" spans="1:39" s="36" customFormat="1" ht="15" hidden="1" customHeight="1">
      <c r="A65" s="33"/>
      <c r="B65" s="31"/>
      <c r="C65" s="325" t="s">
        <v>34</v>
      </c>
      <c r="D65" s="326"/>
      <c r="E65" s="326"/>
      <c r="F65" s="327"/>
      <c r="G65" s="34" t="s">
        <v>33</v>
      </c>
      <c r="H65" s="25">
        <f>'[8]мес ТЗ 2018'!AM186</f>
        <v>0</v>
      </c>
      <c r="I65" s="25">
        <f>'[8]мес ТЗ 2018'!AM325</f>
        <v>0</v>
      </c>
      <c r="J65" s="25">
        <f>'[8]мес ТЗ 2018'!AM466</f>
        <v>82.314999999999998</v>
      </c>
      <c r="K65" s="25">
        <f>'[8]мес ТЗ 2018'!AM567</f>
        <v>2.8</v>
      </c>
      <c r="L65" s="25">
        <f>'[8]мес ТЗ 2018'!AM672</f>
        <v>2.7974003880017899</v>
      </c>
      <c r="M65" s="25">
        <f>'[8]мес ТЗ 2018'!AM775</f>
        <v>2.8</v>
      </c>
      <c r="N65" s="25">
        <f>'[8]мес ТЗ 2018'!AM876</f>
        <v>0</v>
      </c>
      <c r="O65" s="25">
        <f>'[8]мес ТЗ 2018'!AM1016</f>
        <v>0</v>
      </c>
      <c r="P65" s="25">
        <f>'[8]мес ТЗ 2018'!AM1116</f>
        <v>81.839245438502999</v>
      </c>
      <c r="Q65" s="25">
        <f>'[8]мес ТЗ 2018'!AM1213</f>
        <v>0</v>
      </c>
      <c r="R65" s="25">
        <f>'[8]мес ТЗ 2018'!AM1353</f>
        <v>0</v>
      </c>
      <c r="S65" s="25">
        <f>'[8]мес ТЗ 2018'!AM1486</f>
        <v>0</v>
      </c>
      <c r="T65" s="25">
        <f t="shared" si="0"/>
        <v>172.5516458265048</v>
      </c>
      <c r="U65" s="25">
        <f t="shared" si="1"/>
        <v>172.5516458265048</v>
      </c>
      <c r="V65" s="27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</row>
    <row r="66" spans="1:39" s="36" customFormat="1" ht="15" hidden="1" customHeight="1">
      <c r="A66" s="33"/>
      <c r="B66" s="31"/>
      <c r="C66" s="337" t="s">
        <v>35</v>
      </c>
      <c r="D66" s="338"/>
      <c r="E66" s="338"/>
      <c r="F66" s="339"/>
      <c r="G66" s="34" t="s">
        <v>33</v>
      </c>
      <c r="H66" s="25">
        <f>'[8]мес ТЗ 2018'!AM187</f>
        <v>0</v>
      </c>
      <c r="I66" s="25">
        <f>'[8]мес ТЗ 2018'!AM326</f>
        <v>0</v>
      </c>
      <c r="J66" s="25">
        <f>'[8]мес ТЗ 2018'!AM467</f>
        <v>153.292</v>
      </c>
      <c r="K66" s="25">
        <f>'[8]мес ТЗ 2018'!AM568</f>
        <v>5.14</v>
      </c>
      <c r="L66" s="25">
        <f>'[8]мес ТЗ 2018'!AM673</f>
        <v>5.1395493209968697</v>
      </c>
      <c r="M66" s="25">
        <f>'[8]мес ТЗ 2018'!AM776</f>
        <v>5.14</v>
      </c>
      <c r="N66" s="25">
        <f>'[8]мес ТЗ 2018'!AM877</f>
        <v>0</v>
      </c>
      <c r="O66" s="25">
        <f>'[8]мес ТЗ 2018'!AM1017</f>
        <v>0</v>
      </c>
      <c r="P66" s="25">
        <f>'[8]мес ТЗ 2018'!AM1117</f>
        <v>154.27405634024399</v>
      </c>
      <c r="Q66" s="25">
        <f>'[8]мес ТЗ 2018'!AM1214</f>
        <v>0</v>
      </c>
      <c r="R66" s="25">
        <f>'[8]мес ТЗ 2018'!AM1354</f>
        <v>0</v>
      </c>
      <c r="S66" s="25">
        <f>'[8]мес ТЗ 2018'!AM1487</f>
        <v>0</v>
      </c>
      <c r="T66" s="25">
        <f t="shared" si="0"/>
        <v>322.98560566124081</v>
      </c>
      <c r="U66" s="25">
        <f t="shared" si="1"/>
        <v>322.98560566124081</v>
      </c>
      <c r="V66" s="27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</row>
    <row r="67" spans="1:39" s="36" customFormat="1" ht="15" hidden="1" customHeight="1">
      <c r="A67" s="33"/>
      <c r="B67" s="31"/>
      <c r="C67" s="337" t="s">
        <v>37</v>
      </c>
      <c r="D67" s="338"/>
      <c r="E67" s="338"/>
      <c r="F67" s="339"/>
      <c r="G67" s="34" t="s">
        <v>38</v>
      </c>
      <c r="H67" s="25">
        <f>'[8]мес ТЗ 2018'!AM189</f>
        <v>0.76</v>
      </c>
      <c r="I67" s="25">
        <f>'[8]мес ТЗ 2018'!AM328</f>
        <v>1.54</v>
      </c>
      <c r="J67" s="25">
        <f>'[8]мес ТЗ 2018'!AM469</f>
        <v>6.53</v>
      </c>
      <c r="K67" s="25">
        <f>'[8]мес ТЗ 2018'!AM570</f>
        <v>0.75</v>
      </c>
      <c r="L67" s="25">
        <f>'[8]мес ТЗ 2018'!AM675</f>
        <v>1.1100000000000001</v>
      </c>
      <c r="M67" s="25">
        <f>'[8]мес ТЗ 2018'!AM778</f>
        <v>0.75</v>
      </c>
      <c r="N67" s="25">
        <f>'[8]мес ТЗ 2018'!AM879</f>
        <v>0.75</v>
      </c>
      <c r="O67" s="25">
        <f>'[8]мес ТЗ 2018'!AM1019</f>
        <v>1.54</v>
      </c>
      <c r="P67" s="29">
        <f>'[8]мес ТЗ 2018'!AM1119</f>
        <v>6.85</v>
      </c>
      <c r="Q67" s="25">
        <f>'[8]мес ТЗ 2018'!AM1216</f>
        <v>0.75</v>
      </c>
      <c r="R67" s="25">
        <f>'[8]мес ТЗ 2018'!AM1356</f>
        <v>1.54</v>
      </c>
      <c r="S67" s="25">
        <f>'[8]мес ТЗ 2018'!AM1489</f>
        <v>0.75</v>
      </c>
      <c r="T67" s="25">
        <f t="shared" si="0"/>
        <v>23.619999999999997</v>
      </c>
      <c r="U67" s="25">
        <f t="shared" si="1"/>
        <v>23.619999999999997</v>
      </c>
      <c r="V67" s="27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1:39" s="36" customFormat="1" ht="15" customHeight="1" thickBot="1">
      <c r="A68" s="343" t="s">
        <v>43</v>
      </c>
      <c r="B68" s="344"/>
      <c r="C68" s="344"/>
      <c r="D68" s="344"/>
      <c r="E68" s="344"/>
      <c r="F68" s="344"/>
      <c r="G68" s="344"/>
      <c r="H68" s="344"/>
      <c r="I68" s="344"/>
      <c r="J68" s="344"/>
      <c r="K68" s="344"/>
      <c r="L68" s="344"/>
      <c r="M68" s="344"/>
      <c r="N68" s="344"/>
      <c r="O68" s="344"/>
      <c r="P68" s="344"/>
      <c r="Q68" s="344"/>
      <c r="R68" s="344"/>
      <c r="S68" s="344"/>
      <c r="T68" s="344"/>
      <c r="U68" s="345"/>
      <c r="V68" s="27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</row>
    <row r="69" spans="1:39" s="37" customFormat="1" ht="51.75" customHeight="1">
      <c r="A69" s="340"/>
      <c r="B69" s="334" t="s">
        <v>44</v>
      </c>
      <c r="C69" s="31" t="s">
        <v>84</v>
      </c>
      <c r="D69" s="25">
        <f>'[8]Норма ТК'!C7</f>
        <v>7.8620000000000001</v>
      </c>
      <c r="E69" s="78" t="s">
        <v>30</v>
      </c>
      <c r="F69" s="26" t="s">
        <v>88</v>
      </c>
      <c r="G69" s="34">
        <v>1</v>
      </c>
      <c r="H69" s="25">
        <v>1</v>
      </c>
      <c r="I69" s="25">
        <v>1</v>
      </c>
      <c r="J69" s="25">
        <v>1</v>
      </c>
      <c r="K69" s="25">
        <v>1</v>
      </c>
      <c r="L69" s="25">
        <v>1</v>
      </c>
      <c r="M69" s="25">
        <v>1</v>
      </c>
      <c r="N69" s="25">
        <v>1</v>
      </c>
      <c r="O69" s="25">
        <v>1</v>
      </c>
      <c r="P69" s="25">
        <v>1</v>
      </c>
      <c r="Q69" s="25">
        <v>1</v>
      </c>
      <c r="R69" s="25">
        <v>1</v>
      </c>
      <c r="S69" s="25">
        <v>1</v>
      </c>
      <c r="T69" s="25">
        <f t="shared" si="0"/>
        <v>12</v>
      </c>
      <c r="U69" s="25">
        <f t="shared" si="1"/>
        <v>12</v>
      </c>
      <c r="V69" s="27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</row>
    <row r="70" spans="1:39" s="39" customFormat="1" ht="51.75" customHeight="1">
      <c r="A70" s="340"/>
      <c r="B70" s="335"/>
      <c r="C70" s="31" t="s">
        <v>85</v>
      </c>
      <c r="D70" s="25">
        <f>'[8]Норма ТК'!C13</f>
        <v>7.8620000000000001</v>
      </c>
      <c r="E70" s="29" t="s">
        <v>31</v>
      </c>
      <c r="F70" s="30" t="s">
        <v>92</v>
      </c>
      <c r="G70" s="34">
        <v>1</v>
      </c>
      <c r="H70" s="25"/>
      <c r="I70" s="25">
        <v>1</v>
      </c>
      <c r="J70" s="25"/>
      <c r="K70" s="25"/>
      <c r="L70" s="25">
        <v>1</v>
      </c>
      <c r="M70" s="25"/>
      <c r="N70" s="25"/>
      <c r="O70" s="25">
        <v>1</v>
      </c>
      <c r="P70" s="25"/>
      <c r="Q70" s="25"/>
      <c r="R70" s="25">
        <v>1</v>
      </c>
      <c r="S70" s="25"/>
      <c r="T70" s="25">
        <f t="shared" si="0"/>
        <v>4</v>
      </c>
      <c r="U70" s="25">
        <f t="shared" si="1"/>
        <v>4</v>
      </c>
      <c r="V70" s="27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</row>
    <row r="71" spans="1:39" s="40" customFormat="1" ht="51.75" customHeight="1">
      <c r="A71" s="340"/>
      <c r="B71" s="336"/>
      <c r="C71" s="31" t="s">
        <v>86</v>
      </c>
      <c r="D71" s="25">
        <f>'[8]Норма ТК'!C23</f>
        <v>19.72</v>
      </c>
      <c r="E71" s="29" t="s">
        <v>32</v>
      </c>
      <c r="F71" s="31" t="s">
        <v>93</v>
      </c>
      <c r="G71" s="34">
        <v>1</v>
      </c>
      <c r="H71" s="25"/>
      <c r="I71" s="25"/>
      <c r="J71" s="25">
        <v>1</v>
      </c>
      <c r="K71" s="25"/>
      <c r="L71" s="25"/>
      <c r="M71" s="25"/>
      <c r="N71" s="25"/>
      <c r="O71" s="25"/>
      <c r="P71" s="25">
        <v>1</v>
      </c>
      <c r="Q71" s="25"/>
      <c r="R71" s="25"/>
      <c r="S71" s="25"/>
      <c r="T71" s="25">
        <f t="shared" si="0"/>
        <v>2</v>
      </c>
      <c r="U71" s="25">
        <f t="shared" si="1"/>
        <v>2</v>
      </c>
      <c r="V71" s="27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</row>
    <row r="72" spans="1:39" ht="15.75" customHeight="1">
      <c r="A72" s="325" t="s">
        <v>30</v>
      </c>
      <c r="B72" s="326"/>
      <c r="C72" s="326"/>
      <c r="D72" s="326"/>
      <c r="E72" s="326"/>
      <c r="F72" s="327"/>
      <c r="G72" s="34" t="s">
        <v>33</v>
      </c>
      <c r="H72" s="25">
        <f>H69</f>
        <v>1</v>
      </c>
      <c r="I72" s="25">
        <f t="shared" ref="I72:S74" si="20">I69</f>
        <v>1</v>
      </c>
      <c r="J72" s="25">
        <f t="shared" si="20"/>
        <v>1</v>
      </c>
      <c r="K72" s="25">
        <f t="shared" si="20"/>
        <v>1</v>
      </c>
      <c r="L72" s="25">
        <f t="shared" si="20"/>
        <v>1</v>
      </c>
      <c r="M72" s="25">
        <f t="shared" si="20"/>
        <v>1</v>
      </c>
      <c r="N72" s="25">
        <f t="shared" si="20"/>
        <v>1</v>
      </c>
      <c r="O72" s="25">
        <f t="shared" si="20"/>
        <v>1</v>
      </c>
      <c r="P72" s="25">
        <f t="shared" si="20"/>
        <v>1</v>
      </c>
      <c r="Q72" s="25">
        <f t="shared" si="20"/>
        <v>1</v>
      </c>
      <c r="R72" s="25">
        <f t="shared" si="20"/>
        <v>1</v>
      </c>
      <c r="S72" s="25">
        <f t="shared" si="20"/>
        <v>1</v>
      </c>
      <c r="T72" s="25">
        <f t="shared" ref="T72:T75" si="21">SUM(H72:S72)</f>
        <v>12</v>
      </c>
      <c r="U72" s="25">
        <f t="shared" si="1"/>
        <v>12</v>
      </c>
      <c r="V72" s="27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</row>
    <row r="73" spans="1:39" ht="15.75" customHeight="1">
      <c r="A73" s="325" t="s">
        <v>31</v>
      </c>
      <c r="B73" s="326"/>
      <c r="C73" s="326"/>
      <c r="D73" s="326"/>
      <c r="E73" s="326"/>
      <c r="F73" s="327"/>
      <c r="G73" s="34" t="s">
        <v>33</v>
      </c>
      <c r="H73" s="25">
        <f>H70</f>
        <v>0</v>
      </c>
      <c r="I73" s="25">
        <f t="shared" si="20"/>
        <v>1</v>
      </c>
      <c r="J73" s="25">
        <f t="shared" si="20"/>
        <v>0</v>
      </c>
      <c r="K73" s="25">
        <f t="shared" si="20"/>
        <v>0</v>
      </c>
      <c r="L73" s="25">
        <f t="shared" si="20"/>
        <v>1</v>
      </c>
      <c r="M73" s="25">
        <f t="shared" si="20"/>
        <v>0</v>
      </c>
      <c r="N73" s="25">
        <f t="shared" si="20"/>
        <v>0</v>
      </c>
      <c r="O73" s="25">
        <f t="shared" si="20"/>
        <v>1</v>
      </c>
      <c r="P73" s="25">
        <f t="shared" si="20"/>
        <v>0</v>
      </c>
      <c r="Q73" s="25">
        <f t="shared" si="20"/>
        <v>0</v>
      </c>
      <c r="R73" s="25">
        <f t="shared" si="20"/>
        <v>1</v>
      </c>
      <c r="S73" s="25">
        <f t="shared" si="20"/>
        <v>0</v>
      </c>
      <c r="T73" s="25">
        <f t="shared" si="21"/>
        <v>4</v>
      </c>
      <c r="U73" s="25">
        <f t="shared" si="1"/>
        <v>4</v>
      </c>
      <c r="V73" s="27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</row>
    <row r="74" spans="1:39" ht="15.75" customHeight="1">
      <c r="A74" s="337" t="s">
        <v>32</v>
      </c>
      <c r="B74" s="338"/>
      <c r="C74" s="338"/>
      <c r="D74" s="338"/>
      <c r="E74" s="338"/>
      <c r="F74" s="339"/>
      <c r="G74" s="34" t="s">
        <v>33</v>
      </c>
      <c r="H74" s="25">
        <f>H71</f>
        <v>0</v>
      </c>
      <c r="I74" s="25">
        <f t="shared" si="20"/>
        <v>0</v>
      </c>
      <c r="J74" s="25">
        <f t="shared" si="20"/>
        <v>1</v>
      </c>
      <c r="K74" s="25">
        <f t="shared" si="20"/>
        <v>0</v>
      </c>
      <c r="L74" s="25">
        <f t="shared" si="20"/>
        <v>0</v>
      </c>
      <c r="M74" s="25">
        <f t="shared" si="20"/>
        <v>0</v>
      </c>
      <c r="N74" s="25">
        <f t="shared" si="20"/>
        <v>0</v>
      </c>
      <c r="O74" s="25">
        <f t="shared" si="20"/>
        <v>0</v>
      </c>
      <c r="P74" s="25">
        <f t="shared" si="20"/>
        <v>1</v>
      </c>
      <c r="Q74" s="25">
        <f t="shared" si="20"/>
        <v>0</v>
      </c>
      <c r="R74" s="25">
        <f t="shared" si="20"/>
        <v>0</v>
      </c>
      <c r="S74" s="25">
        <f t="shared" si="20"/>
        <v>0</v>
      </c>
      <c r="T74" s="25">
        <f t="shared" si="21"/>
        <v>2</v>
      </c>
      <c r="U74" s="25">
        <f t="shared" si="1"/>
        <v>2</v>
      </c>
      <c r="V74" s="27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</row>
    <row r="75" spans="1:39" ht="15.75" customHeight="1">
      <c r="A75" s="310" t="s">
        <v>94</v>
      </c>
      <c r="B75" s="311"/>
      <c r="C75" s="311"/>
      <c r="D75" s="311"/>
      <c r="E75" s="311"/>
      <c r="F75" s="312"/>
      <c r="G75" s="119" t="s">
        <v>38</v>
      </c>
      <c r="H75" s="44">
        <f>H72+H73+H74</f>
        <v>1</v>
      </c>
      <c r="I75" s="44">
        <f t="shared" ref="I75:S75" si="22">I72+I73+I74</f>
        <v>2</v>
      </c>
      <c r="J75" s="44">
        <f t="shared" si="22"/>
        <v>2</v>
      </c>
      <c r="K75" s="44">
        <f t="shared" si="22"/>
        <v>1</v>
      </c>
      <c r="L75" s="44">
        <f t="shared" si="22"/>
        <v>2</v>
      </c>
      <c r="M75" s="44">
        <f t="shared" si="22"/>
        <v>1</v>
      </c>
      <c r="N75" s="44">
        <f t="shared" si="22"/>
        <v>1</v>
      </c>
      <c r="O75" s="44">
        <f t="shared" si="22"/>
        <v>2</v>
      </c>
      <c r="P75" s="44">
        <f t="shared" si="22"/>
        <v>2</v>
      </c>
      <c r="Q75" s="44">
        <f t="shared" si="22"/>
        <v>1</v>
      </c>
      <c r="R75" s="44">
        <f t="shared" si="22"/>
        <v>2</v>
      </c>
      <c r="S75" s="44">
        <f t="shared" si="22"/>
        <v>1</v>
      </c>
      <c r="T75" s="44">
        <f t="shared" si="21"/>
        <v>18</v>
      </c>
      <c r="U75" s="25">
        <f t="shared" si="1"/>
        <v>18</v>
      </c>
      <c r="V75" s="27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</row>
    <row r="76" spans="1:39" s="40" customFormat="1" ht="15.75" hidden="1" customHeight="1">
      <c r="A76" s="78"/>
      <c r="B76" s="31"/>
      <c r="C76" s="325" t="s">
        <v>34</v>
      </c>
      <c r="D76" s="326"/>
      <c r="E76" s="326"/>
      <c r="F76" s="327"/>
      <c r="G76" s="34" t="s">
        <v>33</v>
      </c>
      <c r="H76" s="25">
        <f>'[8]мес ТЗ 2018'!AM195</f>
        <v>0.96776252723311695</v>
      </c>
      <c r="I76" s="25">
        <f>'[8]мес ТЗ 2018'!AM334</f>
        <v>0</v>
      </c>
      <c r="J76" s="25">
        <f>'[8]мес ТЗ 2018'!AM475</f>
        <v>2.7469999999999999</v>
      </c>
      <c r="K76" s="25">
        <f>'[8]мес ТЗ 2018'!AM576</f>
        <v>1.1299999999999999</v>
      </c>
      <c r="L76" s="25">
        <f>'[8]мес ТЗ 2018'!AM681</f>
        <v>1.1324309342057399</v>
      </c>
      <c r="M76" s="25">
        <f>'[8]мес ТЗ 2018'!AM784</f>
        <v>1.1299999999999999</v>
      </c>
      <c r="N76" s="25">
        <f>'[8]мес ТЗ 2018'!AM885</f>
        <v>0</v>
      </c>
      <c r="O76" s="25">
        <f>'[8]мес ТЗ 2018'!AM1025</f>
        <v>0</v>
      </c>
      <c r="P76" s="25">
        <f>'[8]мес ТЗ 2018'!AM1125</f>
        <v>2.9991971683204102</v>
      </c>
      <c r="Q76" s="25">
        <f>'[8]мес ТЗ 2018'!AM1222</f>
        <v>0</v>
      </c>
      <c r="R76" s="25">
        <f>'[8]мес ТЗ 2018'!AM1362</f>
        <v>0</v>
      </c>
      <c r="S76" s="25">
        <f>'[8]мес ТЗ 2018'!AM1495</f>
        <v>0</v>
      </c>
      <c r="T76" s="25">
        <f>SUM(H76:S76)</f>
        <v>10.106390629759266</v>
      </c>
      <c r="U76" s="25">
        <f t="shared" si="1"/>
        <v>10.106390629759266</v>
      </c>
      <c r="V76" s="27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</row>
    <row r="77" spans="1:39" s="40" customFormat="1" ht="15.75" hidden="1" customHeight="1">
      <c r="A77" s="78"/>
      <c r="B77" s="31"/>
      <c r="C77" s="337" t="s">
        <v>35</v>
      </c>
      <c r="D77" s="338"/>
      <c r="E77" s="338"/>
      <c r="F77" s="339"/>
      <c r="G77" s="34" t="s">
        <v>33</v>
      </c>
      <c r="H77" s="25">
        <f>'[8]мес ТЗ 2018'!AM196</f>
        <v>1.7956419753086399</v>
      </c>
      <c r="I77" s="25">
        <f>'[8]мес ТЗ 2018'!AM335</f>
        <v>0</v>
      </c>
      <c r="J77" s="25">
        <f>'[8]мес ТЗ 2018'!AM476</f>
        <v>6.7439999999999998</v>
      </c>
      <c r="K77" s="25">
        <f>'[8]мес ТЗ 2018'!AM577</f>
        <v>2.04</v>
      </c>
      <c r="L77" s="25">
        <f>'[8]мес ТЗ 2018'!AM682</f>
        <v>2.16</v>
      </c>
      <c r="M77" s="25">
        <f>'[8]мес ТЗ 2018'!AM785</f>
        <v>2.04</v>
      </c>
      <c r="N77" s="25">
        <f>'[8]мес ТЗ 2018'!AM886</f>
        <v>0</v>
      </c>
      <c r="O77" s="25">
        <f>'[8]мес ТЗ 2018'!AM1026</f>
        <v>0</v>
      </c>
      <c r="P77" s="25">
        <f>'[8]мес ТЗ 2018'!AM1126</f>
        <v>5.5740958963929002</v>
      </c>
      <c r="Q77" s="25">
        <f>'[8]мес ТЗ 2018'!AM1223</f>
        <v>0</v>
      </c>
      <c r="R77" s="25">
        <f>'[8]мес ТЗ 2018'!AM1363</f>
        <v>0</v>
      </c>
      <c r="S77" s="25">
        <f>'[8]мес ТЗ 2018'!AM1496</f>
        <v>0</v>
      </c>
      <c r="T77" s="25">
        <f>SUM(H77:S77)</f>
        <v>20.35373787170154</v>
      </c>
      <c r="U77" s="25">
        <f t="shared" si="1"/>
        <v>20.35373787170154</v>
      </c>
      <c r="V77" s="27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</row>
    <row r="78" spans="1:39" s="40" customFormat="1" ht="15.75" hidden="1" customHeight="1">
      <c r="A78" s="78"/>
      <c r="B78" s="31"/>
      <c r="C78" s="337" t="s">
        <v>37</v>
      </c>
      <c r="D78" s="338"/>
      <c r="E78" s="338"/>
      <c r="F78" s="339"/>
      <c r="G78" s="34" t="s">
        <v>38</v>
      </c>
      <c r="H78" s="25">
        <f>'[8]мес ТЗ 2018'!AM198</f>
        <v>0.2</v>
      </c>
      <c r="I78" s="25">
        <f>'[8]мес ТЗ 2018'!AM337</f>
        <v>0.9</v>
      </c>
      <c r="J78" s="25">
        <f>'[8]мес ТЗ 2018'!AM478</f>
        <v>0.25</v>
      </c>
      <c r="K78" s="25">
        <f>'[8]мес ТЗ 2018'!AM579</f>
        <v>0.45</v>
      </c>
      <c r="L78" s="25">
        <f>'[8]мес ТЗ 2018'!AM684</f>
        <v>0.6</v>
      </c>
      <c r="M78" s="25">
        <f>'[8]мес ТЗ 2018'!AM787</f>
        <v>0.45</v>
      </c>
      <c r="N78" s="25">
        <f>'[8]мес ТЗ 2018'!AM888</f>
        <v>0.45</v>
      </c>
      <c r="O78" s="25">
        <f>'[8]мес ТЗ 2018'!AM1028</f>
        <v>0.9</v>
      </c>
      <c r="P78" s="35">
        <f>'[8]мес ТЗ 2018'!AM1128</f>
        <v>0.56000000000000005</v>
      </c>
      <c r="Q78" s="25">
        <f>'[8]мес ТЗ 2018'!AM1225</f>
        <v>0.45</v>
      </c>
      <c r="R78" s="25">
        <f>'[8]мес ТЗ 2018'!AM1365</f>
        <v>0.9</v>
      </c>
      <c r="S78" s="25">
        <f>'[8]мес ТЗ 2018'!AM1498</f>
        <v>0.45</v>
      </c>
      <c r="T78" s="25">
        <f>SUM(H78:S78)</f>
        <v>6.5600000000000005</v>
      </c>
      <c r="U78" s="25">
        <f t="shared" si="1"/>
        <v>6.5600000000000005</v>
      </c>
      <c r="V78" s="27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</row>
    <row r="79" spans="1:39" s="39" customFormat="1" ht="15.75" hidden="1" customHeight="1">
      <c r="A79" s="41"/>
      <c r="B79" s="41"/>
      <c r="C79" s="41"/>
      <c r="D79" s="346" t="s">
        <v>45</v>
      </c>
      <c r="E79" s="347"/>
      <c r="F79" s="348"/>
      <c r="G79" s="78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42"/>
      <c r="U79" s="25">
        <f t="shared" si="1"/>
        <v>0</v>
      </c>
      <c r="V79" s="27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</row>
    <row r="80" spans="1:39" s="39" customFormat="1" ht="15" hidden="1" customHeight="1">
      <c r="A80" s="43"/>
      <c r="B80" s="346" t="s">
        <v>30</v>
      </c>
      <c r="C80" s="347"/>
      <c r="D80" s="347"/>
      <c r="E80" s="347"/>
      <c r="F80" s="348"/>
      <c r="G80" s="43"/>
      <c r="H80" s="44">
        <f t="shared" ref="H80:S80" si="23">H27+H36+H46+H57+H69</f>
        <v>5</v>
      </c>
      <c r="I80" s="44">
        <f t="shared" si="23"/>
        <v>5</v>
      </c>
      <c r="J80" s="44">
        <f t="shared" si="23"/>
        <v>5</v>
      </c>
      <c r="K80" s="44">
        <f t="shared" si="23"/>
        <v>5</v>
      </c>
      <c r="L80" s="44">
        <f t="shared" si="23"/>
        <v>5</v>
      </c>
      <c r="M80" s="44">
        <f t="shared" si="23"/>
        <v>5</v>
      </c>
      <c r="N80" s="44">
        <f t="shared" si="23"/>
        <v>5</v>
      </c>
      <c r="O80" s="44">
        <f t="shared" si="23"/>
        <v>5</v>
      </c>
      <c r="P80" s="44">
        <f t="shared" si="23"/>
        <v>5</v>
      </c>
      <c r="Q80" s="44">
        <f t="shared" si="23"/>
        <v>5</v>
      </c>
      <c r="R80" s="44">
        <f t="shared" si="23"/>
        <v>5</v>
      </c>
      <c r="S80" s="44">
        <f t="shared" si="23"/>
        <v>5</v>
      </c>
      <c r="T80" s="44">
        <f>SUM(H80:S80)</f>
        <v>60</v>
      </c>
      <c r="U80" s="44">
        <f t="shared" si="1"/>
        <v>60</v>
      </c>
      <c r="V80" s="27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</row>
    <row r="81" spans="1:39" s="45" customFormat="1" ht="15" hidden="1" customHeight="1">
      <c r="A81" s="43"/>
      <c r="B81" s="346" t="s">
        <v>31</v>
      </c>
      <c r="C81" s="347"/>
      <c r="D81" s="347"/>
      <c r="E81" s="347"/>
      <c r="F81" s="348"/>
      <c r="G81" s="43"/>
      <c r="H81" s="44">
        <f t="shared" ref="H81:S81" si="24">H28+H47+H58+H70</f>
        <v>0</v>
      </c>
      <c r="I81" s="44">
        <f t="shared" si="24"/>
        <v>4</v>
      </c>
      <c r="J81" s="44">
        <f t="shared" si="24"/>
        <v>0</v>
      </c>
      <c r="K81" s="44">
        <f t="shared" si="24"/>
        <v>0</v>
      </c>
      <c r="L81" s="44">
        <f t="shared" si="24"/>
        <v>4</v>
      </c>
      <c r="M81" s="44">
        <f t="shared" si="24"/>
        <v>0</v>
      </c>
      <c r="N81" s="44">
        <f t="shared" si="24"/>
        <v>0</v>
      </c>
      <c r="O81" s="44">
        <f t="shared" si="24"/>
        <v>4</v>
      </c>
      <c r="P81" s="44">
        <f t="shared" si="24"/>
        <v>0</v>
      </c>
      <c r="Q81" s="44">
        <f t="shared" si="24"/>
        <v>0</v>
      </c>
      <c r="R81" s="44">
        <f t="shared" si="24"/>
        <v>4</v>
      </c>
      <c r="S81" s="44">
        <f t="shared" si="24"/>
        <v>0</v>
      </c>
      <c r="T81" s="44">
        <f t="shared" ref="T81:T87" si="25">SUM(H81:S81)</f>
        <v>16</v>
      </c>
      <c r="U81" s="44">
        <f t="shared" si="1"/>
        <v>16</v>
      </c>
      <c r="V81" s="27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</row>
    <row r="82" spans="1:39" s="45" customFormat="1" ht="15" hidden="1" customHeight="1">
      <c r="A82" s="46"/>
      <c r="B82" s="346" t="s">
        <v>32</v>
      </c>
      <c r="C82" s="347"/>
      <c r="D82" s="347"/>
      <c r="E82" s="347"/>
      <c r="F82" s="348"/>
      <c r="G82" s="43"/>
      <c r="H82" s="44">
        <f t="shared" ref="H82:S82" si="26">H29+H30+H37+H38+H48+H59+H60+H71</f>
        <v>0</v>
      </c>
      <c r="I82" s="44">
        <f t="shared" si="26"/>
        <v>0</v>
      </c>
      <c r="J82" s="44">
        <f t="shared" si="26"/>
        <v>8</v>
      </c>
      <c r="K82" s="44">
        <f t="shared" si="26"/>
        <v>0</v>
      </c>
      <c r="L82" s="44">
        <f t="shared" si="26"/>
        <v>0</v>
      </c>
      <c r="M82" s="44">
        <f t="shared" si="26"/>
        <v>0</v>
      </c>
      <c r="N82" s="44">
        <f t="shared" si="26"/>
        <v>0</v>
      </c>
      <c r="O82" s="44">
        <f t="shared" si="26"/>
        <v>0</v>
      </c>
      <c r="P82" s="44">
        <f t="shared" si="26"/>
        <v>8</v>
      </c>
      <c r="Q82" s="44">
        <f t="shared" si="26"/>
        <v>0</v>
      </c>
      <c r="R82" s="44">
        <f t="shared" si="26"/>
        <v>0</v>
      </c>
      <c r="S82" s="44">
        <f t="shared" si="26"/>
        <v>0</v>
      </c>
      <c r="T82" s="44">
        <f t="shared" ref="T82" si="27">SUM(H82:S82)</f>
        <v>16</v>
      </c>
      <c r="U82" s="44">
        <f t="shared" si="1"/>
        <v>16</v>
      </c>
      <c r="V82" s="27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  <row r="83" spans="1:39" s="39" customFormat="1" ht="15.75" hidden="1" customHeight="1">
      <c r="A83" s="354" t="s">
        <v>46</v>
      </c>
      <c r="B83" s="355"/>
      <c r="C83" s="355"/>
      <c r="D83" s="355"/>
      <c r="E83" s="355"/>
      <c r="F83" s="355"/>
      <c r="G83" s="355"/>
      <c r="H83" s="44">
        <f>'[8]мес ТЗ 2018'!AM23</f>
        <v>8.35</v>
      </c>
      <c r="I83" s="44">
        <f>'[8]мес ТЗ 2018'!AM52</f>
        <v>15.03</v>
      </c>
      <c r="J83" s="44">
        <f>'[8]мес ТЗ 2018'!AM81</f>
        <v>173.72</v>
      </c>
      <c r="K83" s="44">
        <f>'[8]мес ТЗ 2018'!AM110</f>
        <v>8.35</v>
      </c>
      <c r="L83" s="44">
        <f>'[8]мес ТЗ 2018'!AM139</f>
        <v>15.03</v>
      </c>
      <c r="M83" s="44">
        <f>'[8]мес ТЗ 2018'!AM791</f>
        <v>6.68</v>
      </c>
      <c r="N83" s="44">
        <f>'[8]мес ТЗ 2018'!AM962</f>
        <v>8.35</v>
      </c>
      <c r="O83" s="44">
        <f>'[8]мес ТЗ 2018'!AM1033</f>
        <v>0</v>
      </c>
      <c r="P83" s="44">
        <f>'[8]мес ТЗ 2018'!AM1133</f>
        <v>166.916998644204</v>
      </c>
      <c r="Q83" s="44">
        <f>'[8]мес ТЗ 2018'!AM1302</f>
        <v>3.15</v>
      </c>
      <c r="R83" s="44">
        <f>'[8]мес ТЗ 2018'!AM1429</f>
        <v>5.67</v>
      </c>
      <c r="S83" s="47">
        <f>'[8]мес ТЗ 2018'!AM1578</f>
        <v>3.15</v>
      </c>
      <c r="T83" s="44">
        <f t="shared" si="25"/>
        <v>414.39699864420396</v>
      </c>
      <c r="U83" s="44">
        <f t="shared" si="1"/>
        <v>414.39699864420396</v>
      </c>
      <c r="V83" s="27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</row>
    <row r="84" spans="1:39" hidden="1">
      <c r="A84" s="356" t="s">
        <v>47</v>
      </c>
      <c r="B84" s="357"/>
      <c r="C84" s="357"/>
      <c r="D84" s="357"/>
      <c r="E84" s="357"/>
      <c r="F84" s="357"/>
      <c r="G84" s="357"/>
      <c r="H84" s="44">
        <f>'[8]мес ТЗ 2018'!AM24</f>
        <v>4.5</v>
      </c>
      <c r="I84" s="44">
        <f>'[8]мес ТЗ 2018'!AM53</f>
        <v>8.56</v>
      </c>
      <c r="J84" s="44">
        <f>'[8]мес ТЗ 2018'!AM82</f>
        <v>339.44</v>
      </c>
      <c r="K84" s="44">
        <f>'[8]мес ТЗ 2018'!AM111</f>
        <v>4.5</v>
      </c>
      <c r="L84" s="44">
        <f>'[8]мес ТЗ 2018'!AM140</f>
        <v>8.56</v>
      </c>
      <c r="M84" s="44">
        <f>'[8]мес ТЗ 2018'!AM792</f>
        <v>3.88</v>
      </c>
      <c r="N84" s="44">
        <f>'[8]мес ТЗ 2018'!AM963</f>
        <v>4.5</v>
      </c>
      <c r="O84" s="44">
        <f>'[8]мес ТЗ 2018'!AM1034</f>
        <v>0</v>
      </c>
      <c r="P84" s="44">
        <f>'[8]мес ТЗ 2018'!AM1134</f>
        <v>303.56266009142303</v>
      </c>
      <c r="Q84" s="44">
        <f>'[8]мес ТЗ 2018'!AM1303</f>
        <v>5.4</v>
      </c>
      <c r="R84" s="44">
        <f>'[8]мес ТЗ 2018'!AM1430</f>
        <v>9.7200000000000006</v>
      </c>
      <c r="S84" s="47">
        <f>'[8]мес ТЗ 2018'!AM1579</f>
        <v>5.4</v>
      </c>
      <c r="T84" s="44">
        <f t="shared" si="25"/>
        <v>698.02266009142295</v>
      </c>
      <c r="U84" s="44">
        <f t="shared" si="1"/>
        <v>698.02266009142295</v>
      </c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</row>
    <row r="85" spans="1:39" hidden="1">
      <c r="A85" s="358" t="s">
        <v>48</v>
      </c>
      <c r="B85" s="359"/>
      <c r="C85" s="359"/>
      <c r="D85" s="359"/>
      <c r="E85" s="359"/>
      <c r="F85" s="359"/>
      <c r="G85" s="359"/>
      <c r="H85" s="44">
        <f>SUM(H81:H84)</f>
        <v>12.85</v>
      </c>
      <c r="I85" s="44">
        <f t="shared" ref="I85:S85" si="28">SUM(I81:I84)</f>
        <v>27.590000000000003</v>
      </c>
      <c r="J85" s="44">
        <f>SUM(J81:J84)</f>
        <v>521.16</v>
      </c>
      <c r="K85" s="44">
        <f t="shared" si="28"/>
        <v>12.85</v>
      </c>
      <c r="L85" s="44">
        <f>SUM(L81:L84)</f>
        <v>27.590000000000003</v>
      </c>
      <c r="M85" s="44">
        <f>SUM(M81:M84)</f>
        <v>10.559999999999999</v>
      </c>
      <c r="N85" s="44">
        <f t="shared" si="28"/>
        <v>12.85</v>
      </c>
      <c r="O85" s="44">
        <f t="shared" si="28"/>
        <v>4</v>
      </c>
      <c r="P85" s="44">
        <f t="shared" si="28"/>
        <v>478.47965873562703</v>
      </c>
      <c r="Q85" s="44">
        <f t="shared" si="28"/>
        <v>8.5500000000000007</v>
      </c>
      <c r="R85" s="44">
        <f t="shared" si="28"/>
        <v>19.39</v>
      </c>
      <c r="S85" s="47">
        <f t="shared" si="28"/>
        <v>8.5500000000000007</v>
      </c>
      <c r="T85" s="44">
        <f t="shared" si="25"/>
        <v>1144.4196587356271</v>
      </c>
      <c r="U85" s="44">
        <f t="shared" si="1"/>
        <v>1144.4196587356271</v>
      </c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</row>
    <row r="86" spans="1:39" hidden="1">
      <c r="A86" s="349" t="s">
        <v>49</v>
      </c>
      <c r="B86" s="350"/>
      <c r="C86" s="350"/>
      <c r="D86" s="350"/>
      <c r="E86" s="350"/>
      <c r="F86" s="350"/>
      <c r="G86" s="350"/>
      <c r="H86" s="48">
        <f>'[8]мес ТЗ 2018'!AM26</f>
        <v>1.95</v>
      </c>
      <c r="I86" s="48">
        <f>'[8]мес ТЗ 2018'!AM55</f>
        <v>3.74</v>
      </c>
      <c r="J86" s="48">
        <f>'[8]мес ТЗ 2018'!AM84</f>
        <v>17.41</v>
      </c>
      <c r="K86" s="48">
        <f>'[8]мес ТЗ 2018'!AM113</f>
        <v>1.95</v>
      </c>
      <c r="L86" s="48">
        <f>'[8]мес ТЗ 2018'!AM142</f>
        <v>3.74</v>
      </c>
      <c r="M86" s="48">
        <f>'[8]мес ТЗ 2018'!AM794</f>
        <v>1.7</v>
      </c>
      <c r="N86" s="48">
        <f>'[8]мес ТЗ 2018'!AM965</f>
        <v>1.95</v>
      </c>
      <c r="O86" s="48">
        <f>'[8]мес ТЗ 2018'!AM1036</f>
        <v>5.27</v>
      </c>
      <c r="P86" s="48">
        <f>'[8]мес ТЗ 2018'!AM1136</f>
        <v>15.74</v>
      </c>
      <c r="Q86" s="48">
        <f>'[8]мес ТЗ 2018'!AM1305</f>
        <v>2.35</v>
      </c>
      <c r="R86" s="48">
        <f>'[8]мес ТЗ 2018'!AM1432</f>
        <v>4.2300000000000004</v>
      </c>
      <c r="S86" s="49">
        <f>'[8]мес ТЗ 2018'!AM1581</f>
        <v>2.35</v>
      </c>
      <c r="T86" s="44">
        <f t="shared" si="25"/>
        <v>62.38</v>
      </c>
      <c r="U86" s="44">
        <f t="shared" si="1"/>
        <v>62.38</v>
      </c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</row>
    <row r="87" spans="1:39" hidden="1">
      <c r="A87" s="50"/>
      <c r="B87" s="51"/>
      <c r="C87" s="50"/>
      <c r="D87" s="50"/>
      <c r="E87" s="50"/>
      <c r="F87" s="52" t="s">
        <v>32</v>
      </c>
      <c r="G87" s="19"/>
      <c r="H87" s="44">
        <f>H29+H37+H48+H59</f>
        <v>0</v>
      </c>
      <c r="I87" s="44">
        <f>I29+I37+I48+I59</f>
        <v>0</v>
      </c>
      <c r="J87" s="44">
        <f t="shared" ref="J87:S87" si="29">J29+J37++J71+J48+J59</f>
        <v>5</v>
      </c>
      <c r="K87" s="44">
        <f t="shared" si="29"/>
        <v>0</v>
      </c>
      <c r="L87" s="44">
        <f t="shared" si="29"/>
        <v>0</v>
      </c>
      <c r="M87" s="44">
        <f t="shared" si="29"/>
        <v>0</v>
      </c>
      <c r="N87" s="44">
        <f t="shared" si="29"/>
        <v>0</v>
      </c>
      <c r="O87" s="44">
        <f t="shared" si="29"/>
        <v>0</v>
      </c>
      <c r="P87" s="44">
        <f t="shared" si="29"/>
        <v>5</v>
      </c>
      <c r="Q87" s="44">
        <f t="shared" si="29"/>
        <v>0</v>
      </c>
      <c r="R87" s="44">
        <f t="shared" si="29"/>
        <v>0</v>
      </c>
      <c r="S87" s="44">
        <f t="shared" si="29"/>
        <v>0</v>
      </c>
      <c r="T87" s="44">
        <f t="shared" si="25"/>
        <v>10</v>
      </c>
      <c r="U87" s="44">
        <f t="shared" si="1"/>
        <v>10</v>
      </c>
    </row>
    <row r="88" spans="1:39" ht="15" hidden="1" customHeight="1">
      <c r="A88" s="53"/>
      <c r="B88" s="54"/>
      <c r="C88" s="54"/>
      <c r="D88" s="351" t="s">
        <v>36</v>
      </c>
      <c r="E88" s="352"/>
      <c r="F88" s="353"/>
      <c r="G88" s="54"/>
      <c r="H88" s="69">
        <f>H80+H81+H82</f>
        <v>5</v>
      </c>
      <c r="I88" s="69">
        <f t="shared" ref="I88:S88" si="30">I80+I81+I82</f>
        <v>9</v>
      </c>
      <c r="J88" s="69">
        <f>J80+J81+J82</f>
        <v>13</v>
      </c>
      <c r="K88" s="69">
        <f t="shared" si="30"/>
        <v>5</v>
      </c>
      <c r="L88" s="69">
        <f t="shared" si="30"/>
        <v>9</v>
      </c>
      <c r="M88" s="69">
        <f t="shared" si="30"/>
        <v>5</v>
      </c>
      <c r="N88" s="69">
        <f t="shared" si="30"/>
        <v>5</v>
      </c>
      <c r="O88" s="69">
        <f t="shared" si="30"/>
        <v>9</v>
      </c>
      <c r="P88" s="69">
        <f t="shared" si="30"/>
        <v>13</v>
      </c>
      <c r="Q88" s="69">
        <f t="shared" si="30"/>
        <v>5</v>
      </c>
      <c r="R88" s="69">
        <f t="shared" si="30"/>
        <v>9</v>
      </c>
      <c r="S88" s="69">
        <f t="shared" si="30"/>
        <v>5</v>
      </c>
      <c r="T88" s="44">
        <f>SUM(H88:S88)</f>
        <v>92</v>
      </c>
      <c r="U88" s="44">
        <f>T88</f>
        <v>92</v>
      </c>
    </row>
    <row r="89" spans="1:39" ht="15" hidden="1" customHeight="1">
      <c r="A89" s="53"/>
      <c r="B89" s="56"/>
      <c r="C89" s="351" t="s">
        <v>34</v>
      </c>
      <c r="D89" s="352"/>
      <c r="E89" s="352"/>
      <c r="F89" s="353"/>
      <c r="G89" s="56"/>
      <c r="H89" s="55">
        <f t="shared" ref="H89:S89" si="31">H32+H42+H53+H65+H76</f>
        <v>0.96776252723311695</v>
      </c>
      <c r="I89" s="55">
        <f t="shared" si="31"/>
        <v>1</v>
      </c>
      <c r="J89" s="55">
        <f t="shared" si="31"/>
        <v>168.04700000000003</v>
      </c>
      <c r="K89" s="55">
        <f t="shared" si="31"/>
        <v>7.9899999999999993</v>
      </c>
      <c r="L89" s="55">
        <f t="shared" si="31"/>
        <v>8.9836145864089403</v>
      </c>
      <c r="M89" s="55">
        <f t="shared" si="31"/>
        <v>7.9899999999999993</v>
      </c>
      <c r="N89" s="55">
        <f t="shared" si="31"/>
        <v>0</v>
      </c>
      <c r="O89" s="55">
        <f t="shared" si="31"/>
        <v>1</v>
      </c>
      <c r="P89" s="55">
        <f t="shared" si="31"/>
        <v>166.91699864420414</v>
      </c>
      <c r="Q89" s="55">
        <f t="shared" si="31"/>
        <v>0</v>
      </c>
      <c r="R89" s="55">
        <f t="shared" si="31"/>
        <v>3.1652198294142599</v>
      </c>
      <c r="S89" s="55">
        <f t="shared" si="31"/>
        <v>0</v>
      </c>
      <c r="T89" s="57">
        <f>SUM(H89:S89)</f>
        <v>366.06059558726048</v>
      </c>
      <c r="U89" s="44">
        <f t="shared" ref="U89:U92" si="32">T89</f>
        <v>366.06059558726048</v>
      </c>
    </row>
    <row r="90" spans="1:39" ht="15" hidden="1" customHeight="1">
      <c r="A90" s="53"/>
      <c r="B90" s="56"/>
      <c r="C90" s="351" t="s">
        <v>35</v>
      </c>
      <c r="D90" s="352"/>
      <c r="E90" s="352"/>
      <c r="F90" s="353"/>
      <c r="G90" s="56"/>
      <c r="H90" s="55">
        <f t="shared" ref="H90:S90" si="33">H33+H43+H54+H66+H77</f>
        <v>1.7956419753086399</v>
      </c>
      <c r="I90" s="55">
        <f t="shared" si="33"/>
        <v>3.9780698364827298</v>
      </c>
      <c r="J90" s="55">
        <f t="shared" si="33"/>
        <v>318.86599999999999</v>
      </c>
      <c r="K90" s="55">
        <f t="shared" si="33"/>
        <v>14.629999999999999</v>
      </c>
      <c r="L90" s="55">
        <f t="shared" si="33"/>
        <v>13.837619157479601</v>
      </c>
      <c r="M90" s="55">
        <f t="shared" si="33"/>
        <v>16.2</v>
      </c>
      <c r="N90" s="55">
        <f t="shared" si="33"/>
        <v>0</v>
      </c>
      <c r="O90" s="55">
        <f t="shared" si="33"/>
        <v>0</v>
      </c>
      <c r="P90" s="55">
        <f t="shared" si="33"/>
        <v>305.5626600914232</v>
      </c>
      <c r="Q90" s="55">
        <f t="shared" si="33"/>
        <v>0</v>
      </c>
      <c r="R90" s="55">
        <f t="shared" si="33"/>
        <v>0</v>
      </c>
      <c r="S90" s="55">
        <f t="shared" si="33"/>
        <v>0</v>
      </c>
      <c r="T90" s="57">
        <f>SUM(H90:S90)</f>
        <v>674.86999106069413</v>
      </c>
      <c r="U90" s="44">
        <f t="shared" si="32"/>
        <v>674.86999106069413</v>
      </c>
    </row>
    <row r="91" spans="1:39" ht="15" hidden="1" customHeight="1">
      <c r="A91" s="53"/>
      <c r="B91" s="56"/>
      <c r="C91" s="54"/>
      <c r="D91" s="351" t="s">
        <v>36</v>
      </c>
      <c r="E91" s="352"/>
      <c r="F91" s="353"/>
      <c r="G91" s="56"/>
      <c r="H91" s="55">
        <f>SUM(H88:H90)</f>
        <v>7.7634045025417571</v>
      </c>
      <c r="I91" s="55">
        <f t="shared" ref="I91:S91" si="34">SUM(I88:I90)</f>
        <v>13.97806983648273</v>
      </c>
      <c r="J91" s="55">
        <f>SUM(J88:J90)</f>
        <v>499.91300000000001</v>
      </c>
      <c r="K91" s="55">
        <f t="shared" si="34"/>
        <v>27.619999999999997</v>
      </c>
      <c r="L91" s="55">
        <f t="shared" si="34"/>
        <v>31.821233743888541</v>
      </c>
      <c r="M91" s="55">
        <f t="shared" si="34"/>
        <v>29.189999999999998</v>
      </c>
      <c r="N91" s="55">
        <f t="shared" si="34"/>
        <v>5</v>
      </c>
      <c r="O91" s="55">
        <f t="shared" si="34"/>
        <v>10</v>
      </c>
      <c r="P91" s="55">
        <f t="shared" si="34"/>
        <v>485.47965873562737</v>
      </c>
      <c r="Q91" s="55">
        <f t="shared" si="34"/>
        <v>5</v>
      </c>
      <c r="R91" s="55">
        <f t="shared" si="34"/>
        <v>12.16521982941426</v>
      </c>
      <c r="S91" s="55">
        <f t="shared" si="34"/>
        <v>5</v>
      </c>
      <c r="T91" s="57">
        <f>SUM(H91:S91)</f>
        <v>1132.9305866479547</v>
      </c>
      <c r="U91" s="44">
        <f t="shared" si="32"/>
        <v>1132.9305866479547</v>
      </c>
    </row>
    <row r="92" spans="1:39" ht="15" hidden="1" customHeight="1">
      <c r="A92" s="53"/>
      <c r="B92" s="56"/>
      <c r="C92" s="351" t="s">
        <v>37</v>
      </c>
      <c r="D92" s="352"/>
      <c r="E92" s="352"/>
      <c r="F92" s="353"/>
      <c r="G92" s="56"/>
      <c r="H92" s="55">
        <f t="shared" ref="H92:S92" si="35">H34+H44+H55+H67+H78</f>
        <v>2.95</v>
      </c>
      <c r="I92" s="55">
        <f t="shared" si="35"/>
        <v>6.19</v>
      </c>
      <c r="J92" s="55">
        <f t="shared" si="35"/>
        <v>15.190000000000001</v>
      </c>
      <c r="K92" s="55">
        <f t="shared" si="35"/>
        <v>3.29</v>
      </c>
      <c r="L92" s="55">
        <f t="shared" si="35"/>
        <v>5.0599999999999996</v>
      </c>
      <c r="M92" s="55">
        <f t="shared" si="35"/>
        <v>3.29</v>
      </c>
      <c r="N92" s="55">
        <f t="shared" si="35"/>
        <v>3.29</v>
      </c>
      <c r="O92" s="55">
        <f t="shared" si="35"/>
        <v>6.19</v>
      </c>
      <c r="P92" s="58">
        <f t="shared" si="35"/>
        <v>16.419999999999998</v>
      </c>
      <c r="Q92" s="55">
        <f t="shared" si="35"/>
        <v>3.29</v>
      </c>
      <c r="R92" s="55">
        <f t="shared" si="35"/>
        <v>6.19</v>
      </c>
      <c r="S92" s="55">
        <f t="shared" si="35"/>
        <v>3.29</v>
      </c>
      <c r="T92" s="59">
        <f>SUM(H92:S92)</f>
        <v>74.64</v>
      </c>
      <c r="U92" s="60">
        <f t="shared" si="32"/>
        <v>74.64</v>
      </c>
    </row>
    <row r="93" spans="1:39" ht="15" customHeight="1">
      <c r="A93" s="61"/>
      <c r="B93" s="62"/>
      <c r="C93" s="62"/>
      <c r="D93" s="62"/>
      <c r="E93" s="62"/>
      <c r="F93" s="62"/>
      <c r="G93" s="62"/>
      <c r="H93" s="63"/>
      <c r="I93" s="63"/>
      <c r="J93" s="63"/>
      <c r="K93" s="63"/>
      <c r="L93" s="63"/>
      <c r="M93" s="63"/>
      <c r="N93" s="63"/>
      <c r="O93" s="64"/>
      <c r="P93" s="64"/>
      <c r="Q93" s="64"/>
      <c r="R93" s="64"/>
      <c r="S93" s="64"/>
      <c r="T93" s="65"/>
      <c r="U93" s="28"/>
    </row>
    <row r="94" spans="1:39" ht="15" customHeight="1">
      <c r="A94" s="61"/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4"/>
      <c r="P94" s="64"/>
      <c r="Q94" s="64"/>
      <c r="R94" s="64"/>
      <c r="S94" s="64"/>
      <c r="T94" s="65"/>
      <c r="U94" s="28"/>
    </row>
    <row r="95" spans="1:39" ht="15" customHeight="1">
      <c r="A95" s="61"/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4"/>
      <c r="P95" s="64"/>
      <c r="Q95" s="64"/>
      <c r="R95" s="64"/>
      <c r="S95" s="64"/>
      <c r="T95" s="65"/>
      <c r="U95" s="28"/>
    </row>
    <row r="96" spans="1:39" ht="15" customHeight="1">
      <c r="A96" s="61"/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4"/>
      <c r="P96" s="64"/>
      <c r="Q96" s="64"/>
      <c r="R96" s="64"/>
      <c r="S96" s="64"/>
      <c r="T96" s="65"/>
      <c r="U96" s="28"/>
    </row>
    <row r="97" spans="1:50" ht="15" customHeight="1">
      <c r="B97" s="360" t="s">
        <v>65</v>
      </c>
      <c r="C97" s="360"/>
      <c r="G97" s="364" t="s">
        <v>66</v>
      </c>
      <c r="H97" s="364"/>
      <c r="I97" s="364"/>
      <c r="L97" s="361" t="s">
        <v>50</v>
      </c>
      <c r="M97" s="361"/>
      <c r="N97" s="361"/>
      <c r="O97" s="361"/>
      <c r="P97" s="64"/>
      <c r="R97" s="364" t="s">
        <v>67</v>
      </c>
      <c r="S97" s="364"/>
      <c r="T97" s="65"/>
    </row>
    <row r="98" spans="1:50" ht="15" customHeight="1">
      <c r="B98" s="9"/>
      <c r="C98" s="9"/>
      <c r="G98" s="363" t="s">
        <v>6</v>
      </c>
      <c r="H98" s="363"/>
      <c r="I98" s="363"/>
      <c r="L98" s="363" t="s">
        <v>51</v>
      </c>
      <c r="M98" s="363"/>
      <c r="N98" s="363"/>
      <c r="O98" s="363"/>
      <c r="P98" s="64"/>
      <c r="R98" s="363" t="s">
        <v>52</v>
      </c>
      <c r="S98" s="363"/>
      <c r="T98" s="65"/>
    </row>
    <row r="99" spans="1:50" ht="15" customHeight="1">
      <c r="B99" s="360" t="s">
        <v>68</v>
      </c>
      <c r="C99" s="360"/>
      <c r="G99" s="361" t="s">
        <v>53</v>
      </c>
      <c r="H99" s="361"/>
      <c r="I99" s="361"/>
      <c r="L99" s="361" t="s">
        <v>50</v>
      </c>
      <c r="M99" s="361"/>
      <c r="N99" s="361"/>
      <c r="O99" s="361"/>
      <c r="R99" s="362"/>
      <c r="S99" s="362"/>
      <c r="T99" s="65"/>
    </row>
    <row r="100" spans="1:50" ht="15" customHeight="1">
      <c r="G100" s="363" t="s">
        <v>6</v>
      </c>
      <c r="H100" s="363"/>
      <c r="I100" s="363"/>
      <c r="L100" s="363" t="s">
        <v>51</v>
      </c>
      <c r="M100" s="363"/>
      <c r="N100" s="363"/>
      <c r="O100" s="363"/>
      <c r="R100" s="363" t="s">
        <v>52</v>
      </c>
      <c r="S100" s="363"/>
      <c r="T100" s="65"/>
    </row>
    <row r="101" spans="1:50" ht="13.5" customHeight="1">
      <c r="R101" s="28"/>
      <c r="S101" s="28"/>
      <c r="T101" s="65"/>
      <c r="U101" s="28"/>
    </row>
    <row r="102" spans="1:50" s="79" customFormat="1" ht="15.75">
      <c r="B102" s="279" t="s">
        <v>56</v>
      </c>
      <c r="C102" s="279"/>
      <c r="D102" s="279"/>
      <c r="E102" s="279"/>
      <c r="F102" s="279"/>
      <c r="H102" s="81"/>
      <c r="I102" s="81"/>
      <c r="J102" s="81"/>
      <c r="K102" s="81"/>
      <c r="L102" s="279" t="s">
        <v>1</v>
      </c>
      <c r="M102" s="279"/>
      <c r="N102" s="279"/>
      <c r="O102" s="279"/>
      <c r="P102" s="279"/>
      <c r="Q102" s="81"/>
      <c r="R102" s="81"/>
      <c r="S102" s="81"/>
      <c r="T102" s="82"/>
      <c r="AI102" s="83"/>
      <c r="AJ102" s="83"/>
      <c r="AW102" s="83"/>
      <c r="AX102" s="83"/>
    </row>
    <row r="103" spans="1:50" s="79" customFormat="1" ht="20.25" customHeight="1">
      <c r="B103" s="279" t="s">
        <v>57</v>
      </c>
      <c r="C103" s="279"/>
      <c r="D103" s="279"/>
      <c r="E103" s="279"/>
      <c r="F103" s="279"/>
      <c r="H103" s="81"/>
      <c r="I103" s="81"/>
      <c r="J103" s="81"/>
      <c r="K103" s="81"/>
      <c r="L103" s="279" t="s">
        <v>3</v>
      </c>
      <c r="M103" s="279"/>
      <c r="N103" s="279"/>
      <c r="O103" s="279"/>
      <c r="P103" s="279"/>
      <c r="Q103" s="81"/>
      <c r="R103" s="81"/>
      <c r="S103" s="81"/>
      <c r="T103" s="82"/>
      <c r="AI103" s="83"/>
      <c r="AJ103" s="83"/>
      <c r="AW103" s="83"/>
      <c r="AX103" s="83"/>
    </row>
    <row r="104" spans="1:50" s="79" customFormat="1" ht="39" customHeight="1">
      <c r="B104" s="84" t="s">
        <v>58</v>
      </c>
      <c r="C104" s="85"/>
      <c r="D104" s="85"/>
      <c r="E104" s="85"/>
      <c r="F104" s="85"/>
      <c r="H104" s="81"/>
      <c r="I104" s="81"/>
      <c r="J104" s="81"/>
      <c r="K104" s="81"/>
      <c r="L104" s="85"/>
      <c r="M104" s="85"/>
      <c r="N104" s="85"/>
      <c r="O104" s="85"/>
      <c r="P104" s="85"/>
      <c r="Q104" s="81"/>
      <c r="R104" s="81"/>
      <c r="S104" s="81"/>
      <c r="T104" s="82"/>
      <c r="AI104" s="83"/>
      <c r="AJ104" s="83"/>
      <c r="AW104" s="83"/>
      <c r="AX104" s="83"/>
    </row>
    <row r="105" spans="1:50" s="79" customFormat="1" ht="21.75" customHeight="1">
      <c r="B105" s="86" t="s">
        <v>6</v>
      </c>
      <c r="C105" s="87"/>
      <c r="D105" s="87"/>
      <c r="E105" s="87"/>
      <c r="F105" s="87"/>
      <c r="H105" s="81"/>
      <c r="I105" s="81"/>
      <c r="J105" s="81"/>
      <c r="K105" s="81"/>
      <c r="L105" s="280" t="s">
        <v>6</v>
      </c>
      <c r="M105" s="280"/>
      <c r="N105" s="280"/>
      <c r="O105" s="280"/>
      <c r="P105" s="85"/>
      <c r="Q105" s="81"/>
      <c r="R105" s="81"/>
      <c r="S105" s="81"/>
      <c r="T105" s="82"/>
      <c r="AI105" s="83"/>
      <c r="AJ105" s="83"/>
      <c r="AW105" s="83"/>
      <c r="AX105" s="83"/>
    </row>
    <row r="106" spans="1:50" s="79" customFormat="1" ht="23.25" customHeight="1">
      <c r="B106" s="88" t="s">
        <v>59</v>
      </c>
      <c r="C106" s="85"/>
      <c r="D106" s="85"/>
      <c r="E106" s="85"/>
      <c r="F106" s="85"/>
      <c r="H106" s="81"/>
      <c r="I106" s="81"/>
      <c r="J106" s="81"/>
      <c r="K106" s="81"/>
      <c r="L106" s="85"/>
      <c r="M106" s="85"/>
      <c r="N106" s="85"/>
      <c r="O106" s="85"/>
      <c r="P106" s="85"/>
      <c r="Q106" s="81"/>
      <c r="R106" s="81"/>
      <c r="S106" s="81"/>
      <c r="T106" s="82"/>
      <c r="AI106" s="83"/>
      <c r="AJ106" s="83"/>
      <c r="AW106" s="83"/>
      <c r="AX106" s="83"/>
    </row>
    <row r="107" spans="1:50" s="79" customFormat="1" ht="29.25" customHeight="1">
      <c r="A107" s="81"/>
      <c r="B107" s="89" t="s">
        <v>51</v>
      </c>
      <c r="C107" s="90"/>
      <c r="D107" s="90"/>
      <c r="E107" s="90"/>
      <c r="F107" s="90"/>
      <c r="G107" s="81"/>
      <c r="H107" s="81"/>
      <c r="I107" s="81"/>
      <c r="J107" s="81"/>
      <c r="K107" s="81"/>
      <c r="L107" s="280" t="s">
        <v>51</v>
      </c>
      <c r="M107" s="280"/>
      <c r="N107" s="280"/>
      <c r="O107" s="280"/>
      <c r="P107" s="85"/>
      <c r="Q107" s="81"/>
      <c r="R107" s="81"/>
      <c r="S107" s="81"/>
      <c r="T107" s="82"/>
      <c r="AI107" s="83"/>
      <c r="AJ107" s="83"/>
      <c r="AW107" s="83"/>
      <c r="AX107" s="83"/>
    </row>
    <row r="108" spans="1:50" s="79" customFormat="1" ht="17.25" customHeight="1">
      <c r="A108" s="91"/>
      <c r="B108" s="85"/>
      <c r="C108" s="85"/>
      <c r="D108" s="85"/>
      <c r="E108" s="85"/>
      <c r="F108" s="85"/>
      <c r="G108" s="92"/>
      <c r="H108" s="93"/>
      <c r="I108" s="93"/>
      <c r="J108" s="92"/>
      <c r="K108" s="92"/>
      <c r="L108" s="85"/>
      <c r="M108" s="85"/>
      <c r="N108" s="85"/>
      <c r="O108" s="85"/>
      <c r="P108" s="85"/>
      <c r="Q108" s="94"/>
      <c r="R108" s="94"/>
      <c r="S108" s="94"/>
      <c r="T108" s="94"/>
      <c r="AI108" s="83"/>
      <c r="AJ108" s="83"/>
      <c r="AW108" s="83"/>
      <c r="AX108" s="83"/>
    </row>
    <row r="109" spans="1:50" s="79" customFormat="1" ht="28.5" customHeight="1">
      <c r="A109" s="95"/>
      <c r="B109" s="279" t="s">
        <v>60</v>
      </c>
      <c r="C109" s="279"/>
      <c r="D109" s="279"/>
      <c r="E109" s="279"/>
      <c r="F109" s="279"/>
      <c r="G109" s="96"/>
      <c r="H109" s="93"/>
      <c r="I109" s="93"/>
      <c r="J109" s="97"/>
      <c r="K109" s="97"/>
      <c r="L109" s="279" t="s">
        <v>61</v>
      </c>
      <c r="M109" s="279"/>
      <c r="N109" s="279"/>
      <c r="O109" s="279"/>
      <c r="P109" s="279"/>
      <c r="Q109" s="98"/>
      <c r="R109" s="365"/>
      <c r="S109" s="365"/>
      <c r="T109" s="365"/>
      <c r="AI109" s="83"/>
      <c r="AJ109" s="83"/>
      <c r="AW109" s="83"/>
      <c r="AX109" s="83"/>
    </row>
    <row r="110" spans="1:50" s="79" customFormat="1" ht="15.75">
      <c r="A110" s="99"/>
      <c r="B110" s="100"/>
      <c r="C110" s="100"/>
      <c r="D110" s="101"/>
      <c r="E110" s="100"/>
      <c r="F110" s="100"/>
      <c r="G110" s="100"/>
      <c r="H110" s="93"/>
      <c r="I110" s="93"/>
      <c r="J110" s="102"/>
      <c r="K110" s="103"/>
      <c r="L110" s="103"/>
      <c r="M110" s="93"/>
      <c r="N110" s="93"/>
      <c r="O110" s="102"/>
      <c r="P110" s="103"/>
      <c r="Q110" s="104"/>
      <c r="R110" s="105"/>
      <c r="S110" s="105"/>
      <c r="T110" s="106"/>
      <c r="AI110" s="83"/>
      <c r="AJ110" s="83"/>
      <c r="AW110" s="83"/>
      <c r="AX110" s="83"/>
    </row>
    <row r="111" spans="1:50">
      <c r="R111" s="28"/>
      <c r="S111" s="28"/>
      <c r="T111" s="65"/>
      <c r="U111" s="28"/>
    </row>
    <row r="112" spans="1:50">
      <c r="R112" s="28"/>
      <c r="S112" s="28"/>
      <c r="T112" s="65"/>
      <c r="U112" s="28"/>
    </row>
    <row r="113" spans="18:21">
      <c r="R113" s="28"/>
      <c r="S113" s="28"/>
      <c r="T113" s="65"/>
      <c r="U113" s="28"/>
    </row>
    <row r="114" spans="18:21">
      <c r="R114" s="28"/>
      <c r="S114" s="28"/>
      <c r="T114" s="65"/>
      <c r="U114" s="28"/>
    </row>
    <row r="115" spans="18:21">
      <c r="R115" s="28"/>
      <c r="S115" s="28"/>
      <c r="T115" s="65"/>
      <c r="U115" s="28"/>
    </row>
    <row r="116" spans="18:21">
      <c r="T116" s="67"/>
    </row>
  </sheetData>
  <mergeCells count="129">
    <mergeCell ref="B109:F109"/>
    <mergeCell ref="L109:P109"/>
    <mergeCell ref="R109:T109"/>
    <mergeCell ref="B102:F102"/>
    <mergeCell ref="L102:P102"/>
    <mergeCell ref="B103:F103"/>
    <mergeCell ref="L103:P103"/>
    <mergeCell ref="L105:O105"/>
    <mergeCell ref="L107:O107"/>
    <mergeCell ref="B99:C99"/>
    <mergeCell ref="G99:I99"/>
    <mergeCell ref="L99:O99"/>
    <mergeCell ref="R99:S99"/>
    <mergeCell ref="G100:I100"/>
    <mergeCell ref="L100:O100"/>
    <mergeCell ref="R100:S100"/>
    <mergeCell ref="B97:C97"/>
    <mergeCell ref="G97:I97"/>
    <mergeCell ref="L97:O97"/>
    <mergeCell ref="R97:S97"/>
    <mergeCell ref="G98:I98"/>
    <mergeCell ref="L98:O98"/>
    <mergeCell ref="R98:S98"/>
    <mergeCell ref="A86:G86"/>
    <mergeCell ref="D88:F88"/>
    <mergeCell ref="C89:F89"/>
    <mergeCell ref="C90:F90"/>
    <mergeCell ref="D91:F91"/>
    <mergeCell ref="C92:F92"/>
    <mergeCell ref="B80:F80"/>
    <mergeCell ref="B81:F81"/>
    <mergeCell ref="B82:F82"/>
    <mergeCell ref="A83:G83"/>
    <mergeCell ref="A84:G84"/>
    <mergeCell ref="A85:G85"/>
    <mergeCell ref="A74:F74"/>
    <mergeCell ref="A75:F75"/>
    <mergeCell ref="C76:F76"/>
    <mergeCell ref="C77:F77"/>
    <mergeCell ref="C78:F78"/>
    <mergeCell ref="D79:F79"/>
    <mergeCell ref="C67:F67"/>
    <mergeCell ref="A68:U68"/>
    <mergeCell ref="A69:A71"/>
    <mergeCell ref="B69:B71"/>
    <mergeCell ref="A72:F72"/>
    <mergeCell ref="A73:F73"/>
    <mergeCell ref="A61:F61"/>
    <mergeCell ref="A62:F62"/>
    <mergeCell ref="A63:F63"/>
    <mergeCell ref="A64:F64"/>
    <mergeCell ref="C65:F65"/>
    <mergeCell ref="C66:F66"/>
    <mergeCell ref="A52:F52"/>
    <mergeCell ref="C53:F53"/>
    <mergeCell ref="C54:F54"/>
    <mergeCell ref="C55:F55"/>
    <mergeCell ref="A56:U56"/>
    <mergeCell ref="A57:A60"/>
    <mergeCell ref="B57:B60"/>
    <mergeCell ref="G57:G60"/>
    <mergeCell ref="A46:A48"/>
    <mergeCell ref="B46:B48"/>
    <mergeCell ref="G46:G48"/>
    <mergeCell ref="A49:F49"/>
    <mergeCell ref="A50:F50"/>
    <mergeCell ref="A51:F51"/>
    <mergeCell ref="A40:F40"/>
    <mergeCell ref="A41:F41"/>
    <mergeCell ref="C42:F42"/>
    <mergeCell ref="C43:F43"/>
    <mergeCell ref="C44:F44"/>
    <mergeCell ref="A45:U45"/>
    <mergeCell ref="A34:F34"/>
    <mergeCell ref="A35:U35"/>
    <mergeCell ref="A36:A38"/>
    <mergeCell ref="B36:B38"/>
    <mergeCell ref="G36:G38"/>
    <mergeCell ref="A39:F39"/>
    <mergeCell ref="H25:S25"/>
    <mergeCell ref="A26:U26"/>
    <mergeCell ref="B27:B30"/>
    <mergeCell ref="A31:F31"/>
    <mergeCell ref="A32:F32"/>
    <mergeCell ref="A33:F33"/>
    <mergeCell ref="A21:U21"/>
    <mergeCell ref="A22:A24"/>
    <mergeCell ref="B22:B24"/>
    <mergeCell ref="C22:C24"/>
    <mergeCell ref="E22:E24"/>
    <mergeCell ref="F22:F24"/>
    <mergeCell ref="G22:G24"/>
    <mergeCell ref="T22:T24"/>
    <mergeCell ref="U22:U23"/>
    <mergeCell ref="H23:S24"/>
    <mergeCell ref="B13:F13"/>
    <mergeCell ref="M13:Q13"/>
    <mergeCell ref="M15:P15"/>
    <mergeCell ref="M17:P17"/>
    <mergeCell ref="B19:F19"/>
    <mergeCell ref="M19:Q19"/>
    <mergeCell ref="P9:T9"/>
    <mergeCell ref="V9:Z9"/>
    <mergeCell ref="B10:C10"/>
    <mergeCell ref="P10:T10"/>
    <mergeCell ref="V10:Z10"/>
    <mergeCell ref="B12:F12"/>
    <mergeCell ref="M12:Q12"/>
    <mergeCell ref="B8:C8"/>
    <mergeCell ref="P8:T8"/>
    <mergeCell ref="V8:Z8"/>
    <mergeCell ref="P4:T4"/>
    <mergeCell ref="V4:Z4"/>
    <mergeCell ref="B5:C5"/>
    <mergeCell ref="P5:T5"/>
    <mergeCell ref="V5:Z5"/>
    <mergeCell ref="B6:C6"/>
    <mergeCell ref="P6:T6"/>
    <mergeCell ref="V6:Z6"/>
    <mergeCell ref="A1:D1"/>
    <mergeCell ref="Q1:T1"/>
    <mergeCell ref="B2:H2"/>
    <mergeCell ref="P2:Z2"/>
    <mergeCell ref="B3:H3"/>
    <mergeCell ref="P3:T3"/>
    <mergeCell ref="V3:Z3"/>
    <mergeCell ref="B7:C7"/>
    <mergeCell ref="P7:T7"/>
    <mergeCell ref="V7:Z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8" fitToHeight="0" orientation="landscape" r:id="rId1"/>
  <rowBreaks count="3" manualBreakCount="3">
    <brk id="44" max="20" man="1"/>
    <brk id="55" max="20" man="1"/>
    <brk id="67" max="2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topLeftCell="A10" zoomScale="55" zoomScaleNormal="55" zoomScaleSheetLayoutView="55" workbookViewId="0">
      <selection activeCell="G15" sqref="G15:AK15"/>
    </sheetView>
  </sheetViews>
  <sheetFormatPr defaultColWidth="12.42578125" defaultRowHeight="15" outlineLevelCol="1"/>
  <cols>
    <col min="1" max="1" width="6" style="1" customWidth="1"/>
    <col min="2" max="2" width="53.85546875" style="66" customWidth="1"/>
    <col min="3" max="3" width="31" style="1" customWidth="1"/>
    <col min="4" max="4" width="12.42578125" style="1"/>
    <col min="5" max="5" width="16.85546875" style="2" customWidth="1"/>
    <col min="6" max="6" width="8.42578125" style="2" hidden="1" customWidth="1"/>
    <col min="7" max="34" width="8.42578125" style="1" customWidth="1"/>
    <col min="35" max="37" width="8.42578125" style="1" hidden="1" customWidth="1" outlineLevel="1"/>
    <col min="38" max="38" width="12.42578125" style="65" collapsed="1"/>
    <col min="39" max="41" width="12.42578125" style="1"/>
    <col min="42" max="68" width="12.42578125" style="28"/>
    <col min="69" max="16384" width="12.42578125" style="1"/>
  </cols>
  <sheetData>
    <row r="1" spans="1:68" ht="15" hidden="1" customHeight="1">
      <c r="A1" s="196"/>
      <c r="B1" s="197"/>
      <c r="C1" s="194"/>
      <c r="D1" s="16"/>
      <c r="E1" s="16"/>
      <c r="F1" s="16"/>
      <c r="G1" s="1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</row>
    <row r="2" spans="1:68" ht="15" hidden="1" customHeight="1" thickBot="1">
      <c r="A2" s="196"/>
      <c r="B2" s="129" t="s">
        <v>0</v>
      </c>
      <c r="C2" s="194"/>
      <c r="D2" s="16"/>
      <c r="E2" s="16"/>
      <c r="F2" s="16"/>
      <c r="G2" s="15"/>
      <c r="Q2" s="195"/>
      <c r="R2" s="195"/>
      <c r="S2" s="195"/>
      <c r="T2" s="195"/>
      <c r="U2" s="195"/>
      <c r="V2" s="195"/>
      <c r="W2" s="195"/>
      <c r="X2" s="195"/>
      <c r="Y2" s="171" t="s">
        <v>1</v>
      </c>
      <c r="AB2" s="195"/>
      <c r="AC2" s="195"/>
      <c r="AD2" s="195"/>
      <c r="AE2" s="195"/>
      <c r="AF2" s="196"/>
      <c r="AG2" s="196"/>
      <c r="AH2" s="196"/>
      <c r="AI2" s="196"/>
      <c r="AJ2" s="196"/>
      <c r="AK2" s="196"/>
      <c r="AL2" s="234"/>
    </row>
    <row r="3" spans="1:68" ht="32.25" hidden="1" customHeight="1">
      <c r="A3" s="196"/>
      <c r="B3" s="279" t="s">
        <v>57</v>
      </c>
      <c r="C3" s="279"/>
      <c r="D3" s="279"/>
      <c r="E3" s="279"/>
      <c r="F3" s="16"/>
      <c r="G3" s="15"/>
      <c r="Q3" s="195"/>
      <c r="R3" s="195"/>
      <c r="S3" s="195"/>
      <c r="T3" s="195"/>
      <c r="U3" s="195"/>
      <c r="V3" s="195"/>
      <c r="W3" s="195"/>
      <c r="X3" s="195"/>
      <c r="Y3" s="279" t="s">
        <v>3</v>
      </c>
      <c r="Z3" s="279"/>
      <c r="AA3" s="279"/>
      <c r="AB3" s="279"/>
      <c r="AC3" s="279"/>
      <c r="AD3" s="279"/>
      <c r="AE3" s="279"/>
      <c r="AF3" s="196"/>
      <c r="AG3" s="196"/>
      <c r="AH3" s="196"/>
      <c r="AI3" s="196"/>
      <c r="AJ3" s="196"/>
      <c r="AK3" s="196"/>
      <c r="AL3" s="196"/>
    </row>
    <row r="4" spans="1:68" ht="31.5" hidden="1" customHeight="1">
      <c r="A4" s="196"/>
      <c r="B4" s="84" t="s">
        <v>62</v>
      </c>
      <c r="C4" s="85"/>
      <c r="D4" s="85"/>
      <c r="E4" s="85"/>
      <c r="F4" s="16"/>
      <c r="G4" s="15"/>
      <c r="Q4" s="195"/>
      <c r="R4" s="195"/>
      <c r="S4" s="195"/>
      <c r="T4" s="195"/>
      <c r="U4" s="195"/>
      <c r="V4" s="195"/>
      <c r="W4" s="195"/>
      <c r="X4" s="195"/>
      <c r="Y4" s="85"/>
      <c r="Z4" s="85"/>
      <c r="AA4" s="85"/>
      <c r="AB4" s="85"/>
      <c r="AC4" s="85"/>
      <c r="AD4" s="195"/>
      <c r="AE4" s="195"/>
      <c r="AF4" s="196"/>
      <c r="AG4" s="196"/>
      <c r="AH4" s="196"/>
      <c r="AI4" s="196"/>
      <c r="AJ4" s="196"/>
      <c r="AK4" s="196"/>
      <c r="AL4" s="196"/>
    </row>
    <row r="5" spans="1:68" ht="15" hidden="1" customHeight="1">
      <c r="A5" s="196"/>
      <c r="B5" s="198" t="s">
        <v>6</v>
      </c>
      <c r="C5" s="87"/>
      <c r="D5" s="87"/>
      <c r="E5" s="87"/>
      <c r="F5" s="16"/>
      <c r="G5" s="15"/>
      <c r="Q5" s="195"/>
      <c r="R5" s="195"/>
      <c r="S5" s="195"/>
      <c r="T5" s="195"/>
      <c r="U5" s="195"/>
      <c r="V5" s="195"/>
      <c r="W5" s="195"/>
      <c r="X5" s="195"/>
      <c r="Y5" s="280" t="s">
        <v>6</v>
      </c>
      <c r="Z5" s="280"/>
      <c r="AA5" s="280"/>
      <c r="AB5" s="280"/>
      <c r="AC5" s="280"/>
      <c r="AD5" s="280"/>
      <c r="AE5" s="280"/>
      <c r="AF5" s="196"/>
      <c r="AG5" s="196"/>
      <c r="AH5" s="196"/>
      <c r="AI5" s="196"/>
      <c r="AJ5" s="196"/>
      <c r="AK5" s="196"/>
      <c r="AL5" s="196"/>
    </row>
    <row r="6" spans="1:68" ht="33" hidden="1" customHeight="1">
      <c r="A6" s="196"/>
      <c r="B6" s="88" t="s">
        <v>63</v>
      </c>
      <c r="C6" s="85"/>
      <c r="D6" s="85"/>
      <c r="E6" s="85"/>
      <c r="F6" s="16"/>
      <c r="G6" s="15"/>
      <c r="Q6" s="195"/>
      <c r="R6" s="195"/>
      <c r="S6" s="195"/>
      <c r="T6" s="195"/>
      <c r="U6" s="195"/>
      <c r="V6" s="195"/>
      <c r="W6" s="195"/>
      <c r="X6" s="195"/>
      <c r="Y6" s="85"/>
      <c r="Z6" s="85"/>
      <c r="AA6" s="85"/>
      <c r="AB6" s="85"/>
      <c r="AC6" s="85"/>
      <c r="AD6" s="195"/>
      <c r="AE6" s="195"/>
      <c r="AF6" s="196"/>
      <c r="AG6" s="196"/>
      <c r="AH6" s="196"/>
      <c r="AI6" s="196"/>
      <c r="AJ6" s="196"/>
      <c r="AK6" s="196"/>
      <c r="AL6" s="196"/>
    </row>
    <row r="7" spans="1:68" ht="15" hidden="1" customHeight="1">
      <c r="A7" s="196"/>
      <c r="B7" s="89" t="s">
        <v>51</v>
      </c>
      <c r="C7" s="90"/>
      <c r="D7" s="90"/>
      <c r="E7" s="90"/>
      <c r="F7" s="16"/>
      <c r="G7" s="15"/>
      <c r="Q7" s="195"/>
      <c r="R7" s="195"/>
      <c r="S7" s="195"/>
      <c r="T7" s="195"/>
      <c r="U7" s="195"/>
      <c r="V7" s="195"/>
      <c r="W7" s="195"/>
      <c r="X7" s="195"/>
      <c r="Y7" s="280" t="s">
        <v>51</v>
      </c>
      <c r="Z7" s="280"/>
      <c r="AA7" s="280"/>
      <c r="AB7" s="280"/>
      <c r="AC7" s="280"/>
      <c r="AD7" s="280"/>
      <c r="AE7" s="280"/>
      <c r="AF7" s="196"/>
      <c r="AG7" s="196"/>
      <c r="AH7" s="196"/>
      <c r="AI7" s="196"/>
      <c r="AJ7" s="196"/>
      <c r="AK7" s="196"/>
      <c r="AL7" s="196"/>
    </row>
    <row r="8" spans="1:68" ht="15" hidden="1" customHeight="1">
      <c r="A8" s="196"/>
      <c r="B8" s="85"/>
      <c r="C8" s="85"/>
      <c r="D8" s="85"/>
      <c r="E8" s="85"/>
      <c r="F8" s="16"/>
      <c r="G8" s="15"/>
      <c r="Q8" s="195"/>
      <c r="R8" s="195"/>
      <c r="S8" s="195"/>
      <c r="T8" s="195"/>
      <c r="U8" s="195"/>
      <c r="V8" s="195"/>
      <c r="W8" s="195"/>
      <c r="X8" s="195"/>
      <c r="Y8" s="85"/>
      <c r="Z8" s="85"/>
      <c r="AA8" s="85"/>
      <c r="AB8" s="85"/>
      <c r="AC8" s="85"/>
      <c r="AD8" s="195"/>
      <c r="AE8" s="195"/>
      <c r="AF8" s="196"/>
      <c r="AG8" s="196"/>
      <c r="AH8" s="196"/>
      <c r="AI8" s="196"/>
      <c r="AJ8" s="196"/>
      <c r="AK8" s="196"/>
      <c r="AL8" s="196"/>
    </row>
    <row r="9" spans="1:68" ht="27.75" hidden="1" customHeight="1" thickBot="1">
      <c r="A9" s="17"/>
      <c r="B9" s="279" t="s">
        <v>153</v>
      </c>
      <c r="C9" s="279"/>
      <c r="D9" s="279"/>
      <c r="E9" s="279"/>
      <c r="F9" s="17"/>
      <c r="G9" s="17"/>
      <c r="H9" s="17"/>
      <c r="I9" s="17"/>
      <c r="J9" s="17"/>
      <c r="K9" s="17"/>
      <c r="Q9" s="196"/>
      <c r="R9" s="196"/>
      <c r="S9" s="196"/>
      <c r="T9" s="196"/>
      <c r="U9" s="196"/>
      <c r="V9" s="196"/>
      <c r="W9" s="196"/>
      <c r="X9" s="196"/>
      <c r="Y9" s="382" t="s">
        <v>152</v>
      </c>
      <c r="Z9" s="382"/>
      <c r="AA9" s="382"/>
      <c r="AB9" s="382"/>
      <c r="AC9" s="382"/>
      <c r="AD9" s="382"/>
      <c r="AE9" s="382"/>
      <c r="AF9" s="196"/>
      <c r="AG9" s="196"/>
      <c r="AH9" s="196"/>
      <c r="AI9" s="196"/>
      <c r="AJ9" s="196"/>
      <c r="AK9" s="196"/>
      <c r="AL9" s="196"/>
    </row>
    <row r="10" spans="1:68" ht="27.75" customHeight="1" thickBot="1">
      <c r="A10" s="17"/>
      <c r="B10" s="191"/>
      <c r="C10" s="191"/>
      <c r="D10" s="191"/>
      <c r="E10" s="191"/>
      <c r="F10" s="17"/>
      <c r="G10" s="17"/>
      <c r="H10" s="17"/>
      <c r="I10" s="17"/>
      <c r="J10" s="17"/>
      <c r="K10" s="17"/>
      <c r="L10" s="191"/>
      <c r="M10" s="191"/>
      <c r="N10" s="191"/>
      <c r="O10" s="191"/>
      <c r="P10" s="191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6"/>
      <c r="AL10" s="235" t="s">
        <v>96</v>
      </c>
    </row>
    <row r="11" spans="1:68" ht="27.75" customHeight="1">
      <c r="A11" s="17"/>
      <c r="B11" s="191"/>
      <c r="C11" s="191"/>
      <c r="D11" s="191"/>
      <c r="E11" s="191"/>
      <c r="F11" s="17"/>
      <c r="G11" s="17"/>
      <c r="H11" s="17"/>
      <c r="I11" s="17"/>
      <c r="J11" s="17"/>
      <c r="K11" s="17"/>
      <c r="L11" s="191"/>
      <c r="M11" s="191"/>
      <c r="N11" s="191"/>
      <c r="O11" s="191"/>
      <c r="P11" s="191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/>
    </row>
    <row r="12" spans="1:68" ht="16.5" customHeight="1">
      <c r="A12" s="395" t="s">
        <v>146</v>
      </c>
      <c r="B12" s="396"/>
      <c r="C12" s="396"/>
      <c r="D12" s="396"/>
      <c r="E12" s="396"/>
      <c r="F12" s="396"/>
      <c r="G12" s="396"/>
      <c r="H12" s="396"/>
      <c r="I12" s="396"/>
      <c r="J12" s="396"/>
      <c r="K12" s="396"/>
      <c r="L12" s="396"/>
      <c r="M12" s="396"/>
      <c r="N12" s="396"/>
      <c r="O12" s="396"/>
      <c r="P12" s="396"/>
      <c r="Q12" s="396"/>
      <c r="R12" s="396"/>
      <c r="S12" s="396"/>
      <c r="T12" s="396"/>
      <c r="U12" s="396"/>
      <c r="V12" s="396"/>
      <c r="W12" s="396"/>
      <c r="X12" s="396"/>
      <c r="Y12" s="396"/>
      <c r="Z12" s="396"/>
      <c r="AA12" s="396"/>
      <c r="AB12" s="396"/>
      <c r="AC12" s="396"/>
      <c r="AD12" s="396"/>
      <c r="AE12" s="396"/>
      <c r="AF12" s="396"/>
      <c r="AG12" s="396"/>
      <c r="AH12" s="396"/>
      <c r="AI12" s="396"/>
      <c r="AJ12" s="396"/>
      <c r="AK12" s="396"/>
      <c r="AL12" s="396"/>
      <c r="AO12" s="28"/>
      <c r="BP12" s="1"/>
    </row>
    <row r="13" spans="1:68" ht="16.5" customHeight="1">
      <c r="A13" s="396" t="s">
        <v>138</v>
      </c>
      <c r="B13" s="396"/>
      <c r="C13" s="396"/>
      <c r="D13" s="396"/>
      <c r="E13" s="396"/>
      <c r="F13" s="396"/>
      <c r="G13" s="396"/>
      <c r="H13" s="396"/>
      <c r="I13" s="396"/>
      <c r="J13" s="396"/>
      <c r="K13" s="396"/>
      <c r="L13" s="396"/>
      <c r="M13" s="396"/>
      <c r="N13" s="396"/>
      <c r="O13" s="396"/>
      <c r="P13" s="396"/>
      <c r="Q13" s="396"/>
      <c r="R13" s="396"/>
      <c r="S13" s="396"/>
      <c r="T13" s="396"/>
      <c r="U13" s="396"/>
      <c r="V13" s="396"/>
      <c r="W13" s="396"/>
      <c r="X13" s="396"/>
      <c r="Y13" s="396"/>
      <c r="Z13" s="396"/>
      <c r="AA13" s="396"/>
      <c r="AB13" s="396"/>
      <c r="AC13" s="396"/>
      <c r="AD13" s="396"/>
      <c r="AE13" s="396"/>
      <c r="AF13" s="396"/>
      <c r="AG13" s="396"/>
      <c r="AH13" s="396"/>
      <c r="AI13" s="396"/>
      <c r="AJ13" s="396"/>
      <c r="AK13" s="396"/>
      <c r="AL13" s="396"/>
      <c r="AO13" s="28"/>
      <c r="BP13" s="1"/>
    </row>
    <row r="14" spans="1:68" ht="16.5" customHeight="1">
      <c r="A14" s="396" t="s">
        <v>144</v>
      </c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6"/>
      <c r="M14" s="396"/>
      <c r="N14" s="396"/>
      <c r="O14" s="396"/>
      <c r="P14" s="396"/>
      <c r="Q14" s="396"/>
      <c r="R14" s="396"/>
      <c r="S14" s="396"/>
      <c r="T14" s="396"/>
      <c r="U14" s="396"/>
      <c r="V14" s="396"/>
      <c r="W14" s="396"/>
      <c r="X14" s="396"/>
      <c r="Y14" s="396"/>
      <c r="Z14" s="396"/>
      <c r="AA14" s="396"/>
      <c r="AB14" s="396"/>
      <c r="AC14" s="396"/>
      <c r="AD14" s="396"/>
      <c r="AE14" s="396"/>
      <c r="AF14" s="396"/>
      <c r="AG14" s="396"/>
      <c r="AH14" s="396"/>
      <c r="AI14" s="396"/>
      <c r="AJ14" s="396"/>
      <c r="AK14" s="396"/>
      <c r="AL14" s="396"/>
      <c r="AO14" s="28"/>
      <c r="BP14" s="1"/>
    </row>
    <row r="15" spans="1:68" ht="15" customHeight="1">
      <c r="A15" s="366" t="s">
        <v>10</v>
      </c>
      <c r="B15" s="384" t="s">
        <v>11</v>
      </c>
      <c r="C15" s="366" t="s">
        <v>89</v>
      </c>
      <c r="D15" s="296" t="s">
        <v>54</v>
      </c>
      <c r="E15" s="296" t="s">
        <v>87</v>
      </c>
      <c r="F15" s="385" t="s">
        <v>13</v>
      </c>
      <c r="G15" s="386" t="s">
        <v>175</v>
      </c>
      <c r="H15" s="386"/>
      <c r="I15" s="386"/>
      <c r="J15" s="386"/>
      <c r="K15" s="386"/>
      <c r="L15" s="386"/>
      <c r="M15" s="386"/>
      <c r="N15" s="386"/>
      <c r="O15" s="386"/>
      <c r="P15" s="386"/>
      <c r="Q15" s="386"/>
      <c r="R15" s="386"/>
      <c r="S15" s="386"/>
      <c r="T15" s="386"/>
      <c r="U15" s="386"/>
      <c r="V15" s="386"/>
      <c r="W15" s="386"/>
      <c r="X15" s="386"/>
      <c r="Y15" s="386"/>
      <c r="Z15" s="386"/>
      <c r="AA15" s="386"/>
      <c r="AB15" s="386"/>
      <c r="AC15" s="386"/>
      <c r="AD15" s="386"/>
      <c r="AE15" s="386"/>
      <c r="AF15" s="386"/>
      <c r="AG15" s="386"/>
      <c r="AH15" s="386"/>
      <c r="AI15" s="386"/>
      <c r="AJ15" s="386"/>
      <c r="AK15" s="387"/>
      <c r="AL15" s="388" t="s">
        <v>55</v>
      </c>
    </row>
    <row r="16" spans="1:68" ht="15" customHeight="1">
      <c r="A16" s="366"/>
      <c r="B16" s="384"/>
      <c r="C16" s="366"/>
      <c r="D16" s="296"/>
      <c r="E16" s="296"/>
      <c r="F16" s="385"/>
      <c r="G16" s="421">
        <v>1</v>
      </c>
      <c r="H16" s="418" t="s">
        <v>107</v>
      </c>
      <c r="I16" s="422">
        <v>3</v>
      </c>
      <c r="J16" s="220" t="s">
        <v>109</v>
      </c>
      <c r="K16" s="421">
        <v>5</v>
      </c>
      <c r="L16" s="220" t="s">
        <v>111</v>
      </c>
      <c r="M16" s="421">
        <v>7</v>
      </c>
      <c r="N16" s="220" t="s">
        <v>113</v>
      </c>
      <c r="O16" s="422">
        <v>9</v>
      </c>
      <c r="P16" s="418" t="s">
        <v>115</v>
      </c>
      <c r="Q16" s="421">
        <v>11</v>
      </c>
      <c r="R16" s="220" t="s">
        <v>117</v>
      </c>
      <c r="S16" s="421">
        <v>13</v>
      </c>
      <c r="T16" s="220" t="s">
        <v>119</v>
      </c>
      <c r="U16" s="421">
        <v>15</v>
      </c>
      <c r="V16" s="418" t="s">
        <v>121</v>
      </c>
      <c r="W16" s="422">
        <v>17</v>
      </c>
      <c r="X16" s="220" t="s">
        <v>123</v>
      </c>
      <c r="Y16" s="421">
        <v>19</v>
      </c>
      <c r="Z16" s="220" t="s">
        <v>125</v>
      </c>
      <c r="AA16" s="421">
        <v>21</v>
      </c>
      <c r="AB16" s="220" t="s">
        <v>127</v>
      </c>
      <c r="AC16" s="422">
        <v>23</v>
      </c>
      <c r="AD16" s="418" t="s">
        <v>129</v>
      </c>
      <c r="AE16" s="421">
        <v>25</v>
      </c>
      <c r="AF16" s="220" t="s">
        <v>131</v>
      </c>
      <c r="AG16" s="421">
        <v>27</v>
      </c>
      <c r="AH16" s="220" t="s">
        <v>133</v>
      </c>
      <c r="AI16" s="219"/>
      <c r="AJ16" s="220"/>
      <c r="AK16" s="221"/>
      <c r="AL16" s="388"/>
    </row>
    <row r="17" spans="1:69" ht="15" customHeight="1">
      <c r="A17" s="366"/>
      <c r="B17" s="384"/>
      <c r="C17" s="366"/>
      <c r="D17" s="296"/>
      <c r="E17" s="296"/>
      <c r="F17" s="385"/>
      <c r="G17" s="304" t="s">
        <v>148</v>
      </c>
      <c r="H17" s="305"/>
      <c r="I17" s="305"/>
      <c r="J17" s="305"/>
      <c r="K17" s="305"/>
      <c r="L17" s="305"/>
      <c r="M17" s="305"/>
      <c r="N17" s="305"/>
      <c r="O17" s="305"/>
      <c r="P17" s="305"/>
      <c r="Q17" s="305"/>
      <c r="R17" s="305"/>
      <c r="S17" s="305"/>
      <c r="T17" s="305"/>
      <c r="U17" s="305"/>
      <c r="V17" s="305"/>
      <c r="W17" s="305"/>
      <c r="X17" s="305"/>
      <c r="Y17" s="305"/>
      <c r="Z17" s="305"/>
      <c r="AA17" s="305"/>
      <c r="AB17" s="305"/>
      <c r="AC17" s="305"/>
      <c r="AD17" s="305"/>
      <c r="AE17" s="305"/>
      <c r="AF17" s="305"/>
      <c r="AG17" s="305"/>
      <c r="AH17" s="305"/>
      <c r="AI17" s="305"/>
      <c r="AJ17" s="305"/>
      <c r="AK17" s="305"/>
      <c r="AL17" s="388"/>
    </row>
    <row r="18" spans="1:69" ht="30" customHeight="1">
      <c r="A18" s="366"/>
      <c r="B18" s="384"/>
      <c r="C18" s="366"/>
      <c r="D18" s="296"/>
      <c r="E18" s="296"/>
      <c r="F18" s="385"/>
      <c r="G18" s="307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308"/>
      <c r="T18" s="308"/>
      <c r="U18" s="308"/>
      <c r="V18" s="308"/>
      <c r="W18" s="308"/>
      <c r="X18" s="308"/>
      <c r="Y18" s="308"/>
      <c r="Z18" s="308"/>
      <c r="AA18" s="308"/>
      <c r="AB18" s="308"/>
      <c r="AC18" s="308"/>
      <c r="AD18" s="308"/>
      <c r="AE18" s="308"/>
      <c r="AF18" s="308"/>
      <c r="AG18" s="308"/>
      <c r="AH18" s="308"/>
      <c r="AI18" s="308"/>
      <c r="AJ18" s="308"/>
      <c r="AK18" s="308"/>
      <c r="AL18" s="388"/>
    </row>
    <row r="19" spans="1:69" s="23" customFormat="1" ht="15.75" thickBot="1">
      <c r="A19" s="169">
        <v>1</v>
      </c>
      <c r="B19" s="169">
        <v>2</v>
      </c>
      <c r="C19" s="170">
        <v>3</v>
      </c>
      <c r="D19" s="170">
        <v>5</v>
      </c>
      <c r="E19" s="169">
        <v>6</v>
      </c>
      <c r="F19" s="169">
        <v>7</v>
      </c>
      <c r="G19" s="378">
        <v>7</v>
      </c>
      <c r="H19" s="378"/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  <c r="T19" s="378"/>
      <c r="U19" s="378"/>
      <c r="V19" s="378"/>
      <c r="W19" s="378"/>
      <c r="X19" s="378"/>
      <c r="Y19" s="378"/>
      <c r="Z19" s="378"/>
      <c r="AA19" s="378"/>
      <c r="AB19" s="378"/>
      <c r="AC19" s="378"/>
      <c r="AD19" s="378"/>
      <c r="AE19" s="378"/>
      <c r="AF19" s="378"/>
      <c r="AG19" s="378"/>
      <c r="AH19" s="378"/>
      <c r="AI19" s="378"/>
      <c r="AJ19" s="378"/>
      <c r="AK19" s="378"/>
      <c r="AL19" s="169">
        <v>8</v>
      </c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</row>
    <row r="20" spans="1:69" s="37" customFormat="1" ht="83.25" customHeight="1" thickBot="1">
      <c r="A20" s="121" t="s">
        <v>154</v>
      </c>
      <c r="B20" s="334" t="s">
        <v>29</v>
      </c>
      <c r="C20" s="31" t="s">
        <v>77</v>
      </c>
      <c r="D20" s="192" t="s">
        <v>30</v>
      </c>
      <c r="E20" s="26" t="s">
        <v>88</v>
      </c>
      <c r="F20" s="200">
        <v>1</v>
      </c>
      <c r="G20" s="25"/>
      <c r="H20" s="420"/>
      <c r="I20" s="420"/>
      <c r="J20" s="25"/>
      <c r="K20" s="25"/>
      <c r="L20" s="25"/>
      <c r="M20" s="25"/>
      <c r="N20" s="25"/>
      <c r="O20" s="420"/>
      <c r="P20" s="420"/>
      <c r="Q20" s="25"/>
      <c r="R20" s="25"/>
      <c r="S20" s="25"/>
      <c r="T20" s="25">
        <v>1</v>
      </c>
      <c r="U20" s="25"/>
      <c r="V20" s="420"/>
      <c r="W20" s="420"/>
      <c r="X20" s="25"/>
      <c r="Y20" s="25"/>
      <c r="Z20" s="25"/>
      <c r="AA20" s="25"/>
      <c r="AB20" s="25"/>
      <c r="AC20" s="420"/>
      <c r="AD20" s="420"/>
      <c r="AE20" s="25"/>
      <c r="AF20" s="25"/>
      <c r="AG20" s="25"/>
      <c r="AH20" s="25"/>
      <c r="AI20" s="25"/>
      <c r="AJ20" s="25"/>
      <c r="AK20" s="25"/>
      <c r="AL20" s="25">
        <f>SUM(G20:AK20)</f>
        <v>1</v>
      </c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</row>
    <row r="21" spans="1:69" s="37" customFormat="1" ht="83.25" customHeight="1">
      <c r="A21" s="121" t="s">
        <v>155</v>
      </c>
      <c r="B21" s="336"/>
      <c r="C21" s="31" t="s">
        <v>78</v>
      </c>
      <c r="D21" s="192" t="s">
        <v>31</v>
      </c>
      <c r="E21" s="26" t="s">
        <v>158</v>
      </c>
      <c r="F21" s="200">
        <v>1</v>
      </c>
      <c r="G21" s="25"/>
      <c r="H21" s="420"/>
      <c r="I21" s="420"/>
      <c r="J21" s="25"/>
      <c r="K21" s="25"/>
      <c r="L21" s="25"/>
      <c r="M21" s="25"/>
      <c r="N21" s="25"/>
      <c r="O21" s="420"/>
      <c r="P21" s="420"/>
      <c r="Q21" s="25"/>
      <c r="R21" s="25"/>
      <c r="S21" s="25"/>
      <c r="T21" s="25"/>
      <c r="U21" s="25"/>
      <c r="V21" s="420"/>
      <c r="W21" s="420"/>
      <c r="X21" s="25"/>
      <c r="Y21" s="25"/>
      <c r="Z21" s="25"/>
      <c r="AA21" s="25">
        <v>1</v>
      </c>
      <c r="AB21" s="25"/>
      <c r="AC21" s="420"/>
      <c r="AD21" s="420"/>
      <c r="AE21" s="25"/>
      <c r="AF21" s="25"/>
      <c r="AG21" s="25"/>
      <c r="AH21" s="25"/>
      <c r="AI21" s="25"/>
      <c r="AJ21" s="25"/>
      <c r="AK21" s="25"/>
      <c r="AL21" s="25">
        <f>SUM(G21:AK21)</f>
        <v>1</v>
      </c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</row>
    <row r="22" spans="1:69" s="126" customFormat="1" ht="15.75" customHeight="1">
      <c r="A22" s="355" t="s">
        <v>94</v>
      </c>
      <c r="B22" s="355"/>
      <c r="C22" s="355"/>
      <c r="D22" s="355"/>
      <c r="E22" s="355"/>
      <c r="F22" s="119" t="s">
        <v>33</v>
      </c>
      <c r="G22" s="44">
        <f>G20</f>
        <v>0</v>
      </c>
      <c r="H22" s="44">
        <f t="shared" ref="H22:AK22" si="0">H20</f>
        <v>0</v>
      </c>
      <c r="I22" s="44">
        <f t="shared" si="0"/>
        <v>0</v>
      </c>
      <c r="J22" s="44">
        <f t="shared" si="0"/>
        <v>0</v>
      </c>
      <c r="K22" s="44">
        <f t="shared" si="0"/>
        <v>0</v>
      </c>
      <c r="L22" s="44">
        <f t="shared" si="0"/>
        <v>0</v>
      </c>
      <c r="M22" s="44">
        <f t="shared" si="0"/>
        <v>0</v>
      </c>
      <c r="N22" s="44">
        <f t="shared" si="0"/>
        <v>0</v>
      </c>
      <c r="O22" s="44">
        <f t="shared" si="0"/>
        <v>0</v>
      </c>
      <c r="P22" s="44">
        <f t="shared" si="0"/>
        <v>0</v>
      </c>
      <c r="Q22" s="44">
        <f t="shared" si="0"/>
        <v>0</v>
      </c>
      <c r="R22" s="44">
        <f t="shared" si="0"/>
        <v>0</v>
      </c>
      <c r="S22" s="44">
        <f t="shared" si="0"/>
        <v>0</v>
      </c>
      <c r="T22" s="44">
        <v>1</v>
      </c>
      <c r="U22" s="44"/>
      <c r="V22" s="44">
        <f t="shared" si="0"/>
        <v>0</v>
      </c>
      <c r="W22" s="44"/>
      <c r="X22" s="44">
        <f t="shared" si="0"/>
        <v>0</v>
      </c>
      <c r="Y22" s="44">
        <f t="shared" si="0"/>
        <v>0</v>
      </c>
      <c r="Z22" s="44"/>
      <c r="AA22" s="44">
        <v>1</v>
      </c>
      <c r="AB22" s="44">
        <f t="shared" si="0"/>
        <v>0</v>
      </c>
      <c r="AC22" s="44">
        <f t="shared" si="0"/>
        <v>0</v>
      </c>
      <c r="AD22" s="44">
        <f t="shared" si="0"/>
        <v>0</v>
      </c>
      <c r="AE22" s="44">
        <f t="shared" si="0"/>
        <v>0</v>
      </c>
      <c r="AF22" s="44">
        <f t="shared" si="0"/>
        <v>0</v>
      </c>
      <c r="AG22" s="44">
        <f t="shared" si="0"/>
        <v>0</v>
      </c>
      <c r="AH22" s="44">
        <f t="shared" si="0"/>
        <v>0</v>
      </c>
      <c r="AI22" s="44">
        <f t="shared" si="0"/>
        <v>0</v>
      </c>
      <c r="AJ22" s="44">
        <f t="shared" si="0"/>
        <v>0</v>
      </c>
      <c r="AK22" s="44">
        <f t="shared" si="0"/>
        <v>0</v>
      </c>
      <c r="AL22" s="25">
        <f t="shared" ref="AL22" si="1">SUM(G22:AK22)</f>
        <v>2</v>
      </c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</row>
    <row r="23" spans="1:69" ht="48.75" customHeight="1"/>
    <row r="24" spans="1:69" ht="15" customHeight="1">
      <c r="A24" s="61"/>
      <c r="B24" s="62"/>
      <c r="C24" s="62"/>
      <c r="D24" s="62"/>
      <c r="E24" s="62"/>
      <c r="F24" s="62"/>
      <c r="G24" s="63"/>
      <c r="H24" s="63"/>
      <c r="I24" s="63"/>
      <c r="J24" s="63"/>
      <c r="K24" s="63"/>
      <c r="L24" s="63"/>
      <c r="M24" s="63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</row>
    <row r="25" spans="1:69" ht="65.25" customHeight="1">
      <c r="B25" s="379" t="s">
        <v>65</v>
      </c>
      <c r="C25" s="379"/>
      <c r="D25" s="379"/>
      <c r="E25" s="379"/>
      <c r="F25" s="379"/>
      <c r="G25" s="379"/>
      <c r="H25" s="237"/>
      <c r="I25" s="380" t="s">
        <v>167</v>
      </c>
      <c r="J25" s="380"/>
      <c r="K25" s="380"/>
      <c r="L25" s="380"/>
      <c r="M25" s="238"/>
      <c r="N25" s="381"/>
      <c r="O25" s="381"/>
      <c r="P25" s="381"/>
      <c r="Q25" s="381"/>
      <c r="R25" s="238"/>
      <c r="S25" s="373" t="s">
        <v>168</v>
      </c>
      <c r="T25" s="373"/>
      <c r="U25" s="373"/>
      <c r="V25" s="237"/>
      <c r="W25" s="237"/>
      <c r="X25" s="239"/>
      <c r="Y25" s="239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  <c r="AM25" s="65"/>
      <c r="AP25" s="1"/>
      <c r="BQ25" s="28"/>
    </row>
    <row r="26" spans="1:69" ht="30.75" customHeight="1">
      <c r="B26" s="237"/>
      <c r="C26" s="237"/>
      <c r="D26" s="237"/>
      <c r="E26" s="237"/>
      <c r="F26" s="237"/>
      <c r="G26" s="237"/>
      <c r="H26" s="237"/>
      <c r="I26" s="372" t="s">
        <v>6</v>
      </c>
      <c r="J26" s="372"/>
      <c r="K26" s="372"/>
      <c r="L26" s="372"/>
      <c r="M26" s="237"/>
      <c r="N26" s="372" t="s">
        <v>51</v>
      </c>
      <c r="O26" s="372"/>
      <c r="P26" s="372"/>
      <c r="Q26" s="372"/>
      <c r="R26" s="237"/>
      <c r="S26" s="372" t="s">
        <v>52</v>
      </c>
      <c r="T26" s="372"/>
      <c r="U26" s="372"/>
      <c r="V26" s="237"/>
      <c r="W26" s="237"/>
      <c r="X26" s="240"/>
      <c r="Y26" s="240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65"/>
      <c r="AP26" s="1"/>
      <c r="BQ26" s="28"/>
    </row>
    <row r="27" spans="1:69" ht="68.25" customHeight="1">
      <c r="B27" s="379" t="s">
        <v>166</v>
      </c>
      <c r="C27" s="379"/>
      <c r="D27" s="379"/>
      <c r="E27" s="379"/>
      <c r="F27" s="379"/>
      <c r="G27" s="379"/>
      <c r="H27" s="237"/>
      <c r="I27" s="380" t="s">
        <v>165</v>
      </c>
      <c r="J27" s="380"/>
      <c r="K27" s="380"/>
      <c r="L27" s="380"/>
      <c r="M27" s="238"/>
      <c r="N27" s="381"/>
      <c r="O27" s="381"/>
      <c r="P27" s="381"/>
      <c r="Q27" s="381"/>
      <c r="R27" s="238"/>
      <c r="S27" s="373"/>
      <c r="T27" s="373"/>
      <c r="U27" s="373"/>
      <c r="V27" s="237"/>
      <c r="W27" s="237"/>
      <c r="X27" s="241"/>
      <c r="Y27" s="241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65"/>
      <c r="AP27" s="1"/>
      <c r="BQ27" s="28"/>
    </row>
    <row r="28" spans="1:69" ht="32.25" customHeight="1">
      <c r="B28" s="237"/>
      <c r="C28" s="237"/>
      <c r="D28" s="237"/>
      <c r="E28" s="237"/>
      <c r="F28" s="237"/>
      <c r="G28" s="237"/>
      <c r="H28" s="237"/>
      <c r="I28" s="372" t="s">
        <v>6</v>
      </c>
      <c r="J28" s="372"/>
      <c r="K28" s="372"/>
      <c r="L28" s="372"/>
      <c r="M28" s="237"/>
      <c r="N28" s="372" t="s">
        <v>51</v>
      </c>
      <c r="O28" s="372"/>
      <c r="P28" s="372"/>
      <c r="Q28" s="372"/>
      <c r="R28" s="237"/>
      <c r="S28" s="372" t="s">
        <v>52</v>
      </c>
      <c r="T28" s="372"/>
      <c r="U28" s="372"/>
      <c r="V28" s="237"/>
      <c r="W28" s="237"/>
      <c r="X28" s="242"/>
      <c r="Y28" s="242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65"/>
      <c r="AP28" s="1"/>
      <c r="BQ28" s="28"/>
    </row>
    <row r="29" spans="1:69" ht="13.5" customHeight="1">
      <c r="Q29" s="5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</row>
    <row r="30" spans="1:69" ht="51.75" customHeight="1">
      <c r="A30" s="407"/>
      <c r="B30" s="407"/>
      <c r="C30" s="408"/>
      <c r="D30" s="408"/>
      <c r="E30" s="261"/>
      <c r="F30" s="262"/>
      <c r="G30" s="261"/>
      <c r="H30" s="261"/>
      <c r="I30" s="249"/>
      <c r="J30" s="249"/>
      <c r="K30" s="249"/>
      <c r="L30" s="249"/>
      <c r="M30" s="249"/>
      <c r="N30" s="263"/>
      <c r="O30" s="263"/>
      <c r="P30" s="263"/>
      <c r="Q30" s="263"/>
      <c r="R30" s="263"/>
      <c r="S30" s="263"/>
      <c r="T30" s="263"/>
      <c r="U30" s="263"/>
      <c r="V30" s="261"/>
      <c r="W30" s="263"/>
      <c r="X30" s="263"/>
      <c r="Y30" s="263"/>
      <c r="Z30" s="263"/>
      <c r="AA30" s="263"/>
      <c r="AB30" s="263"/>
      <c r="AC30" s="263"/>
      <c r="AD30" s="263"/>
      <c r="AE30" s="263"/>
      <c r="AF30" s="263"/>
      <c r="AG30" s="263"/>
      <c r="AH30" s="263"/>
      <c r="AI30" s="263"/>
      <c r="AJ30" s="263"/>
      <c r="AK30" s="263"/>
      <c r="AL30" s="263"/>
      <c r="AM30" s="249"/>
    </row>
    <row r="31" spans="1:69">
      <c r="A31" s="28"/>
      <c r="B31" s="255"/>
      <c r="C31" s="28"/>
      <c r="D31" s="28"/>
      <c r="E31" s="256"/>
      <c r="F31" s="256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M31" s="28"/>
    </row>
    <row r="32" spans="1:69"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7:38"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</row>
    <row r="34" spans="7:38" ht="40.5">
      <c r="G34" s="258"/>
      <c r="H34" s="258"/>
      <c r="I34" s="258"/>
      <c r="J34" s="258"/>
      <c r="K34" s="258"/>
      <c r="L34" s="258"/>
      <c r="M34" s="258"/>
      <c r="N34" s="258"/>
      <c r="O34" s="258"/>
      <c r="P34" s="258"/>
      <c r="Q34" s="258"/>
      <c r="R34" s="258"/>
      <c r="S34" s="258"/>
      <c r="T34" s="258" t="s">
        <v>172</v>
      </c>
      <c r="U34" s="258"/>
      <c r="V34" s="258"/>
      <c r="W34" s="258"/>
      <c r="X34" s="258"/>
      <c r="Y34" s="258"/>
      <c r="Z34" s="258"/>
      <c r="AA34" s="258" t="s">
        <v>172</v>
      </c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9" t="s">
        <v>170</v>
      </c>
    </row>
    <row r="35" spans="7:38" ht="20.25">
      <c r="G35" s="260"/>
      <c r="H35" s="260"/>
      <c r="I35" s="260"/>
      <c r="J35" s="260"/>
      <c r="K35" s="260"/>
      <c r="L35" s="260"/>
      <c r="M35" s="260"/>
      <c r="N35" s="260"/>
      <c r="O35" s="260"/>
      <c r="P35" s="260"/>
      <c r="Q35" s="260"/>
      <c r="R35" s="260"/>
      <c r="S35" s="260"/>
      <c r="T35" s="260">
        <v>0.33</v>
      </c>
      <c r="U35" s="260"/>
      <c r="V35" s="260"/>
      <c r="W35" s="260"/>
      <c r="X35" s="260"/>
      <c r="Y35" s="260"/>
      <c r="Z35" s="260"/>
      <c r="AA35" s="260">
        <v>0.33</v>
      </c>
      <c r="AB35" s="260"/>
      <c r="AC35" s="260"/>
      <c r="AD35" s="260"/>
      <c r="AE35" s="260"/>
      <c r="AF35" s="260"/>
      <c r="AG35" s="260"/>
      <c r="AH35" s="260"/>
      <c r="AI35" s="260"/>
      <c r="AJ35" s="260"/>
      <c r="AK35" s="260"/>
      <c r="AL35" s="260">
        <f>SUM(G35:AK35)</f>
        <v>0.66</v>
      </c>
    </row>
    <row r="36" spans="7:38"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</row>
    <row r="37" spans="7:38"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7:38"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</row>
    <row r="39" spans="7:38"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</row>
  </sheetData>
  <mergeCells count="37">
    <mergeCell ref="A12:AL12"/>
    <mergeCell ref="A13:AL13"/>
    <mergeCell ref="A14:AL14"/>
    <mergeCell ref="AL15:AL18"/>
    <mergeCell ref="B3:E3"/>
    <mergeCell ref="Y3:AE3"/>
    <mergeCell ref="Y5:AE5"/>
    <mergeCell ref="Y7:AE7"/>
    <mergeCell ref="B9:E9"/>
    <mergeCell ref="Y9:AE9"/>
    <mergeCell ref="B25:G25"/>
    <mergeCell ref="I25:L25"/>
    <mergeCell ref="N25:Q25"/>
    <mergeCell ref="S25:U25"/>
    <mergeCell ref="G17:AK18"/>
    <mergeCell ref="G19:AK19"/>
    <mergeCell ref="B20:B21"/>
    <mergeCell ref="A22:E22"/>
    <mergeCell ref="A15:A18"/>
    <mergeCell ref="G15:AK15"/>
    <mergeCell ref="B15:B18"/>
    <mergeCell ref="C15:C18"/>
    <mergeCell ref="D15:D18"/>
    <mergeCell ref="E15:E18"/>
    <mergeCell ref="F15:F18"/>
    <mergeCell ref="I28:L28"/>
    <mergeCell ref="N28:Q28"/>
    <mergeCell ref="S28:U28"/>
    <mergeCell ref="A30:B30"/>
    <mergeCell ref="C30:D30"/>
    <mergeCell ref="I26:L26"/>
    <mergeCell ref="N26:Q26"/>
    <mergeCell ref="S26:U26"/>
    <mergeCell ref="B27:G27"/>
    <mergeCell ref="I27:L27"/>
    <mergeCell ref="N27:Q27"/>
    <mergeCell ref="S27:U27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51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BR41"/>
  <sheetViews>
    <sheetView showZeros="0" view="pageBreakPreview" zoomScale="60" zoomScaleNormal="70" workbookViewId="0">
      <selection activeCell="G26" sqref="G26:AL29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" style="1" customWidth="1"/>
    <col min="4" max="5" width="12.42578125" style="1"/>
    <col min="6" max="6" width="20.42578125" style="2" customWidth="1"/>
    <col min="7" max="7" width="7.140625" style="2" hidden="1" customWidth="1"/>
    <col min="8" max="38" width="9.140625" style="1" customWidth="1"/>
    <col min="39" max="39" width="12.42578125" style="65"/>
    <col min="40" max="40" width="14.85546875" style="1" customWidth="1"/>
    <col min="41" max="43" width="12.42578125" style="1"/>
    <col min="44" max="70" width="12.42578125" style="28"/>
    <col min="71" max="16384" width="12.42578125" style="1"/>
  </cols>
  <sheetData>
    <row r="1" spans="1:40" ht="13.5" customHeight="1">
      <c r="R1" s="5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N1" s="28"/>
    </row>
    <row r="2" spans="1:40" ht="15" customHeight="1">
      <c r="A2" s="130"/>
      <c r="B2" s="131"/>
      <c r="C2" s="133"/>
      <c r="D2" s="16"/>
      <c r="E2" s="16"/>
      <c r="F2" s="16"/>
      <c r="G2" s="16"/>
      <c r="H2" s="15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45"/>
      <c r="AN2" s="188" t="s">
        <v>96</v>
      </c>
    </row>
    <row r="3" spans="1:40" ht="15" customHeight="1">
      <c r="A3" s="130"/>
      <c r="B3" s="129" t="s">
        <v>0</v>
      </c>
      <c r="C3" s="133"/>
      <c r="D3" s="16"/>
      <c r="E3" s="16"/>
      <c r="F3" s="16"/>
      <c r="G3" s="16"/>
      <c r="H3" s="15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71" t="s">
        <v>1</v>
      </c>
      <c r="AJ3" s="145"/>
      <c r="AK3" s="145"/>
      <c r="AL3" s="145"/>
      <c r="AM3" s="145"/>
    </row>
    <row r="4" spans="1:40" ht="32.25" customHeight="1">
      <c r="A4" s="130"/>
      <c r="B4" s="279" t="s">
        <v>57</v>
      </c>
      <c r="C4" s="279"/>
      <c r="D4" s="279"/>
      <c r="E4" s="279"/>
      <c r="F4" s="279"/>
      <c r="G4" s="16"/>
      <c r="H4" s="15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279" t="s">
        <v>3</v>
      </c>
      <c r="AH4" s="279"/>
      <c r="AI4" s="279"/>
      <c r="AJ4" s="279"/>
      <c r="AK4" s="279"/>
      <c r="AL4" s="279"/>
      <c r="AM4" s="279"/>
      <c r="AN4" s="5"/>
    </row>
    <row r="5" spans="1:40" ht="31.5" customHeight="1">
      <c r="A5" s="130"/>
      <c r="B5" s="84" t="s">
        <v>62</v>
      </c>
      <c r="C5" s="85"/>
      <c r="D5" s="85"/>
      <c r="E5" s="85"/>
      <c r="F5" s="85"/>
      <c r="G5" s="16"/>
      <c r="H5" s="15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85"/>
      <c r="AH5" s="85"/>
      <c r="AI5" s="85"/>
      <c r="AJ5" s="85"/>
      <c r="AK5" s="85"/>
      <c r="AL5" s="145"/>
      <c r="AM5" s="145"/>
      <c r="AN5" s="5"/>
    </row>
    <row r="6" spans="1:40" ht="15" customHeight="1">
      <c r="A6" s="130"/>
      <c r="B6" s="86" t="s">
        <v>6</v>
      </c>
      <c r="C6" s="87"/>
      <c r="D6" s="87"/>
      <c r="E6" s="87"/>
      <c r="F6" s="87"/>
      <c r="G6" s="16"/>
      <c r="H6" s="15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280" t="s">
        <v>6</v>
      </c>
      <c r="AH6" s="280"/>
      <c r="AI6" s="280"/>
      <c r="AJ6" s="280"/>
      <c r="AK6" s="280"/>
      <c r="AL6" s="280"/>
      <c r="AM6" s="280"/>
      <c r="AN6" s="5"/>
    </row>
    <row r="7" spans="1:40" ht="33" customHeight="1">
      <c r="A7" s="130"/>
      <c r="B7" s="88" t="s">
        <v>63</v>
      </c>
      <c r="C7" s="85"/>
      <c r="D7" s="85"/>
      <c r="E7" s="85"/>
      <c r="F7" s="85"/>
      <c r="G7" s="16"/>
      <c r="H7" s="15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85"/>
      <c r="AH7" s="85"/>
      <c r="AI7" s="85"/>
      <c r="AJ7" s="85"/>
      <c r="AK7" s="85"/>
      <c r="AL7" s="145"/>
      <c r="AM7" s="145"/>
      <c r="AN7" s="5"/>
    </row>
    <row r="8" spans="1:40" ht="15" customHeight="1">
      <c r="A8" s="130"/>
      <c r="B8" s="89" t="s">
        <v>51</v>
      </c>
      <c r="C8" s="90"/>
      <c r="D8" s="90"/>
      <c r="E8" s="90"/>
      <c r="F8" s="90"/>
      <c r="G8" s="16"/>
      <c r="H8" s="15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280" t="s">
        <v>51</v>
      </c>
      <c r="AH8" s="280"/>
      <c r="AI8" s="280"/>
      <c r="AJ8" s="280"/>
      <c r="AK8" s="280"/>
      <c r="AL8" s="280"/>
      <c r="AM8" s="280"/>
      <c r="AN8" s="5"/>
    </row>
    <row r="9" spans="1:40" ht="15" customHeight="1">
      <c r="A9" s="130"/>
      <c r="B9" s="85"/>
      <c r="C9" s="85"/>
      <c r="D9" s="85"/>
      <c r="E9" s="85"/>
      <c r="F9" s="85"/>
      <c r="G9" s="16"/>
      <c r="H9" s="15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85"/>
      <c r="AH9" s="85"/>
      <c r="AI9" s="85"/>
      <c r="AJ9" s="85"/>
      <c r="AK9" s="85"/>
      <c r="AL9" s="145"/>
      <c r="AM9" s="145"/>
      <c r="AN9" s="5"/>
    </row>
    <row r="10" spans="1:40" ht="27.75" customHeight="1">
      <c r="A10" s="17"/>
      <c r="B10" s="279" t="s">
        <v>60</v>
      </c>
      <c r="C10" s="279"/>
      <c r="D10" s="279"/>
      <c r="E10" s="279"/>
      <c r="F10" s="279"/>
      <c r="G10" s="17"/>
      <c r="H10" s="17"/>
      <c r="I10" s="17"/>
      <c r="J10" s="17"/>
      <c r="K10" s="17"/>
      <c r="L10" s="17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382" t="s">
        <v>149</v>
      </c>
      <c r="AH10" s="382"/>
      <c r="AI10" s="382"/>
      <c r="AJ10" s="382"/>
      <c r="AK10" s="382"/>
      <c r="AL10" s="382"/>
      <c r="AM10" s="382"/>
      <c r="AN10" s="3"/>
    </row>
    <row r="11" spans="1:40" ht="27.75" customHeight="1">
      <c r="A11" s="17"/>
      <c r="B11" s="132"/>
      <c r="C11" s="132"/>
      <c r="D11" s="132"/>
      <c r="E11" s="132"/>
      <c r="F11" s="132"/>
      <c r="G11" s="17"/>
      <c r="H11" s="17"/>
      <c r="I11" s="17"/>
      <c r="J11" s="17"/>
      <c r="K11" s="17"/>
      <c r="L11" s="17"/>
      <c r="M11" s="132"/>
      <c r="N11" s="132"/>
      <c r="O11" s="132"/>
      <c r="P11" s="132"/>
      <c r="Q11" s="132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46"/>
      <c r="AN11" s="3"/>
    </row>
    <row r="12" spans="1:40" ht="27.75" customHeight="1">
      <c r="A12" s="17"/>
      <c r="B12" s="132"/>
      <c r="C12" s="132"/>
      <c r="D12" s="132"/>
      <c r="E12" s="132"/>
      <c r="F12" s="132"/>
      <c r="G12" s="17"/>
      <c r="H12" s="17"/>
      <c r="I12" s="17"/>
      <c r="J12" s="17"/>
      <c r="K12" s="17"/>
      <c r="L12" s="17"/>
      <c r="M12" s="132"/>
      <c r="N12" s="132"/>
      <c r="O12" s="132"/>
      <c r="P12" s="132"/>
      <c r="Q12" s="132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46"/>
      <c r="AN12" s="3"/>
    </row>
    <row r="13" spans="1:40" ht="16.5" customHeight="1">
      <c r="A13" s="395" t="s">
        <v>139</v>
      </c>
      <c r="B13" s="396"/>
      <c r="C13" s="396"/>
      <c r="D13" s="396"/>
      <c r="E13" s="396"/>
      <c r="F13" s="396"/>
      <c r="G13" s="396"/>
      <c r="H13" s="396"/>
      <c r="I13" s="396"/>
      <c r="J13" s="396"/>
      <c r="K13" s="396"/>
      <c r="L13" s="396"/>
      <c r="M13" s="396"/>
      <c r="N13" s="396"/>
      <c r="O13" s="396"/>
      <c r="P13" s="396"/>
      <c r="Q13" s="396"/>
      <c r="R13" s="396"/>
      <c r="S13" s="396"/>
      <c r="T13" s="396"/>
      <c r="U13" s="396"/>
      <c r="V13" s="396"/>
      <c r="W13" s="396"/>
      <c r="X13" s="396"/>
      <c r="Y13" s="396"/>
      <c r="Z13" s="396"/>
      <c r="AA13" s="396"/>
      <c r="AB13" s="396"/>
      <c r="AC13" s="396"/>
      <c r="AD13" s="396"/>
      <c r="AE13" s="396"/>
      <c r="AF13" s="396"/>
      <c r="AG13" s="396"/>
      <c r="AH13" s="396"/>
      <c r="AI13" s="396"/>
      <c r="AJ13" s="396"/>
      <c r="AK13" s="396"/>
      <c r="AL13" s="396"/>
      <c r="AM13" s="396"/>
      <c r="AN13" s="397"/>
    </row>
    <row r="14" spans="1:40" ht="16.5" customHeight="1">
      <c r="A14" s="396" t="s">
        <v>138</v>
      </c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6"/>
      <c r="M14" s="396"/>
      <c r="N14" s="396"/>
      <c r="O14" s="396"/>
      <c r="P14" s="396"/>
      <c r="Q14" s="396"/>
      <c r="R14" s="396"/>
      <c r="S14" s="396"/>
      <c r="T14" s="396"/>
      <c r="U14" s="396"/>
      <c r="V14" s="396"/>
      <c r="W14" s="396"/>
      <c r="X14" s="396"/>
      <c r="Y14" s="396"/>
      <c r="Z14" s="396"/>
      <c r="AA14" s="396"/>
      <c r="AB14" s="396"/>
      <c r="AC14" s="396"/>
      <c r="AD14" s="396"/>
      <c r="AE14" s="396"/>
      <c r="AF14" s="396"/>
      <c r="AG14" s="396"/>
      <c r="AH14" s="396"/>
      <c r="AI14" s="396"/>
      <c r="AJ14" s="396"/>
      <c r="AK14" s="396"/>
      <c r="AL14" s="396"/>
      <c r="AM14" s="396"/>
      <c r="AN14" s="396"/>
    </row>
    <row r="15" spans="1:40" ht="16.5" customHeight="1">
      <c r="A15" s="396" t="s">
        <v>144</v>
      </c>
      <c r="B15" s="396"/>
      <c r="C15" s="396"/>
      <c r="D15" s="396"/>
      <c r="E15" s="396"/>
      <c r="F15" s="396"/>
      <c r="G15" s="396"/>
      <c r="H15" s="396"/>
      <c r="I15" s="396"/>
      <c r="J15" s="396"/>
      <c r="K15" s="396"/>
      <c r="L15" s="396"/>
      <c r="M15" s="396"/>
      <c r="N15" s="396"/>
      <c r="O15" s="396"/>
      <c r="P15" s="396"/>
      <c r="Q15" s="396"/>
      <c r="R15" s="396"/>
      <c r="S15" s="396"/>
      <c r="T15" s="396"/>
      <c r="U15" s="396"/>
      <c r="V15" s="396"/>
      <c r="W15" s="396"/>
      <c r="X15" s="396"/>
      <c r="Y15" s="396"/>
      <c r="Z15" s="396"/>
      <c r="AA15" s="396"/>
      <c r="AB15" s="396"/>
      <c r="AC15" s="396"/>
      <c r="AD15" s="396"/>
      <c r="AE15" s="396"/>
      <c r="AF15" s="396"/>
      <c r="AG15" s="396"/>
      <c r="AH15" s="396"/>
      <c r="AI15" s="396"/>
      <c r="AJ15" s="396"/>
      <c r="AK15" s="396"/>
      <c r="AL15" s="396"/>
      <c r="AM15" s="396"/>
      <c r="AN15" s="396"/>
    </row>
    <row r="16" spans="1:40" ht="15" customHeight="1">
      <c r="A16" s="366" t="s">
        <v>10</v>
      </c>
      <c r="B16" s="384" t="s">
        <v>11</v>
      </c>
      <c r="C16" s="366" t="s">
        <v>89</v>
      </c>
      <c r="D16" s="296" t="s">
        <v>91</v>
      </c>
      <c r="E16" s="296" t="s">
        <v>54</v>
      </c>
      <c r="F16" s="296" t="s">
        <v>87</v>
      </c>
      <c r="G16" s="385" t="s">
        <v>13</v>
      </c>
      <c r="H16" s="386" t="s">
        <v>105</v>
      </c>
      <c r="I16" s="386"/>
      <c r="J16" s="386"/>
      <c r="K16" s="386"/>
      <c r="L16" s="386"/>
      <c r="M16" s="386"/>
      <c r="N16" s="386"/>
      <c r="O16" s="386"/>
      <c r="P16" s="386"/>
      <c r="Q16" s="386"/>
      <c r="R16" s="386"/>
      <c r="S16" s="386"/>
      <c r="T16" s="386"/>
      <c r="U16" s="386"/>
      <c r="V16" s="386"/>
      <c r="W16" s="386"/>
      <c r="X16" s="386"/>
      <c r="Y16" s="386"/>
      <c r="Z16" s="386"/>
      <c r="AA16" s="386"/>
      <c r="AB16" s="386"/>
      <c r="AC16" s="386"/>
      <c r="AD16" s="386"/>
      <c r="AE16" s="386"/>
      <c r="AF16" s="386"/>
      <c r="AG16" s="386"/>
      <c r="AH16" s="386"/>
      <c r="AI16" s="386"/>
      <c r="AJ16" s="386"/>
      <c r="AK16" s="386"/>
      <c r="AL16" s="387"/>
      <c r="AM16" s="388" t="s">
        <v>55</v>
      </c>
      <c r="AN16" s="368" t="s">
        <v>26</v>
      </c>
    </row>
    <row r="17" spans="1:70" ht="15" customHeight="1">
      <c r="A17" s="366"/>
      <c r="B17" s="384"/>
      <c r="C17" s="366"/>
      <c r="D17" s="296"/>
      <c r="E17" s="296"/>
      <c r="F17" s="296"/>
      <c r="G17" s="385"/>
      <c r="H17" s="181">
        <v>1</v>
      </c>
      <c r="I17" s="182" t="s">
        <v>107</v>
      </c>
      <c r="J17" s="181">
        <v>3</v>
      </c>
      <c r="K17" s="182" t="s">
        <v>109</v>
      </c>
      <c r="L17" s="181">
        <v>5</v>
      </c>
      <c r="M17" s="182" t="s">
        <v>111</v>
      </c>
      <c r="N17" s="181">
        <v>7</v>
      </c>
      <c r="O17" s="182" t="s">
        <v>113</v>
      </c>
      <c r="P17" s="128">
        <v>9</v>
      </c>
      <c r="Q17" s="172" t="s">
        <v>115</v>
      </c>
      <c r="R17" s="128">
        <v>11</v>
      </c>
      <c r="S17" s="172" t="s">
        <v>117</v>
      </c>
      <c r="T17" s="181">
        <v>13</v>
      </c>
      <c r="U17" s="182" t="s">
        <v>119</v>
      </c>
      <c r="V17" s="128">
        <v>15</v>
      </c>
      <c r="W17" s="172" t="s">
        <v>121</v>
      </c>
      <c r="X17" s="128">
        <v>17</v>
      </c>
      <c r="Y17" s="172" t="s">
        <v>123</v>
      </c>
      <c r="Z17" s="128">
        <v>19</v>
      </c>
      <c r="AA17" s="182" t="s">
        <v>125</v>
      </c>
      <c r="AB17" s="181">
        <v>21</v>
      </c>
      <c r="AC17" s="172" t="s">
        <v>127</v>
      </c>
      <c r="AD17" s="128">
        <v>23</v>
      </c>
      <c r="AE17" s="172" t="s">
        <v>129</v>
      </c>
      <c r="AF17" s="128">
        <v>25</v>
      </c>
      <c r="AG17" s="172" t="s">
        <v>131</v>
      </c>
      <c r="AH17" s="181">
        <v>27</v>
      </c>
      <c r="AI17" s="182" t="s">
        <v>133</v>
      </c>
      <c r="AJ17" s="128">
        <v>29</v>
      </c>
      <c r="AK17" s="172" t="s">
        <v>135</v>
      </c>
      <c r="AL17" s="148" t="s">
        <v>136</v>
      </c>
      <c r="AM17" s="388"/>
      <c r="AN17" s="368"/>
    </row>
    <row r="18" spans="1:70" ht="15" customHeight="1">
      <c r="A18" s="366"/>
      <c r="B18" s="384"/>
      <c r="C18" s="366"/>
      <c r="D18" s="296"/>
      <c r="E18" s="296"/>
      <c r="F18" s="296"/>
      <c r="G18" s="385"/>
      <c r="H18" s="304" t="s">
        <v>26</v>
      </c>
      <c r="I18" s="305"/>
      <c r="J18" s="305"/>
      <c r="K18" s="305"/>
      <c r="L18" s="305"/>
      <c r="M18" s="305"/>
      <c r="N18" s="305"/>
      <c r="O18" s="305"/>
      <c r="P18" s="305"/>
      <c r="Q18" s="305"/>
      <c r="R18" s="305"/>
      <c r="S18" s="305"/>
      <c r="T18" s="305"/>
      <c r="U18" s="305"/>
      <c r="V18" s="305"/>
      <c r="W18" s="305"/>
      <c r="X18" s="305"/>
      <c r="Y18" s="305"/>
      <c r="Z18" s="305"/>
      <c r="AA18" s="305"/>
      <c r="AB18" s="305"/>
      <c r="AC18" s="305"/>
      <c r="AD18" s="305"/>
      <c r="AE18" s="305"/>
      <c r="AF18" s="305"/>
      <c r="AG18" s="305"/>
      <c r="AH18" s="305"/>
      <c r="AI18" s="305"/>
      <c r="AJ18" s="305"/>
      <c r="AK18" s="305"/>
      <c r="AL18" s="305"/>
      <c r="AM18" s="388"/>
      <c r="AN18" s="147"/>
    </row>
    <row r="19" spans="1:70" ht="30" customHeight="1">
      <c r="A19" s="366"/>
      <c r="B19" s="384"/>
      <c r="C19" s="366"/>
      <c r="D19" s="296"/>
      <c r="E19" s="296"/>
      <c r="F19" s="296"/>
      <c r="G19" s="385"/>
      <c r="H19" s="307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308"/>
      <c r="AB19" s="308"/>
      <c r="AC19" s="308"/>
      <c r="AD19" s="308"/>
      <c r="AE19" s="308"/>
      <c r="AF19" s="308"/>
      <c r="AG19" s="308"/>
      <c r="AH19" s="308"/>
      <c r="AI19" s="308"/>
      <c r="AJ19" s="308"/>
      <c r="AK19" s="308"/>
      <c r="AL19" s="308"/>
      <c r="AM19" s="388"/>
      <c r="AN19" s="117" t="s">
        <v>95</v>
      </c>
    </row>
    <row r="20" spans="1:70" s="23" customFormat="1">
      <c r="A20" s="169">
        <v>1</v>
      </c>
      <c r="B20" s="169">
        <v>2</v>
      </c>
      <c r="C20" s="170">
        <v>3</v>
      </c>
      <c r="D20" s="169">
        <v>4</v>
      </c>
      <c r="E20" s="170">
        <v>5</v>
      </c>
      <c r="F20" s="169">
        <v>6</v>
      </c>
      <c r="G20" s="169">
        <v>7</v>
      </c>
      <c r="H20" s="378">
        <v>7</v>
      </c>
      <c r="I20" s="378"/>
      <c r="J20" s="378"/>
      <c r="K20" s="378"/>
      <c r="L20" s="378"/>
      <c r="M20" s="378"/>
      <c r="N20" s="378"/>
      <c r="O20" s="378"/>
      <c r="P20" s="378"/>
      <c r="Q20" s="378"/>
      <c r="R20" s="378"/>
      <c r="S20" s="378"/>
      <c r="T20" s="378"/>
      <c r="U20" s="378"/>
      <c r="V20" s="378"/>
      <c r="W20" s="378"/>
      <c r="X20" s="378"/>
      <c r="Y20" s="378"/>
      <c r="Z20" s="378"/>
      <c r="AA20" s="378"/>
      <c r="AB20" s="378"/>
      <c r="AC20" s="378"/>
      <c r="AD20" s="378"/>
      <c r="AE20" s="378"/>
      <c r="AF20" s="378"/>
      <c r="AG20" s="378"/>
      <c r="AH20" s="378"/>
      <c r="AI20" s="378"/>
      <c r="AJ20" s="378"/>
      <c r="AK20" s="378"/>
      <c r="AL20" s="378"/>
      <c r="AM20" s="169">
        <v>8</v>
      </c>
      <c r="AN20" s="22">
        <v>9</v>
      </c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  <c r="BQ20" s="124"/>
      <c r="BR20" s="124"/>
    </row>
    <row r="21" spans="1:70" s="36" customFormat="1" ht="15" hidden="1" customHeight="1">
      <c r="A21" s="33"/>
      <c r="B21" s="31"/>
      <c r="C21" s="390" t="s">
        <v>34</v>
      </c>
      <c r="D21" s="390"/>
      <c r="E21" s="390"/>
      <c r="F21" s="390"/>
      <c r="G21" s="34" t="s">
        <v>33</v>
      </c>
      <c r="H21" s="25">
        <f>'[8]мес ТЗ 2018'!AM262</f>
        <v>0</v>
      </c>
      <c r="I21" s="25">
        <f>'[8]мес ТЗ 2018'!AM401</f>
        <v>0</v>
      </c>
      <c r="J21" s="25">
        <f>'[8]мес ТЗ 2018'!AM541</f>
        <v>1.72</v>
      </c>
      <c r="K21" s="25">
        <f>'[8]мес ТЗ 2018'!AM643</f>
        <v>13.332000000000001</v>
      </c>
      <c r="L21" s="25">
        <f>'[8]мес ТЗ 2018'!AM748</f>
        <v>13.332000000000001</v>
      </c>
      <c r="M21" s="25">
        <f>'[8]мес ТЗ 2018'!AM851</f>
        <v>0</v>
      </c>
      <c r="N21" s="25">
        <f>'[8]мес ТЗ 2018'!AM952</f>
        <v>0</v>
      </c>
      <c r="O21" s="25">
        <f>'[8]мес ТЗ 2018'!AM1092</f>
        <v>0</v>
      </c>
      <c r="P21" s="25">
        <f>'[8]мес ТЗ 2018'!AM1191</f>
        <v>0</v>
      </c>
      <c r="Q21" s="25">
        <f>'[8]мес ТЗ 2018'!AM1289</f>
        <v>0</v>
      </c>
      <c r="R21" s="25">
        <f>'[8]мес ТЗ 2018'!AM1429</f>
        <v>5.67</v>
      </c>
      <c r="S21" s="25">
        <f>'[8]мес ТЗ 2018'!AM1562</f>
        <v>0</v>
      </c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>
        <f t="shared" ref="AM21:AM24" si="0">SUM(H21:S21)</f>
        <v>34.054000000000002</v>
      </c>
      <c r="AN21" s="25">
        <f t="shared" ref="AN21:AN24" si="1">AM21</f>
        <v>34.054000000000002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</row>
    <row r="22" spans="1:70" s="36" customFormat="1" ht="15" hidden="1" customHeight="1">
      <c r="A22" s="33"/>
      <c r="B22" s="31"/>
      <c r="C22" s="391" t="s">
        <v>35</v>
      </c>
      <c r="D22" s="391"/>
      <c r="E22" s="391"/>
      <c r="F22" s="391"/>
      <c r="G22" s="34" t="s">
        <v>33</v>
      </c>
      <c r="H22" s="25">
        <f>'[8]мес ТЗ 2018'!AM263</f>
        <v>0</v>
      </c>
      <c r="I22" s="25">
        <f>'[8]мес ТЗ 2018'!AM402</f>
        <v>6</v>
      </c>
      <c r="J22" s="25">
        <f>'[8]мес ТЗ 2018'!AM542</f>
        <v>3.17</v>
      </c>
      <c r="K22" s="25">
        <f>'[8]мес ТЗ 2018'!AM644</f>
        <v>0</v>
      </c>
      <c r="L22" s="25">
        <f>'[8]мес ТЗ 2018'!AM749</f>
        <v>1.72</v>
      </c>
      <c r="M22" s="25">
        <f>'[8]мес ТЗ 2018'!AM852</f>
        <v>13.332000000000001</v>
      </c>
      <c r="N22" s="25">
        <f>'[8]мес ТЗ 2018'!AM953</f>
        <v>6</v>
      </c>
      <c r="O22" s="25">
        <f>'[8]мес ТЗ 2018'!AM1093</f>
        <v>19.678000000000001</v>
      </c>
      <c r="P22" s="25">
        <f>'[8]мес ТЗ 2018'!AM1192</f>
        <v>19.678000000000001</v>
      </c>
      <c r="Q22" s="25">
        <f>'[8]мес ТЗ 2018'!AM1290</f>
        <v>0</v>
      </c>
      <c r="R22" s="25">
        <f>'[8]мес ТЗ 2018'!AM1430</f>
        <v>9.7200000000000006</v>
      </c>
      <c r="S22" s="25">
        <f>'[8]мес ТЗ 2018'!AM1563</f>
        <v>0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>
        <f t="shared" si="0"/>
        <v>79.298000000000002</v>
      </c>
      <c r="AN22" s="25">
        <f t="shared" si="1"/>
        <v>79.298000000000002</v>
      </c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</row>
    <row r="23" spans="1:70" s="36" customFormat="1" ht="15" hidden="1" customHeight="1">
      <c r="A23" s="33"/>
      <c r="B23" s="31"/>
      <c r="C23" s="31"/>
      <c r="D23" s="355" t="s">
        <v>36</v>
      </c>
      <c r="E23" s="355"/>
      <c r="F23" s="355"/>
      <c r="G23" s="34" t="s">
        <v>33</v>
      </c>
      <c r="H23" s="25" t="e">
        <f>#REF!</f>
        <v>#REF!</v>
      </c>
      <c r="I23" s="25" t="e">
        <f>#REF!</f>
        <v>#REF!</v>
      </c>
      <c r="J23" s="25" t="e">
        <f>#REF!</f>
        <v>#REF!</v>
      </c>
      <c r="K23" s="25" t="e">
        <f>#REF!</f>
        <v>#REF!</v>
      </c>
      <c r="L23" s="25" t="e">
        <f>#REF!</f>
        <v>#REF!</v>
      </c>
      <c r="M23" s="25" t="e">
        <f>#REF!</f>
        <v>#REF!</v>
      </c>
      <c r="N23" s="25" t="e">
        <f>#REF!</f>
        <v>#REF!</v>
      </c>
      <c r="O23" s="25" t="e">
        <f>#REF!</f>
        <v>#REF!</v>
      </c>
      <c r="P23" s="25" t="e">
        <f>#REF!</f>
        <v>#REF!</v>
      </c>
      <c r="Q23" s="25" t="e">
        <f>#REF!</f>
        <v>#REF!</v>
      </c>
      <c r="R23" s="25" t="e">
        <f>#REF!</f>
        <v>#REF!</v>
      </c>
      <c r="S23" s="25" t="e">
        <f>#REF!</f>
        <v>#REF!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 t="e">
        <f t="shared" si="0"/>
        <v>#REF!</v>
      </c>
      <c r="AN23" s="25" t="e">
        <f t="shared" si="1"/>
        <v>#REF!</v>
      </c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</row>
    <row r="24" spans="1:70" s="36" customFormat="1" ht="15" hidden="1" customHeight="1">
      <c r="A24" s="33"/>
      <c r="B24" s="31"/>
      <c r="C24" s="391" t="s">
        <v>37</v>
      </c>
      <c r="D24" s="391"/>
      <c r="E24" s="391"/>
      <c r="F24" s="391"/>
      <c r="G24" s="34" t="s">
        <v>38</v>
      </c>
      <c r="H24" s="25">
        <f>'[8]мес ТЗ 2018'!AM265</f>
        <v>0</v>
      </c>
      <c r="I24" s="25">
        <f>'[8]мес ТЗ 2018'!AM404</f>
        <v>0</v>
      </c>
      <c r="J24" s="25">
        <f>'[8]мес ТЗ 2018'!AM544</f>
        <v>0.47</v>
      </c>
      <c r="K24" s="25">
        <f>'[8]мес ТЗ 2018'!AM646</f>
        <v>1.7239973417511201</v>
      </c>
      <c r="L24" s="25">
        <f>'[8]мес ТЗ 2018'!AM751</f>
        <v>13.332000000000001</v>
      </c>
      <c r="M24" s="25">
        <f>'[8]мес ТЗ 2018'!AM854</f>
        <v>0</v>
      </c>
      <c r="N24" s="25">
        <f>'[8]мес ТЗ 2018'!AM955</f>
        <v>0</v>
      </c>
      <c r="O24" s="25">
        <f>'[8]мес ТЗ 2018'!AM1095</f>
        <v>139.34399999999999</v>
      </c>
      <c r="P24" s="35">
        <f>'[8]мес ТЗ 2018'!AM1194</f>
        <v>19.678000000000001</v>
      </c>
      <c r="Q24" s="25">
        <f>'[8]мес ТЗ 2018'!AM1292</f>
        <v>0</v>
      </c>
      <c r="R24" s="25">
        <f>'[8]мес ТЗ 2018'!AM1432</f>
        <v>4.2300000000000004</v>
      </c>
      <c r="S24" s="25">
        <f>'[8]мес ТЗ 2018'!AM1565</f>
        <v>0</v>
      </c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>
        <f t="shared" si="0"/>
        <v>178.7779973417511</v>
      </c>
      <c r="AN24" s="25">
        <f t="shared" si="1"/>
        <v>178.7779973417511</v>
      </c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</row>
    <row r="25" spans="1:70" ht="15.75" customHeight="1" thickBot="1">
      <c r="B25" s="183"/>
      <c r="C25" s="183"/>
      <c r="D25" s="183"/>
      <c r="E25" s="183"/>
      <c r="F25" s="183"/>
      <c r="G25" s="183"/>
      <c r="H25" s="343" t="s">
        <v>41</v>
      </c>
      <c r="I25" s="344"/>
      <c r="J25" s="344"/>
      <c r="K25" s="344"/>
      <c r="L25" s="344"/>
      <c r="M25" s="344"/>
      <c r="N25" s="344"/>
      <c r="O25" s="344"/>
      <c r="P25" s="344"/>
      <c r="Q25" s="344"/>
      <c r="R25" s="344"/>
      <c r="S25" s="344"/>
      <c r="T25" s="344"/>
      <c r="U25" s="344"/>
      <c r="V25" s="344"/>
      <c r="W25" s="344"/>
      <c r="X25" s="344"/>
      <c r="Y25" s="344"/>
      <c r="Z25" s="344"/>
      <c r="AA25" s="344"/>
      <c r="AB25" s="344"/>
      <c r="AC25" s="344"/>
      <c r="AD25" s="344"/>
      <c r="AE25" s="344"/>
      <c r="AF25" s="344"/>
      <c r="AG25" s="344"/>
      <c r="AH25" s="344"/>
      <c r="AI25" s="344"/>
      <c r="AJ25" s="344"/>
      <c r="AK25" s="344"/>
      <c r="AL25" s="345"/>
      <c r="AM25" s="183"/>
      <c r="AN25" s="184"/>
      <c r="AO25" s="28"/>
      <c r="AP25" s="28"/>
      <c r="AQ25" s="28"/>
    </row>
    <row r="26" spans="1:70" s="37" customFormat="1" ht="177" customHeight="1">
      <c r="A26" s="121" t="s">
        <v>98</v>
      </c>
      <c r="B26" s="167" t="s">
        <v>29</v>
      </c>
      <c r="C26" s="31" t="s">
        <v>77</v>
      </c>
      <c r="D26" s="25">
        <f>' Год ТЗ 38 '!D47</f>
        <v>15.465999999999999</v>
      </c>
      <c r="E26" s="29" t="s">
        <v>30</v>
      </c>
      <c r="F26" s="26" t="s">
        <v>88</v>
      </c>
      <c r="G26" s="410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>
        <f>D26</f>
        <v>15.465999999999999</v>
      </c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>
        <f>SUM(H26:AL26)</f>
        <v>15.465999999999999</v>
      </c>
      <c r="AN26" s="25">
        <f t="shared" ref="AN26:AN33" si="2">AM26</f>
        <v>15.465999999999999</v>
      </c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</row>
    <row r="27" spans="1:70" s="39" customFormat="1" ht="46.5" hidden="1" customHeight="1">
      <c r="A27" s="121" t="s">
        <v>99</v>
      </c>
      <c r="B27" s="167"/>
      <c r="C27" s="142" t="s">
        <v>78</v>
      </c>
      <c r="D27" s="25">
        <f>'[8]Норма ТК'!C105</f>
        <v>0</v>
      </c>
      <c r="E27" s="29" t="s">
        <v>31</v>
      </c>
      <c r="F27" s="30" t="s">
        <v>92</v>
      </c>
      <c r="G27" s="411"/>
      <c r="H27" s="25"/>
      <c r="I27" s="25">
        <f>D27</f>
        <v>0</v>
      </c>
      <c r="J27" s="25"/>
      <c r="K27" s="25"/>
      <c r="L27" s="25">
        <f>D27</f>
        <v>0</v>
      </c>
      <c r="M27" s="25"/>
      <c r="N27" s="25"/>
      <c r="O27" s="25">
        <f>D27</f>
        <v>0</v>
      </c>
      <c r="P27" s="25"/>
      <c r="Q27" s="25"/>
      <c r="R27" s="25">
        <f>D27</f>
        <v>0</v>
      </c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>
        <f t="shared" ref="AM27:AM29" si="3">SUM(H27:AL27)</f>
        <v>0</v>
      </c>
      <c r="AN27" s="25">
        <f t="shared" si="2"/>
        <v>0</v>
      </c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</row>
    <row r="28" spans="1:70" s="38" customFormat="1" ht="60.75" hidden="1" customHeight="1">
      <c r="A28" s="121" t="s">
        <v>100</v>
      </c>
      <c r="B28" s="167"/>
      <c r="C28" s="31" t="s">
        <v>79</v>
      </c>
      <c r="D28" s="25">
        <f>'[8]Норма ТК'!C112</f>
        <v>0</v>
      </c>
      <c r="E28" s="29" t="s">
        <v>32</v>
      </c>
      <c r="F28" s="31" t="s">
        <v>93</v>
      </c>
      <c r="G28" s="411"/>
      <c r="H28" s="25"/>
      <c r="I28" s="25"/>
      <c r="J28" s="25">
        <f>D28</f>
        <v>0</v>
      </c>
      <c r="K28" s="25"/>
      <c r="L28" s="25"/>
      <c r="M28" s="25"/>
      <c r="N28" s="25"/>
      <c r="O28" s="25"/>
      <c r="P28" s="25">
        <f>D28</f>
        <v>0</v>
      </c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>
        <f t="shared" si="3"/>
        <v>0</v>
      </c>
      <c r="AN28" s="25">
        <f t="shared" si="2"/>
        <v>0</v>
      </c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</row>
    <row r="29" spans="1:70" s="125" customFormat="1" ht="15.75" customHeight="1">
      <c r="A29" s="355" t="s">
        <v>94</v>
      </c>
      <c r="B29" s="355"/>
      <c r="C29" s="355"/>
      <c r="D29" s="355"/>
      <c r="E29" s="355"/>
      <c r="F29" s="355"/>
      <c r="G29" s="119"/>
      <c r="H29" s="44">
        <f>H26</f>
        <v>0</v>
      </c>
      <c r="I29" s="44">
        <f t="shared" ref="I29:AL29" si="4">I26</f>
        <v>0</v>
      </c>
      <c r="J29" s="44">
        <f t="shared" si="4"/>
        <v>0</v>
      </c>
      <c r="K29" s="44">
        <f t="shared" si="4"/>
        <v>0</v>
      </c>
      <c r="L29" s="44">
        <f t="shared" si="4"/>
        <v>0</v>
      </c>
      <c r="M29" s="44">
        <f t="shared" si="4"/>
        <v>0</v>
      </c>
      <c r="N29" s="44">
        <f t="shared" si="4"/>
        <v>0</v>
      </c>
      <c r="O29" s="44">
        <f t="shared" si="4"/>
        <v>0</v>
      </c>
      <c r="P29" s="44">
        <f t="shared" si="4"/>
        <v>0</v>
      </c>
      <c r="Q29" s="44">
        <f t="shared" si="4"/>
        <v>0</v>
      </c>
      <c r="R29" s="44">
        <f t="shared" si="4"/>
        <v>0</v>
      </c>
      <c r="S29" s="44">
        <f t="shared" si="4"/>
        <v>0</v>
      </c>
      <c r="T29" s="44">
        <f t="shared" si="4"/>
        <v>0</v>
      </c>
      <c r="U29" s="44">
        <f t="shared" si="4"/>
        <v>0</v>
      </c>
      <c r="V29" s="44">
        <f t="shared" si="4"/>
        <v>0</v>
      </c>
      <c r="W29" s="44">
        <f t="shared" si="4"/>
        <v>15.465999999999999</v>
      </c>
      <c r="X29" s="44">
        <f t="shared" si="4"/>
        <v>0</v>
      </c>
      <c r="Y29" s="44">
        <f t="shared" si="4"/>
        <v>0</v>
      </c>
      <c r="Z29" s="44">
        <f t="shared" si="4"/>
        <v>0</v>
      </c>
      <c r="AA29" s="44">
        <f t="shared" si="4"/>
        <v>0</v>
      </c>
      <c r="AB29" s="44">
        <f t="shared" si="4"/>
        <v>0</v>
      </c>
      <c r="AC29" s="44">
        <f t="shared" si="4"/>
        <v>0</v>
      </c>
      <c r="AD29" s="44">
        <f t="shared" si="4"/>
        <v>0</v>
      </c>
      <c r="AE29" s="44">
        <f t="shared" si="4"/>
        <v>0</v>
      </c>
      <c r="AF29" s="44">
        <f t="shared" si="4"/>
        <v>0</v>
      </c>
      <c r="AG29" s="44">
        <f t="shared" si="4"/>
        <v>0</v>
      </c>
      <c r="AH29" s="44">
        <f t="shared" si="4"/>
        <v>0</v>
      </c>
      <c r="AI29" s="44">
        <f t="shared" si="4"/>
        <v>0</v>
      </c>
      <c r="AJ29" s="44">
        <f t="shared" si="4"/>
        <v>0</v>
      </c>
      <c r="AK29" s="44">
        <f t="shared" si="4"/>
        <v>0</v>
      </c>
      <c r="AL29" s="44">
        <f t="shared" si="4"/>
        <v>0</v>
      </c>
      <c r="AM29" s="25">
        <f t="shared" si="3"/>
        <v>15.465999999999999</v>
      </c>
      <c r="AN29" s="25">
        <f t="shared" si="2"/>
        <v>15.465999999999999</v>
      </c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  <c r="BN29" s="124"/>
      <c r="BO29" s="124"/>
      <c r="BP29" s="124"/>
      <c r="BQ29" s="124"/>
      <c r="BR29" s="124"/>
    </row>
    <row r="30" spans="1:70" s="36" customFormat="1" ht="15.75" hidden="1" customHeight="1">
      <c r="A30" s="168"/>
      <c r="B30" s="162"/>
      <c r="C30" s="392" t="s">
        <v>34</v>
      </c>
      <c r="D30" s="393"/>
      <c r="E30" s="393"/>
      <c r="F30" s="394"/>
      <c r="G30" s="144"/>
      <c r="H30" s="163">
        <f>'[8]мес ТЗ 2018'!AM271</f>
        <v>0</v>
      </c>
      <c r="I30" s="163">
        <f>'[8]мес ТЗ 2018'!AM410</f>
        <v>30</v>
      </c>
      <c r="J30" s="163">
        <f>'[8]мес ТЗ 2018'!AM550</f>
        <v>3.98</v>
      </c>
      <c r="K30" s="163">
        <f>'[8]мес ТЗ 2018'!AM652</f>
        <v>0</v>
      </c>
      <c r="L30" s="163">
        <f>'[8]мес ТЗ 2018'!AM757</f>
        <v>2.17</v>
      </c>
      <c r="M30" s="163">
        <f>'[8]мес ТЗ 2018'!AM860</f>
        <v>19.678000000000001</v>
      </c>
      <c r="N30" s="163">
        <f>'[8]мес ТЗ 2018'!AM961</f>
        <v>30</v>
      </c>
      <c r="O30" s="163">
        <f>'[8]мес ТЗ 2018'!AM1101</f>
        <v>0</v>
      </c>
      <c r="P30" s="163">
        <f>'[8]мес ТЗ 2018'!AM1200</f>
        <v>15.465999999999999</v>
      </c>
      <c r="Q30" s="163">
        <f>'[8]мес ТЗ 2018'!AM1298</f>
        <v>0</v>
      </c>
      <c r="R30" s="163">
        <f>'[8]мес ТЗ 2018'!AM1438</f>
        <v>1.54</v>
      </c>
      <c r="S30" s="163">
        <f>'[8]мес ТЗ 2018'!AM1571</f>
        <v>0</v>
      </c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4"/>
      <c r="AM30" s="157">
        <f t="shared" ref="AM30:AM31" si="5">SUM(H30:S30)</f>
        <v>102.834</v>
      </c>
      <c r="AN30" s="165">
        <f t="shared" si="2"/>
        <v>102.834</v>
      </c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</row>
    <row r="31" spans="1:70" s="36" customFormat="1" ht="15.75" hidden="1" customHeight="1">
      <c r="A31" s="137"/>
      <c r="B31" s="31"/>
      <c r="C31" s="337" t="s">
        <v>35</v>
      </c>
      <c r="D31" s="338"/>
      <c r="E31" s="338"/>
      <c r="F31" s="339"/>
      <c r="G31" s="34"/>
      <c r="H31" s="25">
        <f>'[8]мес ТЗ 2018'!AM272</f>
        <v>0</v>
      </c>
      <c r="I31" s="25">
        <f>'[8]мес ТЗ 2018'!AM411</f>
        <v>3.15</v>
      </c>
      <c r="J31" s="25">
        <f>'[8]мес ТЗ 2018'!AM551</f>
        <v>19.678000000000001</v>
      </c>
      <c r="K31" s="25">
        <f>'[8]мес ТЗ 2018'!AM653</f>
        <v>19.678000000000001</v>
      </c>
      <c r="L31" s="25">
        <f>'[8]мес ТЗ 2018'!AM758</f>
        <v>3.98</v>
      </c>
      <c r="M31" s="25">
        <f>'[8]мес ТЗ 2018'!AM861</f>
        <v>0.57999999999999996</v>
      </c>
      <c r="N31" s="25">
        <f>'[8]мес ТЗ 2018'!AM962</f>
        <v>8.35</v>
      </c>
      <c r="O31" s="25">
        <f>'[8]мес ТЗ 2018'!AM1102</f>
        <v>15.465999999999999</v>
      </c>
      <c r="P31" s="25">
        <f>'[8]мес ТЗ 2018'!AM1201</f>
        <v>0</v>
      </c>
      <c r="Q31" s="25">
        <f>'[8]мес ТЗ 2018'!AM1299</f>
        <v>0</v>
      </c>
      <c r="R31" s="25">
        <f>'[8]мес ТЗ 2018'!AM1439</f>
        <v>0.9</v>
      </c>
      <c r="S31" s="25">
        <f>'[8]мес ТЗ 2018'!AM1572</f>
        <v>6</v>
      </c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32"/>
      <c r="AM31" s="157">
        <f t="shared" si="5"/>
        <v>77.781999999999996</v>
      </c>
      <c r="AN31" s="153">
        <f t="shared" si="2"/>
        <v>77.781999999999996</v>
      </c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</row>
    <row r="32" spans="1:70" s="36" customFormat="1" ht="15.75" hidden="1" customHeight="1">
      <c r="A32" s="137"/>
      <c r="B32" s="31"/>
      <c r="C32" s="31"/>
      <c r="D32" s="346" t="s">
        <v>36</v>
      </c>
      <c r="E32" s="347"/>
      <c r="F32" s="348"/>
      <c r="G32" s="34"/>
      <c r="H32" s="25">
        <f>H29</f>
        <v>0</v>
      </c>
      <c r="I32" s="25">
        <f t="shared" ref="I32:S32" si="6">I29</f>
        <v>0</v>
      </c>
      <c r="J32" s="25">
        <f t="shared" si="6"/>
        <v>0</v>
      </c>
      <c r="K32" s="25">
        <f t="shared" si="6"/>
        <v>0</v>
      </c>
      <c r="L32" s="25">
        <f t="shared" si="6"/>
        <v>0</v>
      </c>
      <c r="M32" s="25">
        <f t="shared" si="6"/>
        <v>0</v>
      </c>
      <c r="N32" s="25">
        <f t="shared" si="6"/>
        <v>0</v>
      </c>
      <c r="O32" s="25">
        <f t="shared" si="6"/>
        <v>0</v>
      </c>
      <c r="P32" s="25">
        <f t="shared" si="6"/>
        <v>0</v>
      </c>
      <c r="Q32" s="25">
        <f t="shared" si="6"/>
        <v>0</v>
      </c>
      <c r="R32" s="25">
        <f t="shared" si="6"/>
        <v>0</v>
      </c>
      <c r="S32" s="25">
        <f t="shared" si="6"/>
        <v>0</v>
      </c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32"/>
      <c r="AM32" s="157">
        <f>SUM(H32:S32)</f>
        <v>0</v>
      </c>
      <c r="AN32" s="153">
        <f t="shared" si="2"/>
        <v>0</v>
      </c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</row>
    <row r="33" spans="1:70" s="36" customFormat="1" ht="15.75" hidden="1" customHeight="1">
      <c r="A33" s="137"/>
      <c r="B33" s="31"/>
      <c r="C33" s="337" t="s">
        <v>37</v>
      </c>
      <c r="D33" s="338"/>
      <c r="E33" s="338"/>
      <c r="F33" s="339"/>
      <c r="G33" s="34"/>
      <c r="H33" s="25">
        <f>'[8]мес ТЗ 2018'!AM274</f>
        <v>30</v>
      </c>
      <c r="I33" s="25">
        <f>'[8]мес ТЗ 2018'!AM413</f>
        <v>38.549999999999997</v>
      </c>
      <c r="J33" s="25">
        <f>'[8]мес ТЗ 2018'!AM553</f>
        <v>0</v>
      </c>
      <c r="K33" s="25">
        <f>'[8]мес ТЗ 2018'!AM655</f>
        <v>3.9780698364827298</v>
      </c>
      <c r="L33" s="25">
        <f>'[8]мес ТЗ 2018'!AM760</f>
        <v>0.57999999999999996</v>
      </c>
      <c r="M33" s="25">
        <f>'[8]мес ТЗ 2018'!AM863</f>
        <v>15.465999999999999</v>
      </c>
      <c r="N33" s="25">
        <f>'[8]мес ТЗ 2018'!AM964</f>
        <v>42.85</v>
      </c>
      <c r="O33" s="25">
        <f>'[8]мес ТЗ 2018'!AM1104</f>
        <v>306.12799999999999</v>
      </c>
      <c r="P33" s="35">
        <f>'[8]мес ТЗ 2018'!AM1203</f>
        <v>15.465999999999999</v>
      </c>
      <c r="Q33" s="25">
        <f>'[8]мес ТЗ 2018'!AM1301</f>
        <v>30</v>
      </c>
      <c r="R33" s="25">
        <f>'[8]мес ТЗ 2018'!AM1441</f>
        <v>0</v>
      </c>
      <c r="S33" s="25">
        <f>'[8]мес ТЗ 2018'!AM1574</f>
        <v>0</v>
      </c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32"/>
      <c r="AM33" s="157">
        <f t="shared" ref="AM33" si="7">SUM(H33:S33)</f>
        <v>483.01806983648271</v>
      </c>
      <c r="AN33" s="153">
        <f t="shared" si="2"/>
        <v>483.01806983648271</v>
      </c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</row>
    <row r="34" spans="1:70" ht="15" customHeight="1">
      <c r="A34" s="61"/>
      <c r="B34" s="62"/>
      <c r="C34" s="62"/>
      <c r="D34" s="62"/>
      <c r="E34" s="62"/>
      <c r="F34" s="62"/>
      <c r="G34" s="62"/>
      <c r="H34" s="63"/>
      <c r="I34" s="63"/>
      <c r="J34" s="63"/>
      <c r="K34" s="63"/>
      <c r="L34" s="63"/>
      <c r="M34" s="63"/>
      <c r="N34" s="63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N34" s="28"/>
    </row>
    <row r="35" spans="1:70" ht="15" customHeight="1">
      <c r="A35" s="61"/>
      <c r="B35" s="62"/>
      <c r="C35" s="62"/>
      <c r="D35" s="62"/>
      <c r="E35" s="62"/>
      <c r="F35" s="62"/>
      <c r="G35" s="62"/>
      <c r="H35" s="63"/>
      <c r="I35" s="63"/>
      <c r="J35" s="63"/>
      <c r="K35" s="63"/>
      <c r="L35" s="63"/>
      <c r="M35" s="63"/>
      <c r="N35" s="63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N35" s="28"/>
    </row>
    <row r="36" spans="1:70" ht="15" customHeight="1">
      <c r="A36" s="61"/>
      <c r="B36" s="62"/>
      <c r="C36" s="62"/>
      <c r="D36" s="62"/>
      <c r="E36" s="62"/>
      <c r="F36" s="62"/>
      <c r="G36" s="62"/>
      <c r="H36" s="63"/>
      <c r="I36" s="63"/>
      <c r="J36" s="63"/>
      <c r="K36" s="63"/>
      <c r="L36" s="63"/>
      <c r="M36" s="63"/>
      <c r="N36" s="63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N36" s="28"/>
    </row>
    <row r="37" spans="1:70" ht="15" customHeight="1">
      <c r="B37" s="389" t="s">
        <v>65</v>
      </c>
      <c r="C37" s="389"/>
      <c r="G37" s="364" t="s">
        <v>140</v>
      </c>
      <c r="H37" s="364"/>
      <c r="I37" s="364"/>
      <c r="L37" s="361" t="s">
        <v>50</v>
      </c>
      <c r="M37" s="361"/>
      <c r="N37" s="361"/>
      <c r="O37" s="361"/>
      <c r="P37" s="64"/>
      <c r="R37" s="364" t="s">
        <v>137</v>
      </c>
      <c r="S37" s="364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</row>
    <row r="38" spans="1:70" ht="15" customHeight="1">
      <c r="B38" s="9"/>
      <c r="C38" s="9"/>
      <c r="G38" s="363" t="s">
        <v>6</v>
      </c>
      <c r="H38" s="363"/>
      <c r="I38" s="363"/>
      <c r="L38" s="363" t="s">
        <v>51</v>
      </c>
      <c r="M38" s="363"/>
      <c r="N38" s="363"/>
      <c r="O38" s="363"/>
      <c r="P38" s="64"/>
      <c r="R38" s="363" t="s">
        <v>52</v>
      </c>
      <c r="S38" s="363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</row>
    <row r="39" spans="1:70" ht="15" customHeight="1">
      <c r="B39" s="9"/>
      <c r="C39" s="9"/>
      <c r="G39" s="140"/>
      <c r="H39" s="140"/>
      <c r="I39" s="140"/>
      <c r="L39" s="140"/>
      <c r="M39" s="140"/>
      <c r="N39" s="140"/>
      <c r="O39" s="140"/>
      <c r="P39" s="64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</row>
    <row r="40" spans="1:70" ht="13.5" customHeight="1"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N40" s="28"/>
    </row>
    <row r="41" spans="1:70" ht="15" customHeight="1">
      <c r="A41" s="130"/>
      <c r="B41" s="131"/>
      <c r="C41" s="133"/>
      <c r="D41" s="16"/>
      <c r="E41" s="16"/>
      <c r="F41" s="16"/>
      <c r="G41" s="16"/>
      <c r="H41" s="15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45"/>
      <c r="AN41" s="5"/>
    </row>
  </sheetData>
  <mergeCells count="39">
    <mergeCell ref="AG4:AM4"/>
    <mergeCell ref="AG6:AM6"/>
    <mergeCell ref="AG8:AM8"/>
    <mergeCell ref="AG10:AM10"/>
    <mergeCell ref="B4:F4"/>
    <mergeCell ref="B10:F10"/>
    <mergeCell ref="A13:AN13"/>
    <mergeCell ref="A16:A19"/>
    <mergeCell ref="B16:B19"/>
    <mergeCell ref="C16:C19"/>
    <mergeCell ref="D16:D19"/>
    <mergeCell ref="E16:E19"/>
    <mergeCell ref="F16:F19"/>
    <mergeCell ref="G16:G19"/>
    <mergeCell ref="H16:AL16"/>
    <mergeCell ref="AM16:AM19"/>
    <mergeCell ref="A15:AN15"/>
    <mergeCell ref="A14:AN14"/>
    <mergeCell ref="C31:F31"/>
    <mergeCell ref="AN16:AN17"/>
    <mergeCell ref="H18:AL19"/>
    <mergeCell ref="H20:AL20"/>
    <mergeCell ref="C21:F21"/>
    <mergeCell ref="C22:F22"/>
    <mergeCell ref="D23:F23"/>
    <mergeCell ref="C24:F24"/>
    <mergeCell ref="G26:G28"/>
    <mergeCell ref="A29:F29"/>
    <mergeCell ref="C30:F30"/>
    <mergeCell ref="H25:AL25"/>
    <mergeCell ref="G38:I38"/>
    <mergeCell ref="L38:O38"/>
    <mergeCell ref="R38:S38"/>
    <mergeCell ref="D32:F32"/>
    <mergeCell ref="C33:F33"/>
    <mergeCell ref="B37:C37"/>
    <mergeCell ref="G37:I37"/>
    <mergeCell ref="L37:O37"/>
    <mergeCell ref="R37:S3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1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topLeftCell="A10" zoomScale="55" zoomScaleNormal="55" zoomScaleSheetLayoutView="55" workbookViewId="0">
      <selection activeCell="H15" sqref="H15:AL15"/>
    </sheetView>
  </sheetViews>
  <sheetFormatPr defaultColWidth="12.42578125" defaultRowHeight="15" outlineLevelCol="1"/>
  <cols>
    <col min="1" max="1" width="6" style="1" customWidth="1"/>
    <col min="2" max="2" width="53.85546875" style="66" customWidth="1"/>
    <col min="3" max="3" width="31" style="1" customWidth="1"/>
    <col min="4" max="4" width="14.42578125" style="1" customWidth="1"/>
    <col min="5" max="5" width="12.42578125" style="1"/>
    <col min="6" max="6" width="16.85546875" style="2" customWidth="1"/>
    <col min="7" max="7" width="8.42578125" style="2" hidden="1" customWidth="1"/>
    <col min="8" max="35" width="8.42578125" style="1" customWidth="1"/>
    <col min="36" max="38" width="8.42578125" style="1" hidden="1" customWidth="1" outlineLevel="1"/>
    <col min="39" max="39" width="12.42578125" style="65" collapsed="1"/>
    <col min="40" max="40" width="15.85546875" style="1" customWidth="1"/>
    <col min="41" max="42" width="12.42578125" style="1"/>
    <col min="43" max="69" width="12.42578125" style="28"/>
    <col min="70" max="16384" width="12.42578125" style="1"/>
  </cols>
  <sheetData>
    <row r="1" spans="1:69" ht="15" hidden="1" customHeight="1">
      <c r="A1" s="205"/>
      <c r="B1" s="206"/>
      <c r="C1" s="208"/>
      <c r="D1" s="208"/>
      <c r="E1" s="16"/>
      <c r="F1" s="16"/>
      <c r="G1" s="16"/>
      <c r="H1" s="15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</row>
    <row r="2" spans="1:69" ht="15" hidden="1" customHeight="1" thickBot="1">
      <c r="A2" s="205"/>
      <c r="B2" s="129" t="s">
        <v>0</v>
      </c>
      <c r="C2" s="208"/>
      <c r="D2" s="208"/>
      <c r="E2" s="16"/>
      <c r="F2" s="16"/>
      <c r="G2" s="16"/>
      <c r="H2" s="15"/>
      <c r="R2" s="209"/>
      <c r="S2" s="209"/>
      <c r="T2" s="209"/>
      <c r="U2" s="209"/>
      <c r="V2" s="209"/>
      <c r="W2" s="209"/>
      <c r="X2" s="209"/>
      <c r="Y2" s="209"/>
      <c r="Z2" s="171" t="s">
        <v>1</v>
      </c>
      <c r="AC2" s="209"/>
      <c r="AD2" s="209"/>
      <c r="AE2" s="209"/>
      <c r="AF2" s="209"/>
      <c r="AG2" s="205"/>
      <c r="AH2" s="205"/>
      <c r="AI2" s="205"/>
      <c r="AJ2" s="205"/>
      <c r="AK2" s="205"/>
      <c r="AL2" s="205"/>
      <c r="AM2" s="234"/>
    </row>
    <row r="3" spans="1:69" ht="32.25" hidden="1" customHeight="1">
      <c r="A3" s="205"/>
      <c r="B3" s="279" t="s">
        <v>57</v>
      </c>
      <c r="C3" s="279"/>
      <c r="D3" s="279"/>
      <c r="E3" s="279"/>
      <c r="F3" s="279"/>
      <c r="G3" s="16"/>
      <c r="H3" s="15"/>
      <c r="R3" s="209"/>
      <c r="S3" s="209"/>
      <c r="T3" s="209"/>
      <c r="U3" s="209"/>
      <c r="V3" s="209"/>
      <c r="W3" s="209"/>
      <c r="X3" s="209"/>
      <c r="Y3" s="209"/>
      <c r="Z3" s="279" t="s">
        <v>3</v>
      </c>
      <c r="AA3" s="279"/>
      <c r="AB3" s="279"/>
      <c r="AC3" s="279"/>
      <c r="AD3" s="279"/>
      <c r="AE3" s="279"/>
      <c r="AF3" s="279"/>
      <c r="AG3" s="205"/>
      <c r="AH3" s="205"/>
      <c r="AI3" s="205"/>
      <c r="AJ3" s="205"/>
      <c r="AK3" s="205"/>
      <c r="AL3" s="205"/>
      <c r="AM3" s="205"/>
    </row>
    <row r="4" spans="1:69" ht="31.5" hidden="1" customHeight="1">
      <c r="A4" s="205"/>
      <c r="B4" s="84" t="s">
        <v>62</v>
      </c>
      <c r="C4" s="85"/>
      <c r="D4" s="85"/>
      <c r="E4" s="85"/>
      <c r="F4" s="85"/>
      <c r="G4" s="16"/>
      <c r="H4" s="15"/>
      <c r="R4" s="209"/>
      <c r="S4" s="209"/>
      <c r="T4" s="209"/>
      <c r="U4" s="209"/>
      <c r="V4" s="209"/>
      <c r="W4" s="209"/>
      <c r="X4" s="209"/>
      <c r="Y4" s="209"/>
      <c r="Z4" s="85"/>
      <c r="AA4" s="85"/>
      <c r="AB4" s="85"/>
      <c r="AC4" s="85"/>
      <c r="AD4" s="85"/>
      <c r="AE4" s="209"/>
      <c r="AF4" s="209"/>
      <c r="AG4" s="205"/>
      <c r="AH4" s="205"/>
      <c r="AI4" s="205"/>
      <c r="AJ4" s="205"/>
      <c r="AK4" s="205"/>
      <c r="AL4" s="205"/>
      <c r="AM4" s="205"/>
    </row>
    <row r="5" spans="1:69" ht="15" hidden="1" customHeight="1">
      <c r="A5" s="205"/>
      <c r="B5" s="216" t="s">
        <v>6</v>
      </c>
      <c r="C5" s="87"/>
      <c r="D5" s="87"/>
      <c r="E5" s="87"/>
      <c r="F5" s="87"/>
      <c r="G5" s="16"/>
      <c r="H5" s="15"/>
      <c r="R5" s="209"/>
      <c r="S5" s="209"/>
      <c r="T5" s="209"/>
      <c r="U5" s="209"/>
      <c r="V5" s="209"/>
      <c r="W5" s="209"/>
      <c r="X5" s="209"/>
      <c r="Y5" s="209"/>
      <c r="Z5" s="280" t="s">
        <v>6</v>
      </c>
      <c r="AA5" s="280"/>
      <c r="AB5" s="280"/>
      <c r="AC5" s="280"/>
      <c r="AD5" s="280"/>
      <c r="AE5" s="280"/>
      <c r="AF5" s="280"/>
      <c r="AG5" s="205"/>
      <c r="AH5" s="205"/>
      <c r="AI5" s="205"/>
      <c r="AJ5" s="205"/>
      <c r="AK5" s="205"/>
      <c r="AL5" s="205"/>
      <c r="AM5" s="205"/>
    </row>
    <row r="6" spans="1:69" ht="33" hidden="1" customHeight="1">
      <c r="A6" s="205"/>
      <c r="B6" s="88" t="s">
        <v>63</v>
      </c>
      <c r="C6" s="85"/>
      <c r="D6" s="85"/>
      <c r="E6" s="85"/>
      <c r="F6" s="85"/>
      <c r="G6" s="16"/>
      <c r="H6" s="15"/>
      <c r="R6" s="209"/>
      <c r="S6" s="209"/>
      <c r="T6" s="209"/>
      <c r="U6" s="209"/>
      <c r="V6" s="209"/>
      <c r="W6" s="209"/>
      <c r="X6" s="209"/>
      <c r="Y6" s="209"/>
      <c r="Z6" s="85"/>
      <c r="AA6" s="85"/>
      <c r="AB6" s="85"/>
      <c r="AC6" s="85"/>
      <c r="AD6" s="85"/>
      <c r="AE6" s="209"/>
      <c r="AF6" s="209"/>
      <c r="AG6" s="205"/>
      <c r="AH6" s="205"/>
      <c r="AI6" s="205"/>
      <c r="AJ6" s="205"/>
      <c r="AK6" s="205"/>
      <c r="AL6" s="205"/>
      <c r="AM6" s="205"/>
    </row>
    <row r="7" spans="1:69" ht="15" hidden="1" customHeight="1">
      <c r="A7" s="205"/>
      <c r="B7" s="89" t="s">
        <v>51</v>
      </c>
      <c r="C7" s="90"/>
      <c r="D7" s="90"/>
      <c r="E7" s="90"/>
      <c r="F7" s="90"/>
      <c r="G7" s="16"/>
      <c r="H7" s="15"/>
      <c r="R7" s="209"/>
      <c r="S7" s="209"/>
      <c r="T7" s="209"/>
      <c r="U7" s="209"/>
      <c r="V7" s="209"/>
      <c r="W7" s="209"/>
      <c r="X7" s="209"/>
      <c r="Y7" s="209"/>
      <c r="Z7" s="280" t="s">
        <v>51</v>
      </c>
      <c r="AA7" s="280"/>
      <c r="AB7" s="280"/>
      <c r="AC7" s="280"/>
      <c r="AD7" s="280"/>
      <c r="AE7" s="280"/>
      <c r="AF7" s="280"/>
      <c r="AG7" s="205"/>
      <c r="AH7" s="205"/>
      <c r="AI7" s="205"/>
      <c r="AJ7" s="205"/>
      <c r="AK7" s="205"/>
      <c r="AL7" s="205"/>
      <c r="AM7" s="205"/>
    </row>
    <row r="8" spans="1:69" ht="15" hidden="1" customHeight="1">
      <c r="A8" s="205"/>
      <c r="B8" s="85"/>
      <c r="C8" s="85"/>
      <c r="D8" s="85"/>
      <c r="E8" s="85"/>
      <c r="F8" s="85"/>
      <c r="G8" s="16"/>
      <c r="H8" s="15"/>
      <c r="R8" s="209"/>
      <c r="S8" s="209"/>
      <c r="T8" s="209"/>
      <c r="U8" s="209"/>
      <c r="V8" s="209"/>
      <c r="W8" s="209"/>
      <c r="X8" s="209"/>
      <c r="Y8" s="209"/>
      <c r="Z8" s="85"/>
      <c r="AA8" s="85"/>
      <c r="AB8" s="85"/>
      <c r="AC8" s="85"/>
      <c r="AD8" s="85"/>
      <c r="AE8" s="209"/>
      <c r="AF8" s="209"/>
      <c r="AG8" s="205"/>
      <c r="AH8" s="205"/>
      <c r="AI8" s="205"/>
      <c r="AJ8" s="205"/>
      <c r="AK8" s="205"/>
      <c r="AL8" s="205"/>
      <c r="AM8" s="205"/>
    </row>
    <row r="9" spans="1:69" ht="27.75" hidden="1" customHeight="1" thickBot="1">
      <c r="A9" s="17"/>
      <c r="B9" s="279" t="s">
        <v>153</v>
      </c>
      <c r="C9" s="279"/>
      <c r="D9" s="279"/>
      <c r="E9" s="279"/>
      <c r="F9" s="279"/>
      <c r="G9" s="17"/>
      <c r="H9" s="17"/>
      <c r="I9" s="17"/>
      <c r="J9" s="17"/>
      <c r="K9" s="17"/>
      <c r="L9" s="17"/>
      <c r="R9" s="205"/>
      <c r="S9" s="205"/>
      <c r="T9" s="205"/>
      <c r="U9" s="205"/>
      <c r="V9" s="205"/>
      <c r="W9" s="205"/>
      <c r="X9" s="205"/>
      <c r="Y9" s="205"/>
      <c r="Z9" s="382" t="s">
        <v>152</v>
      </c>
      <c r="AA9" s="382"/>
      <c r="AB9" s="382"/>
      <c r="AC9" s="382"/>
      <c r="AD9" s="382"/>
      <c r="AE9" s="382"/>
      <c r="AF9" s="382"/>
      <c r="AG9" s="205"/>
      <c r="AH9" s="205"/>
      <c r="AI9" s="205"/>
      <c r="AJ9" s="205"/>
      <c r="AK9" s="205"/>
      <c r="AL9" s="205"/>
      <c r="AM9" s="205"/>
    </row>
    <row r="10" spans="1:69" ht="27.75" customHeight="1" thickBot="1">
      <c r="A10" s="17"/>
      <c r="B10" s="207"/>
      <c r="C10" s="207"/>
      <c r="D10" s="207"/>
      <c r="E10" s="207"/>
      <c r="F10" s="207"/>
      <c r="G10" s="17"/>
      <c r="H10" s="17"/>
      <c r="I10" s="17"/>
      <c r="J10" s="17"/>
      <c r="K10" s="17"/>
      <c r="L10" s="17"/>
      <c r="M10" s="207"/>
      <c r="N10" s="207"/>
      <c r="O10" s="207"/>
      <c r="P10" s="207"/>
      <c r="Q10" s="207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35" t="s">
        <v>96</v>
      </c>
    </row>
    <row r="11" spans="1:69" ht="27.75" customHeight="1">
      <c r="A11" s="17"/>
      <c r="B11" s="207"/>
      <c r="C11" s="207"/>
      <c r="D11" s="207"/>
      <c r="E11" s="207"/>
      <c r="F11" s="207"/>
      <c r="G11" s="17"/>
      <c r="H11" s="17"/>
      <c r="I11" s="17"/>
      <c r="J11" s="17"/>
      <c r="K11" s="17"/>
      <c r="L11" s="17"/>
      <c r="M11" s="207"/>
      <c r="N11" s="207"/>
      <c r="O11" s="207"/>
      <c r="P11" s="207"/>
      <c r="Q11" s="207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</row>
    <row r="12" spans="1:69" ht="16.5" customHeight="1">
      <c r="A12" s="383" t="s">
        <v>139</v>
      </c>
      <c r="B12" s="383"/>
      <c r="C12" s="383"/>
      <c r="D12" s="383"/>
      <c r="E12" s="383"/>
      <c r="F12" s="383"/>
      <c r="G12" s="383"/>
      <c r="H12" s="383"/>
      <c r="I12" s="383"/>
      <c r="J12" s="383"/>
      <c r="K12" s="383"/>
      <c r="L12" s="383"/>
      <c r="M12" s="383"/>
      <c r="N12" s="383"/>
      <c r="O12" s="383"/>
      <c r="P12" s="383"/>
      <c r="Q12" s="383"/>
      <c r="R12" s="383"/>
      <c r="S12" s="383"/>
      <c r="T12" s="383"/>
      <c r="U12" s="383"/>
      <c r="V12" s="383"/>
      <c r="W12" s="383"/>
      <c r="X12" s="383"/>
      <c r="Y12" s="383"/>
      <c r="Z12" s="383"/>
      <c r="AA12" s="383"/>
      <c r="AB12" s="383"/>
      <c r="AC12" s="383"/>
      <c r="AD12" s="383"/>
      <c r="AE12" s="383"/>
      <c r="AF12" s="383"/>
      <c r="AG12" s="383"/>
      <c r="AH12" s="383"/>
      <c r="AI12" s="383"/>
      <c r="AJ12" s="383"/>
      <c r="AK12" s="383"/>
      <c r="AL12" s="383"/>
      <c r="AM12" s="383"/>
      <c r="AN12" s="383"/>
      <c r="AP12" s="28"/>
      <c r="BQ12" s="1"/>
    </row>
    <row r="13" spans="1:69" ht="16.5" customHeight="1">
      <c r="A13" s="383" t="s">
        <v>138</v>
      </c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3"/>
      <c r="N13" s="383"/>
      <c r="O13" s="383"/>
      <c r="P13" s="383"/>
      <c r="Q13" s="383"/>
      <c r="R13" s="383"/>
      <c r="S13" s="383"/>
      <c r="T13" s="383"/>
      <c r="U13" s="383"/>
      <c r="V13" s="383"/>
      <c r="W13" s="383"/>
      <c r="X13" s="383"/>
      <c r="Y13" s="383"/>
      <c r="Z13" s="383"/>
      <c r="AA13" s="383"/>
      <c r="AB13" s="383"/>
      <c r="AC13" s="383"/>
      <c r="AD13" s="383"/>
      <c r="AE13" s="383"/>
      <c r="AF13" s="383"/>
      <c r="AG13" s="383"/>
      <c r="AH13" s="383"/>
      <c r="AI13" s="383"/>
      <c r="AJ13" s="383"/>
      <c r="AK13" s="383"/>
      <c r="AL13" s="383"/>
      <c r="AM13" s="383"/>
      <c r="AN13" s="383"/>
      <c r="AP13" s="28"/>
      <c r="BQ13" s="1"/>
    </row>
    <row r="14" spans="1:69" ht="16.5" customHeight="1">
      <c r="A14" s="383" t="s">
        <v>144</v>
      </c>
      <c r="B14" s="383"/>
      <c r="C14" s="383"/>
      <c r="D14" s="383"/>
      <c r="E14" s="383"/>
      <c r="F14" s="383"/>
      <c r="G14" s="383"/>
      <c r="H14" s="383"/>
      <c r="I14" s="383"/>
      <c r="J14" s="383"/>
      <c r="K14" s="383"/>
      <c r="L14" s="383"/>
      <c r="M14" s="383"/>
      <c r="N14" s="383"/>
      <c r="O14" s="383"/>
      <c r="P14" s="383"/>
      <c r="Q14" s="383"/>
      <c r="R14" s="383"/>
      <c r="S14" s="383"/>
      <c r="T14" s="383"/>
      <c r="U14" s="383"/>
      <c r="V14" s="383"/>
      <c r="W14" s="383"/>
      <c r="X14" s="383"/>
      <c r="Y14" s="383"/>
      <c r="Z14" s="383"/>
      <c r="AA14" s="383"/>
      <c r="AB14" s="383"/>
      <c r="AC14" s="383"/>
      <c r="AD14" s="383"/>
      <c r="AE14" s="383"/>
      <c r="AF14" s="383"/>
      <c r="AG14" s="383"/>
      <c r="AH14" s="383"/>
      <c r="AI14" s="383"/>
      <c r="AJ14" s="383"/>
      <c r="AK14" s="383"/>
      <c r="AL14" s="383"/>
      <c r="AM14" s="383"/>
      <c r="AN14" s="383"/>
      <c r="AP14" s="28"/>
      <c r="BQ14" s="1"/>
    </row>
    <row r="15" spans="1:69" ht="15" customHeight="1">
      <c r="A15" s="366" t="s">
        <v>10</v>
      </c>
      <c r="B15" s="384" t="s">
        <v>11</v>
      </c>
      <c r="C15" s="366" t="s">
        <v>89</v>
      </c>
      <c r="D15" s="287" t="s">
        <v>164</v>
      </c>
      <c r="E15" s="296" t="s">
        <v>54</v>
      </c>
      <c r="F15" s="296" t="s">
        <v>87</v>
      </c>
      <c r="G15" s="385" t="s">
        <v>13</v>
      </c>
      <c r="H15" s="386" t="s">
        <v>175</v>
      </c>
      <c r="I15" s="386"/>
      <c r="J15" s="386"/>
      <c r="K15" s="386"/>
      <c r="L15" s="386"/>
      <c r="M15" s="386"/>
      <c r="N15" s="386"/>
      <c r="O15" s="386"/>
      <c r="P15" s="386"/>
      <c r="Q15" s="386"/>
      <c r="R15" s="386"/>
      <c r="S15" s="386"/>
      <c r="T15" s="386"/>
      <c r="U15" s="386"/>
      <c r="V15" s="386"/>
      <c r="W15" s="386"/>
      <c r="X15" s="386"/>
      <c r="Y15" s="386"/>
      <c r="Z15" s="386"/>
      <c r="AA15" s="386"/>
      <c r="AB15" s="386"/>
      <c r="AC15" s="386"/>
      <c r="AD15" s="386"/>
      <c r="AE15" s="386"/>
      <c r="AF15" s="386"/>
      <c r="AG15" s="386"/>
      <c r="AH15" s="386"/>
      <c r="AI15" s="386"/>
      <c r="AJ15" s="386"/>
      <c r="AK15" s="386"/>
      <c r="AL15" s="387"/>
      <c r="AM15" s="388" t="s">
        <v>55</v>
      </c>
      <c r="AN15" s="368" t="s">
        <v>26</v>
      </c>
    </row>
    <row r="16" spans="1:69" ht="15" customHeight="1">
      <c r="A16" s="366"/>
      <c r="B16" s="384"/>
      <c r="C16" s="366"/>
      <c r="D16" s="288"/>
      <c r="E16" s="296"/>
      <c r="F16" s="296"/>
      <c r="G16" s="385"/>
      <c r="H16" s="422">
        <v>1</v>
      </c>
      <c r="I16" s="418" t="s">
        <v>107</v>
      </c>
      <c r="J16" s="422">
        <v>3</v>
      </c>
      <c r="K16" s="418" t="s">
        <v>109</v>
      </c>
      <c r="L16" s="422">
        <v>5</v>
      </c>
      <c r="M16" s="418" t="s">
        <v>111</v>
      </c>
      <c r="N16" s="422">
        <v>7</v>
      </c>
      <c r="O16" s="418" t="s">
        <v>113</v>
      </c>
      <c r="P16" s="422">
        <v>9</v>
      </c>
      <c r="Q16" s="418" t="s">
        <v>115</v>
      </c>
      <c r="R16" s="422">
        <v>11</v>
      </c>
      <c r="S16" s="418" t="s">
        <v>117</v>
      </c>
      <c r="T16" s="422">
        <v>13</v>
      </c>
      <c r="U16" s="418" t="s">
        <v>119</v>
      </c>
      <c r="V16" s="422">
        <v>15</v>
      </c>
      <c r="W16" s="418" t="s">
        <v>121</v>
      </c>
      <c r="X16" s="422">
        <v>17</v>
      </c>
      <c r="Y16" s="418" t="s">
        <v>123</v>
      </c>
      <c r="Z16" s="422">
        <v>19</v>
      </c>
      <c r="AA16" s="418" t="s">
        <v>125</v>
      </c>
      <c r="AB16" s="422">
        <v>21</v>
      </c>
      <c r="AC16" s="418" t="s">
        <v>127</v>
      </c>
      <c r="AD16" s="422">
        <v>23</v>
      </c>
      <c r="AE16" s="418" t="s">
        <v>129</v>
      </c>
      <c r="AF16" s="422">
        <v>25</v>
      </c>
      <c r="AG16" s="418" t="s">
        <v>131</v>
      </c>
      <c r="AH16" s="422">
        <v>27</v>
      </c>
      <c r="AI16" s="418" t="s">
        <v>133</v>
      </c>
      <c r="AJ16" s="219"/>
      <c r="AK16" s="220"/>
      <c r="AL16" s="221"/>
      <c r="AM16" s="388"/>
      <c r="AN16" s="368"/>
    </row>
    <row r="17" spans="1:69" ht="15" customHeight="1">
      <c r="A17" s="366"/>
      <c r="B17" s="384"/>
      <c r="C17" s="366"/>
      <c r="D17" s="288"/>
      <c r="E17" s="296"/>
      <c r="F17" s="296"/>
      <c r="G17" s="385"/>
      <c r="H17" s="304" t="s">
        <v>160</v>
      </c>
      <c r="I17" s="305"/>
      <c r="J17" s="305"/>
      <c r="K17" s="305"/>
      <c r="L17" s="305"/>
      <c r="M17" s="305"/>
      <c r="N17" s="305"/>
      <c r="O17" s="305"/>
      <c r="P17" s="305"/>
      <c r="Q17" s="305"/>
      <c r="R17" s="305"/>
      <c r="S17" s="305"/>
      <c r="T17" s="305"/>
      <c r="U17" s="305"/>
      <c r="V17" s="305"/>
      <c r="W17" s="305"/>
      <c r="X17" s="305"/>
      <c r="Y17" s="305"/>
      <c r="Z17" s="305"/>
      <c r="AA17" s="305"/>
      <c r="AB17" s="305"/>
      <c r="AC17" s="305"/>
      <c r="AD17" s="305"/>
      <c r="AE17" s="305"/>
      <c r="AF17" s="305"/>
      <c r="AG17" s="305"/>
      <c r="AH17" s="305"/>
      <c r="AI17" s="305"/>
      <c r="AJ17" s="305"/>
      <c r="AK17" s="305"/>
      <c r="AL17" s="305"/>
      <c r="AM17" s="388"/>
      <c r="AN17" s="368" t="s">
        <v>95</v>
      </c>
    </row>
    <row r="18" spans="1:69" ht="30" customHeight="1">
      <c r="A18" s="366"/>
      <c r="B18" s="384"/>
      <c r="C18" s="366"/>
      <c r="D18" s="289"/>
      <c r="E18" s="296"/>
      <c r="F18" s="296"/>
      <c r="G18" s="385"/>
      <c r="H18" s="307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308"/>
      <c r="T18" s="308"/>
      <c r="U18" s="308"/>
      <c r="V18" s="308"/>
      <c r="W18" s="308"/>
      <c r="X18" s="308"/>
      <c r="Y18" s="308"/>
      <c r="Z18" s="308"/>
      <c r="AA18" s="308"/>
      <c r="AB18" s="308"/>
      <c r="AC18" s="308"/>
      <c r="AD18" s="308"/>
      <c r="AE18" s="308"/>
      <c r="AF18" s="308"/>
      <c r="AG18" s="308"/>
      <c r="AH18" s="308"/>
      <c r="AI18" s="308"/>
      <c r="AJ18" s="308"/>
      <c r="AK18" s="308"/>
      <c r="AL18" s="308"/>
      <c r="AM18" s="388"/>
      <c r="AN18" s="368"/>
    </row>
    <row r="19" spans="1:69" s="23" customFormat="1" ht="15.75" thickBot="1">
      <c r="A19" s="169">
        <v>1</v>
      </c>
      <c r="B19" s="169">
        <v>2</v>
      </c>
      <c r="C19" s="170">
        <v>3</v>
      </c>
      <c r="D19" s="170">
        <v>4</v>
      </c>
      <c r="E19" s="170">
        <v>5</v>
      </c>
      <c r="F19" s="169">
        <v>6</v>
      </c>
      <c r="G19" s="169">
        <v>7</v>
      </c>
      <c r="H19" s="378">
        <v>7</v>
      </c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  <c r="T19" s="378"/>
      <c r="U19" s="378"/>
      <c r="V19" s="378"/>
      <c r="W19" s="378"/>
      <c r="X19" s="378"/>
      <c r="Y19" s="378"/>
      <c r="Z19" s="378"/>
      <c r="AA19" s="378"/>
      <c r="AB19" s="378"/>
      <c r="AC19" s="378"/>
      <c r="AD19" s="378"/>
      <c r="AE19" s="378"/>
      <c r="AF19" s="378"/>
      <c r="AG19" s="378"/>
      <c r="AH19" s="378"/>
      <c r="AI19" s="378"/>
      <c r="AJ19" s="378"/>
      <c r="AK19" s="378"/>
      <c r="AL19" s="378"/>
      <c r="AM19" s="169">
        <v>8</v>
      </c>
      <c r="AN19" s="215">
        <v>9</v>
      </c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</row>
    <row r="20" spans="1:69" s="37" customFormat="1" ht="83.25" customHeight="1" thickBot="1">
      <c r="A20" s="121" t="s">
        <v>154</v>
      </c>
      <c r="B20" s="334" t="s">
        <v>29</v>
      </c>
      <c r="C20" s="31" t="s">
        <v>77</v>
      </c>
      <c r="D20" s="31">
        <v>15.465999999999999</v>
      </c>
      <c r="E20" s="211" t="s">
        <v>30</v>
      </c>
      <c r="F20" s="26" t="s">
        <v>88</v>
      </c>
      <c r="G20" s="218">
        <v>1</v>
      </c>
      <c r="H20" s="224"/>
      <c r="I20" s="423"/>
      <c r="J20" s="423"/>
      <c r="K20" s="224"/>
      <c r="L20" s="224"/>
      <c r="M20" s="224"/>
      <c r="N20" s="224"/>
      <c r="O20" s="224"/>
      <c r="P20" s="423"/>
      <c r="Q20" s="423"/>
      <c r="R20" s="224"/>
      <c r="S20" s="224"/>
      <c r="T20" s="224"/>
      <c r="U20" s="224">
        <v>15.466100000000001</v>
      </c>
      <c r="V20" s="224"/>
      <c r="W20" s="423"/>
      <c r="X20" s="423"/>
      <c r="Y20" s="224"/>
      <c r="Z20" s="224"/>
      <c r="AA20" s="224"/>
      <c r="AB20" s="224"/>
      <c r="AC20" s="224"/>
      <c r="AD20" s="423"/>
      <c r="AE20" s="423"/>
      <c r="AF20" s="224"/>
      <c r="AG20" s="224"/>
      <c r="AH20" s="224"/>
      <c r="AI20" s="224"/>
      <c r="AJ20" s="224"/>
      <c r="AK20" s="224"/>
      <c r="AL20" s="224"/>
      <c r="AM20" s="224">
        <f>SUM(H20:AL20)</f>
        <v>15.466100000000001</v>
      </c>
      <c r="AN20" s="224">
        <f>AM20</f>
        <v>15.466100000000001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</row>
    <row r="21" spans="1:69" s="37" customFormat="1" ht="83.25" customHeight="1">
      <c r="A21" s="121" t="s">
        <v>155</v>
      </c>
      <c r="B21" s="336"/>
      <c r="C21" s="31" t="s">
        <v>78</v>
      </c>
      <c r="D21" s="31">
        <v>15.465999999999999</v>
      </c>
      <c r="E21" s="211" t="s">
        <v>31</v>
      </c>
      <c r="F21" s="26" t="s">
        <v>158</v>
      </c>
      <c r="G21" s="218">
        <v>1</v>
      </c>
      <c r="H21" s="224"/>
      <c r="I21" s="423"/>
      <c r="J21" s="423"/>
      <c r="K21" s="224"/>
      <c r="L21" s="224"/>
      <c r="M21" s="224"/>
      <c r="N21" s="224"/>
      <c r="O21" s="224"/>
      <c r="P21" s="423"/>
      <c r="Q21" s="423"/>
      <c r="R21" s="224"/>
      <c r="S21" s="224"/>
      <c r="T21" s="224"/>
      <c r="U21" s="224"/>
      <c r="V21" s="224"/>
      <c r="W21" s="423"/>
      <c r="X21" s="423"/>
      <c r="Y21" s="224"/>
      <c r="Z21" s="224"/>
      <c r="AA21" s="224"/>
      <c r="AB21" s="224">
        <v>15.466100000000001</v>
      </c>
      <c r="AC21" s="224"/>
      <c r="AD21" s="423"/>
      <c r="AE21" s="423"/>
      <c r="AF21" s="224"/>
      <c r="AG21" s="224"/>
      <c r="AH21" s="224"/>
      <c r="AI21" s="224"/>
      <c r="AJ21" s="224"/>
      <c r="AK21" s="224"/>
      <c r="AL21" s="224"/>
      <c r="AM21" s="224">
        <f>SUM(H21:AL21)</f>
        <v>15.466100000000001</v>
      </c>
      <c r="AN21" s="224">
        <f>AM21</f>
        <v>15.466100000000001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</row>
    <row r="22" spans="1:69" s="126" customFormat="1" ht="15.75" customHeight="1">
      <c r="A22" s="355" t="s">
        <v>94</v>
      </c>
      <c r="B22" s="355"/>
      <c r="C22" s="355"/>
      <c r="D22" s="355"/>
      <c r="E22" s="355"/>
      <c r="F22" s="355"/>
      <c r="G22" s="119" t="s">
        <v>33</v>
      </c>
      <c r="H22" s="225">
        <f>H20</f>
        <v>0</v>
      </c>
      <c r="I22" s="225">
        <f t="shared" ref="I22:T22" si="0">I20</f>
        <v>0</v>
      </c>
      <c r="J22" s="225">
        <f t="shared" si="0"/>
        <v>0</v>
      </c>
      <c r="K22" s="225">
        <f t="shared" si="0"/>
        <v>0</v>
      </c>
      <c r="L22" s="225">
        <f t="shared" si="0"/>
        <v>0</v>
      </c>
      <c r="M22" s="225">
        <f t="shared" si="0"/>
        <v>0</v>
      </c>
      <c r="N22" s="225">
        <f t="shared" si="0"/>
        <v>0</v>
      </c>
      <c r="O22" s="225">
        <f t="shared" si="0"/>
        <v>0</v>
      </c>
      <c r="P22" s="225">
        <f t="shared" si="0"/>
        <v>0</v>
      </c>
      <c r="Q22" s="225">
        <f t="shared" si="0"/>
        <v>0</v>
      </c>
      <c r="R22" s="225">
        <f t="shared" si="0"/>
        <v>0</v>
      </c>
      <c r="S22" s="225">
        <f t="shared" si="0"/>
        <v>0</v>
      </c>
      <c r="T22" s="225">
        <f t="shared" si="0"/>
        <v>0</v>
      </c>
      <c r="U22" s="225">
        <f>SUM(U20:U21)</f>
        <v>15.466100000000001</v>
      </c>
      <c r="V22" s="225">
        <f t="shared" ref="V22:AM22" si="1">SUM(V20:V21)</f>
        <v>0</v>
      </c>
      <c r="W22" s="225">
        <f t="shared" si="1"/>
        <v>0</v>
      </c>
      <c r="X22" s="225">
        <f t="shared" si="1"/>
        <v>0</v>
      </c>
      <c r="Y22" s="225">
        <f t="shared" si="1"/>
        <v>0</v>
      </c>
      <c r="Z22" s="225">
        <f t="shared" si="1"/>
        <v>0</v>
      </c>
      <c r="AA22" s="225">
        <f t="shared" si="1"/>
        <v>0</v>
      </c>
      <c r="AB22" s="225">
        <f t="shared" si="1"/>
        <v>15.466100000000001</v>
      </c>
      <c r="AC22" s="225">
        <f t="shared" si="1"/>
        <v>0</v>
      </c>
      <c r="AD22" s="225">
        <f t="shared" si="1"/>
        <v>0</v>
      </c>
      <c r="AE22" s="225">
        <f t="shared" si="1"/>
        <v>0</v>
      </c>
      <c r="AF22" s="225">
        <f t="shared" si="1"/>
        <v>0</v>
      </c>
      <c r="AG22" s="225">
        <f t="shared" si="1"/>
        <v>0</v>
      </c>
      <c r="AH22" s="225">
        <f t="shared" si="1"/>
        <v>0</v>
      </c>
      <c r="AI22" s="225">
        <f t="shared" si="1"/>
        <v>0</v>
      </c>
      <c r="AJ22" s="225">
        <f t="shared" si="1"/>
        <v>0</v>
      </c>
      <c r="AK22" s="225">
        <f t="shared" si="1"/>
        <v>0</v>
      </c>
      <c r="AL22" s="225">
        <f t="shared" si="1"/>
        <v>0</v>
      </c>
      <c r="AM22" s="225">
        <f t="shared" si="1"/>
        <v>30.932200000000002</v>
      </c>
      <c r="AN22" s="226">
        <f>SUM(AN20:AN21)</f>
        <v>30.932200000000002</v>
      </c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</row>
    <row r="23" spans="1:69" ht="15" customHeight="1">
      <c r="A23" s="61"/>
      <c r="B23" s="62"/>
      <c r="C23" s="62"/>
      <c r="D23" s="62"/>
      <c r="E23" s="62"/>
      <c r="F23" s="62"/>
      <c r="G23" s="62"/>
      <c r="H23" s="63"/>
      <c r="I23" s="63"/>
      <c r="J23" s="63"/>
      <c r="K23" s="63"/>
      <c r="L23" s="63"/>
      <c r="M23" s="63"/>
      <c r="N23" s="63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</row>
    <row r="24" spans="1:69" ht="15" customHeight="1">
      <c r="A24" s="61"/>
      <c r="B24" s="62"/>
      <c r="C24" s="62"/>
      <c r="D24" s="62"/>
      <c r="E24" s="62"/>
      <c r="F24" s="62"/>
      <c r="G24" s="62"/>
      <c r="H24" s="63"/>
      <c r="I24" s="63"/>
      <c r="J24" s="63"/>
      <c r="K24" s="63"/>
      <c r="L24" s="63"/>
      <c r="M24" s="63"/>
      <c r="N24" s="63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</row>
    <row r="25" spans="1:69" ht="65.25" customHeight="1">
      <c r="B25" s="379" t="s">
        <v>65</v>
      </c>
      <c r="C25" s="379"/>
      <c r="D25" s="379"/>
      <c r="E25" s="379"/>
      <c r="F25" s="379"/>
      <c r="G25" s="379"/>
      <c r="H25" s="237"/>
      <c r="I25" s="380" t="s">
        <v>167</v>
      </c>
      <c r="J25" s="380"/>
      <c r="K25" s="380"/>
      <c r="L25" s="380"/>
      <c r="M25" s="238"/>
      <c r="N25" s="381"/>
      <c r="O25" s="381"/>
      <c r="P25" s="381"/>
      <c r="Q25" s="381"/>
      <c r="R25" s="238"/>
      <c r="S25" s="373" t="s">
        <v>168</v>
      </c>
      <c r="T25" s="373"/>
      <c r="U25" s="373"/>
      <c r="V25" s="237"/>
      <c r="W25" s="237"/>
      <c r="X25" s="239"/>
      <c r="Y25" s="239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</row>
    <row r="26" spans="1:69" ht="30.75" customHeight="1">
      <c r="B26" s="237"/>
      <c r="C26" s="237"/>
      <c r="D26" s="237"/>
      <c r="E26" s="237"/>
      <c r="F26" s="237"/>
      <c r="G26" s="237"/>
      <c r="H26" s="237"/>
      <c r="I26" s="372" t="s">
        <v>6</v>
      </c>
      <c r="J26" s="372"/>
      <c r="K26" s="372"/>
      <c r="L26" s="372"/>
      <c r="M26" s="237"/>
      <c r="N26" s="372" t="s">
        <v>51</v>
      </c>
      <c r="O26" s="372"/>
      <c r="P26" s="372"/>
      <c r="Q26" s="372"/>
      <c r="R26" s="237"/>
      <c r="S26" s="372" t="s">
        <v>52</v>
      </c>
      <c r="T26" s="372"/>
      <c r="U26" s="372"/>
      <c r="V26" s="237"/>
      <c r="W26" s="237"/>
      <c r="X26" s="240"/>
      <c r="Y26" s="240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</row>
    <row r="27" spans="1:69" ht="68.25" customHeight="1">
      <c r="B27" s="379" t="s">
        <v>166</v>
      </c>
      <c r="C27" s="379"/>
      <c r="D27" s="379"/>
      <c r="E27" s="379"/>
      <c r="F27" s="379"/>
      <c r="G27" s="379"/>
      <c r="H27" s="237"/>
      <c r="I27" s="380" t="s">
        <v>165</v>
      </c>
      <c r="J27" s="380"/>
      <c r="K27" s="380"/>
      <c r="L27" s="380"/>
      <c r="M27" s="238"/>
      <c r="N27" s="381"/>
      <c r="O27" s="381"/>
      <c r="P27" s="381"/>
      <c r="Q27" s="381"/>
      <c r="R27" s="238"/>
      <c r="S27" s="373"/>
      <c r="T27" s="373"/>
      <c r="U27" s="373"/>
      <c r="V27" s="237"/>
      <c r="W27" s="237"/>
      <c r="X27" s="241"/>
      <c r="Y27" s="241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</row>
    <row r="28" spans="1:69" ht="32.25" customHeight="1">
      <c r="B28" s="237"/>
      <c r="C28" s="237"/>
      <c r="D28" s="237"/>
      <c r="E28" s="237"/>
      <c r="F28" s="237"/>
      <c r="G28" s="237"/>
      <c r="H28" s="237"/>
      <c r="I28" s="372" t="s">
        <v>6</v>
      </c>
      <c r="J28" s="372"/>
      <c r="K28" s="372"/>
      <c r="L28" s="372"/>
      <c r="M28" s="237"/>
      <c r="N28" s="372" t="s">
        <v>51</v>
      </c>
      <c r="O28" s="372"/>
      <c r="P28" s="372"/>
      <c r="Q28" s="372"/>
      <c r="R28" s="237"/>
      <c r="S28" s="372" t="s">
        <v>52</v>
      </c>
      <c r="T28" s="372"/>
      <c r="U28" s="372"/>
      <c r="V28" s="237"/>
      <c r="W28" s="237"/>
      <c r="X28" s="242"/>
      <c r="Y28" s="242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69" ht="13.5" customHeight="1">
      <c r="R29" s="5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</row>
    <row r="30" spans="1:69" ht="13.5" customHeight="1"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69"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69"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8:38"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</row>
    <row r="34" spans="18:38"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8:38"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</row>
    <row r="36" spans="18:38"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</row>
    <row r="37" spans="18:38"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</row>
    <row r="38" spans="18:38"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</row>
    <row r="39" spans="18:38"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</row>
  </sheetData>
  <mergeCells count="38">
    <mergeCell ref="A12:AN12"/>
    <mergeCell ref="A13:AN13"/>
    <mergeCell ref="A14:AN14"/>
    <mergeCell ref="B3:F3"/>
    <mergeCell ref="Z3:AF3"/>
    <mergeCell ref="Z5:AF5"/>
    <mergeCell ref="Z7:AF7"/>
    <mergeCell ref="B9:F9"/>
    <mergeCell ref="Z9:AF9"/>
    <mergeCell ref="I26:L26"/>
    <mergeCell ref="N26:Q26"/>
    <mergeCell ref="S26:U26"/>
    <mergeCell ref="AM15:AM18"/>
    <mergeCell ref="H17:AL18"/>
    <mergeCell ref="H19:AL19"/>
    <mergeCell ref="H15:AL15"/>
    <mergeCell ref="B25:G25"/>
    <mergeCell ref="I25:L25"/>
    <mergeCell ref="N25:Q25"/>
    <mergeCell ref="S25:U25"/>
    <mergeCell ref="AN15:AN16"/>
    <mergeCell ref="AN17:AN18"/>
    <mergeCell ref="D15:D18"/>
    <mergeCell ref="B20:B21"/>
    <mergeCell ref="A22:F22"/>
    <mergeCell ref="A15:A18"/>
    <mergeCell ref="B15:B18"/>
    <mergeCell ref="C15:C18"/>
    <mergeCell ref="E15:E18"/>
    <mergeCell ref="F15:F18"/>
    <mergeCell ref="G15:G18"/>
    <mergeCell ref="B27:G27"/>
    <mergeCell ref="I27:L27"/>
    <mergeCell ref="N27:Q27"/>
    <mergeCell ref="S27:U27"/>
    <mergeCell ref="I28:L28"/>
    <mergeCell ref="N28:Q28"/>
    <mergeCell ref="S28:U28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41"/>
  <sheetViews>
    <sheetView showZeros="0" view="pageBreakPreview" topLeftCell="E11" zoomScale="85" zoomScaleNormal="70" zoomScaleSheetLayoutView="85" workbookViewId="0">
      <selection activeCell="G16" sqref="G16:AK16"/>
    </sheetView>
  </sheetViews>
  <sheetFormatPr defaultColWidth="12.42578125" defaultRowHeight="15" outlineLevelCol="1"/>
  <cols>
    <col min="1" max="1" width="6" style="1" customWidth="1"/>
    <col min="2" max="2" width="62.85546875" style="66" customWidth="1"/>
    <col min="3" max="3" width="23.7109375" style="1" customWidth="1"/>
    <col min="4" max="4" width="12.42578125" style="1"/>
    <col min="5" max="5" width="16.42578125" style="2" customWidth="1"/>
    <col min="6" max="6" width="7" style="2" hidden="1" customWidth="1"/>
    <col min="7" max="34" width="8.5703125" style="1" customWidth="1"/>
    <col min="35" max="37" width="8.5703125" style="1" hidden="1" customWidth="1" outlineLevel="1"/>
    <col min="38" max="38" width="12.42578125" style="65" collapsed="1"/>
    <col min="39" max="41" width="12.42578125" style="1"/>
    <col min="42" max="68" width="12.42578125" style="28"/>
    <col min="69" max="16384" width="12.42578125" style="1"/>
  </cols>
  <sheetData>
    <row r="1" spans="1:38" ht="15" hidden="1" customHeight="1">
      <c r="A1" s="173"/>
      <c r="B1" s="174"/>
      <c r="C1" s="176"/>
      <c r="D1" s="16"/>
      <c r="E1" s="16"/>
      <c r="F1" s="16"/>
      <c r="G1" s="15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</row>
    <row r="2" spans="1:38" ht="15" hidden="1" customHeight="1" thickBot="1">
      <c r="A2" s="173"/>
      <c r="B2" s="174"/>
      <c r="C2" s="176"/>
      <c r="D2" s="16"/>
      <c r="E2" s="16"/>
      <c r="F2" s="16"/>
      <c r="G2" s="15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234"/>
    </row>
    <row r="3" spans="1:38" ht="15" hidden="1" customHeight="1">
      <c r="A3" s="173"/>
      <c r="B3" s="129" t="s">
        <v>0</v>
      </c>
      <c r="C3" s="176"/>
      <c r="D3" s="16"/>
      <c r="E3" s="16"/>
      <c r="F3" s="16"/>
      <c r="G3" s="15"/>
      <c r="Q3" s="177"/>
      <c r="R3" s="177"/>
      <c r="S3" s="177"/>
      <c r="T3" s="177"/>
      <c r="U3" s="177"/>
      <c r="V3" s="177"/>
      <c r="W3" s="177"/>
      <c r="X3" s="177"/>
      <c r="Y3" s="171" t="s">
        <v>1</v>
      </c>
      <c r="AB3" s="195"/>
      <c r="AC3" s="195"/>
      <c r="AD3" s="195"/>
      <c r="AE3" s="195"/>
      <c r="AF3" s="196"/>
      <c r="AG3" s="196"/>
      <c r="AH3" s="196"/>
      <c r="AI3" s="196"/>
      <c r="AJ3" s="196"/>
      <c r="AK3" s="196"/>
      <c r="AL3" s="196"/>
    </row>
    <row r="4" spans="1:38" ht="32.25" hidden="1" customHeight="1">
      <c r="A4" s="173"/>
      <c r="B4" s="279" t="s">
        <v>57</v>
      </c>
      <c r="C4" s="279"/>
      <c r="D4" s="279"/>
      <c r="E4" s="279"/>
      <c r="F4" s="16"/>
      <c r="G4" s="15"/>
      <c r="Q4" s="177"/>
      <c r="R4" s="177"/>
      <c r="S4" s="177"/>
      <c r="T4" s="177"/>
      <c r="U4" s="177"/>
      <c r="V4" s="177"/>
      <c r="W4" s="177"/>
      <c r="X4" s="177"/>
      <c r="Y4" s="279" t="s">
        <v>3</v>
      </c>
      <c r="Z4" s="279"/>
      <c r="AA4" s="279"/>
      <c r="AB4" s="279"/>
      <c r="AC4" s="279"/>
      <c r="AD4" s="279"/>
      <c r="AE4" s="279"/>
      <c r="AF4" s="196"/>
      <c r="AG4" s="196"/>
      <c r="AH4" s="196"/>
      <c r="AI4" s="196"/>
      <c r="AJ4" s="196"/>
      <c r="AK4" s="196"/>
      <c r="AL4" s="196"/>
    </row>
    <row r="5" spans="1:38" ht="31.5" hidden="1" customHeight="1">
      <c r="A5" s="173"/>
      <c r="B5" s="84" t="s">
        <v>62</v>
      </c>
      <c r="C5" s="85"/>
      <c r="D5" s="85"/>
      <c r="E5" s="85"/>
      <c r="F5" s="16"/>
      <c r="G5" s="15"/>
      <c r="Q5" s="177"/>
      <c r="R5" s="177"/>
      <c r="S5" s="177"/>
      <c r="T5" s="177"/>
      <c r="U5" s="177"/>
      <c r="V5" s="177"/>
      <c r="W5" s="177"/>
      <c r="X5" s="177"/>
      <c r="Y5" s="85"/>
      <c r="Z5" s="85"/>
      <c r="AA5" s="85"/>
      <c r="AB5" s="85"/>
      <c r="AC5" s="85"/>
      <c r="AD5" s="195"/>
      <c r="AE5" s="195"/>
      <c r="AF5" s="196"/>
      <c r="AG5" s="196"/>
      <c r="AH5" s="196"/>
      <c r="AI5" s="196"/>
      <c r="AJ5" s="196"/>
      <c r="AK5" s="196"/>
      <c r="AL5" s="196"/>
    </row>
    <row r="6" spans="1:38" ht="15" hidden="1" customHeight="1">
      <c r="A6" s="173"/>
      <c r="B6" s="179" t="s">
        <v>6</v>
      </c>
      <c r="C6" s="87"/>
      <c r="D6" s="87"/>
      <c r="E6" s="87"/>
      <c r="F6" s="16"/>
      <c r="G6" s="15"/>
      <c r="Q6" s="177"/>
      <c r="R6" s="177"/>
      <c r="S6" s="177"/>
      <c r="T6" s="177"/>
      <c r="U6" s="177"/>
      <c r="V6" s="177"/>
      <c r="W6" s="177"/>
      <c r="X6" s="177"/>
      <c r="Y6" s="280" t="s">
        <v>6</v>
      </c>
      <c r="Z6" s="280"/>
      <c r="AA6" s="280"/>
      <c r="AB6" s="280"/>
      <c r="AC6" s="280"/>
      <c r="AD6" s="280"/>
      <c r="AE6" s="280"/>
      <c r="AF6" s="196"/>
      <c r="AG6" s="196"/>
      <c r="AH6" s="196"/>
      <c r="AI6" s="196"/>
      <c r="AJ6" s="196"/>
      <c r="AK6" s="196"/>
      <c r="AL6" s="196"/>
    </row>
    <row r="7" spans="1:38" ht="33" hidden="1" customHeight="1">
      <c r="A7" s="173"/>
      <c r="B7" s="88" t="s">
        <v>63</v>
      </c>
      <c r="C7" s="85"/>
      <c r="D7" s="85"/>
      <c r="E7" s="85"/>
      <c r="F7" s="16"/>
      <c r="G7" s="15"/>
      <c r="Q7" s="177"/>
      <c r="R7" s="177"/>
      <c r="S7" s="177"/>
      <c r="T7" s="177"/>
      <c r="U7" s="177"/>
      <c r="V7" s="177"/>
      <c r="W7" s="177"/>
      <c r="X7" s="177"/>
      <c r="Y7" s="85"/>
      <c r="Z7" s="85"/>
      <c r="AA7" s="85"/>
      <c r="AB7" s="85"/>
      <c r="AC7" s="85"/>
      <c r="AD7" s="195"/>
      <c r="AE7" s="195"/>
      <c r="AF7" s="196"/>
      <c r="AG7" s="196"/>
      <c r="AH7" s="196"/>
      <c r="AI7" s="196"/>
      <c r="AJ7" s="196"/>
      <c r="AK7" s="196"/>
      <c r="AL7" s="196"/>
    </row>
    <row r="8" spans="1:38" ht="15" hidden="1" customHeight="1">
      <c r="A8" s="173"/>
      <c r="B8" s="89" t="s">
        <v>51</v>
      </c>
      <c r="C8" s="90"/>
      <c r="D8" s="90"/>
      <c r="E8" s="90"/>
      <c r="F8" s="16"/>
      <c r="G8" s="15"/>
      <c r="Q8" s="177"/>
      <c r="R8" s="177"/>
      <c r="S8" s="177"/>
      <c r="T8" s="177"/>
      <c r="U8" s="177"/>
      <c r="V8" s="177"/>
      <c r="W8" s="177"/>
      <c r="X8" s="177"/>
      <c r="Y8" s="280" t="s">
        <v>51</v>
      </c>
      <c r="Z8" s="280"/>
      <c r="AA8" s="280"/>
      <c r="AB8" s="280"/>
      <c r="AC8" s="280"/>
      <c r="AD8" s="280"/>
      <c r="AE8" s="280"/>
      <c r="AF8" s="196"/>
      <c r="AG8" s="196"/>
      <c r="AH8" s="196"/>
      <c r="AI8" s="196"/>
      <c r="AJ8" s="196"/>
      <c r="AK8" s="196"/>
      <c r="AL8" s="196"/>
    </row>
    <row r="9" spans="1:38" ht="15" hidden="1" customHeight="1">
      <c r="A9" s="173"/>
      <c r="B9" s="85"/>
      <c r="C9" s="85"/>
      <c r="D9" s="85"/>
      <c r="E9" s="85"/>
      <c r="F9" s="16"/>
      <c r="G9" s="15"/>
      <c r="Q9" s="177"/>
      <c r="R9" s="177"/>
      <c r="S9" s="177"/>
      <c r="T9" s="177"/>
      <c r="U9" s="177"/>
      <c r="V9" s="177"/>
      <c r="W9" s="177"/>
      <c r="X9" s="177"/>
      <c r="Y9" s="85"/>
      <c r="Z9" s="85"/>
      <c r="AA9" s="85"/>
      <c r="AB9" s="85"/>
      <c r="AC9" s="85"/>
      <c r="AD9" s="195"/>
      <c r="AE9" s="195"/>
      <c r="AF9" s="196"/>
      <c r="AG9" s="196"/>
      <c r="AH9" s="196"/>
      <c r="AI9" s="196"/>
      <c r="AJ9" s="196"/>
      <c r="AK9" s="196"/>
      <c r="AL9" s="196"/>
    </row>
    <row r="10" spans="1:38" ht="27.75" hidden="1" customHeight="1" thickBot="1">
      <c r="A10" s="17"/>
      <c r="B10" s="279" t="s">
        <v>60</v>
      </c>
      <c r="C10" s="279"/>
      <c r="D10" s="279"/>
      <c r="E10" s="279"/>
      <c r="F10" s="17"/>
      <c r="G10" s="17"/>
      <c r="H10" s="17"/>
      <c r="I10" s="17"/>
      <c r="J10" s="17"/>
      <c r="K10" s="17"/>
      <c r="Q10" s="173"/>
      <c r="R10" s="173"/>
      <c r="S10" s="173"/>
      <c r="T10" s="173"/>
      <c r="U10" s="173"/>
      <c r="V10" s="173"/>
      <c r="W10" s="173"/>
      <c r="X10" s="173"/>
      <c r="Y10" s="382" t="s">
        <v>151</v>
      </c>
      <c r="Z10" s="382"/>
      <c r="AA10" s="382"/>
      <c r="AB10" s="382"/>
      <c r="AC10" s="382"/>
      <c r="AD10" s="382"/>
      <c r="AE10" s="382"/>
      <c r="AF10" s="196"/>
      <c r="AG10" s="196"/>
      <c r="AH10" s="196"/>
      <c r="AI10" s="196"/>
      <c r="AJ10" s="196"/>
      <c r="AK10" s="196"/>
      <c r="AL10" s="196"/>
    </row>
    <row r="11" spans="1:38" ht="27.75" customHeight="1" thickBot="1">
      <c r="A11" s="17"/>
      <c r="B11" s="175"/>
      <c r="C11" s="175"/>
      <c r="D11" s="175"/>
      <c r="E11" s="175"/>
      <c r="F11" s="17"/>
      <c r="G11" s="17"/>
      <c r="H11" s="17"/>
      <c r="I11" s="17"/>
      <c r="J11" s="17"/>
      <c r="K11" s="17"/>
      <c r="L11" s="175"/>
      <c r="M11" s="175"/>
      <c r="N11" s="175"/>
      <c r="O11" s="175"/>
      <c r="P11" s="175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235" t="s">
        <v>69</v>
      </c>
    </row>
    <row r="12" spans="1:38" ht="27.75" customHeight="1">
      <c r="A12" s="17"/>
      <c r="B12" s="175"/>
      <c r="C12" s="175"/>
      <c r="D12" s="175"/>
      <c r="E12" s="175"/>
      <c r="F12" s="17"/>
      <c r="G12" s="17"/>
      <c r="H12" s="17"/>
      <c r="I12" s="17"/>
      <c r="J12" s="17"/>
      <c r="K12" s="17"/>
      <c r="L12" s="175"/>
      <c r="M12" s="175"/>
      <c r="N12" s="175"/>
      <c r="O12" s="175"/>
      <c r="P12" s="175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</row>
    <row r="13" spans="1:38" ht="16.5" customHeight="1">
      <c r="A13" s="383" t="s">
        <v>147</v>
      </c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3"/>
      <c r="N13" s="383"/>
      <c r="O13" s="383"/>
      <c r="P13" s="383"/>
      <c r="Q13" s="383"/>
      <c r="R13" s="383"/>
      <c r="S13" s="383"/>
      <c r="T13" s="383"/>
      <c r="U13" s="383"/>
      <c r="V13" s="383"/>
      <c r="W13" s="383"/>
      <c r="X13" s="383"/>
      <c r="Y13" s="383"/>
      <c r="Z13" s="383"/>
      <c r="AA13" s="383"/>
      <c r="AB13" s="383"/>
      <c r="AC13" s="383"/>
      <c r="AD13" s="383"/>
      <c r="AE13" s="383"/>
      <c r="AF13" s="383"/>
      <c r="AG13" s="383"/>
      <c r="AH13" s="383"/>
      <c r="AI13" s="383"/>
      <c r="AJ13" s="383"/>
      <c r="AK13" s="383"/>
      <c r="AL13" s="383"/>
    </row>
    <row r="14" spans="1:38" ht="16.5" customHeight="1">
      <c r="A14" s="383" t="s">
        <v>138</v>
      </c>
      <c r="B14" s="383"/>
      <c r="C14" s="383"/>
      <c r="D14" s="383"/>
      <c r="E14" s="383"/>
      <c r="F14" s="383"/>
      <c r="G14" s="383"/>
      <c r="H14" s="383"/>
      <c r="I14" s="383"/>
      <c r="J14" s="383"/>
      <c r="K14" s="383"/>
      <c r="L14" s="383"/>
      <c r="M14" s="383"/>
      <c r="N14" s="383"/>
      <c r="O14" s="383"/>
      <c r="P14" s="383"/>
      <c r="Q14" s="383"/>
      <c r="R14" s="383"/>
      <c r="S14" s="383"/>
      <c r="T14" s="383"/>
      <c r="U14" s="383"/>
      <c r="V14" s="383"/>
      <c r="W14" s="383"/>
      <c r="X14" s="383"/>
      <c r="Y14" s="383"/>
      <c r="Z14" s="383"/>
      <c r="AA14" s="383"/>
      <c r="AB14" s="383"/>
      <c r="AC14" s="383"/>
      <c r="AD14" s="383"/>
      <c r="AE14" s="383"/>
      <c r="AF14" s="383"/>
      <c r="AG14" s="383"/>
      <c r="AH14" s="383"/>
      <c r="AI14" s="383"/>
      <c r="AJ14" s="383"/>
      <c r="AK14" s="383"/>
      <c r="AL14" s="383"/>
    </row>
    <row r="15" spans="1:38" ht="16.5" customHeight="1">
      <c r="A15" s="383" t="s">
        <v>145</v>
      </c>
      <c r="B15" s="383"/>
      <c r="C15" s="383"/>
      <c r="D15" s="383"/>
      <c r="E15" s="383"/>
      <c r="F15" s="383"/>
      <c r="G15" s="383"/>
      <c r="H15" s="383"/>
      <c r="I15" s="383"/>
      <c r="J15" s="383"/>
      <c r="K15" s="383"/>
      <c r="L15" s="383"/>
      <c r="M15" s="383"/>
      <c r="N15" s="383"/>
      <c r="O15" s="383"/>
      <c r="P15" s="383"/>
      <c r="Q15" s="383"/>
      <c r="R15" s="383"/>
      <c r="S15" s="383"/>
      <c r="T15" s="383"/>
      <c r="U15" s="383"/>
      <c r="V15" s="383"/>
      <c r="W15" s="383"/>
      <c r="X15" s="383"/>
      <c r="Y15" s="383"/>
      <c r="Z15" s="383"/>
      <c r="AA15" s="383"/>
      <c r="AB15" s="383"/>
      <c r="AC15" s="383"/>
      <c r="AD15" s="383"/>
      <c r="AE15" s="383"/>
      <c r="AF15" s="383"/>
      <c r="AG15" s="383"/>
      <c r="AH15" s="383"/>
      <c r="AI15" s="383"/>
      <c r="AJ15" s="383"/>
      <c r="AK15" s="383"/>
      <c r="AL15" s="383"/>
    </row>
    <row r="16" spans="1:38" ht="15" customHeight="1">
      <c r="A16" s="287" t="s">
        <v>10</v>
      </c>
      <c r="B16" s="290" t="s">
        <v>11</v>
      </c>
      <c r="C16" s="287" t="s">
        <v>89</v>
      </c>
      <c r="D16" s="369" t="s">
        <v>54</v>
      </c>
      <c r="E16" s="296" t="s">
        <v>87</v>
      </c>
      <c r="F16" s="297" t="s">
        <v>141</v>
      </c>
      <c r="G16" s="386" t="s">
        <v>175</v>
      </c>
      <c r="H16" s="386"/>
      <c r="I16" s="386"/>
      <c r="J16" s="386"/>
      <c r="K16" s="386"/>
      <c r="L16" s="386"/>
      <c r="M16" s="386"/>
      <c r="N16" s="386"/>
      <c r="O16" s="386"/>
      <c r="P16" s="386"/>
      <c r="Q16" s="386"/>
      <c r="R16" s="386"/>
      <c r="S16" s="386"/>
      <c r="T16" s="386"/>
      <c r="U16" s="386"/>
      <c r="V16" s="386"/>
      <c r="W16" s="386"/>
      <c r="X16" s="386"/>
      <c r="Y16" s="386"/>
      <c r="Z16" s="386"/>
      <c r="AA16" s="386"/>
      <c r="AB16" s="386"/>
      <c r="AC16" s="386"/>
      <c r="AD16" s="386"/>
      <c r="AE16" s="386"/>
      <c r="AF16" s="386"/>
      <c r="AG16" s="386"/>
      <c r="AH16" s="386"/>
      <c r="AI16" s="386"/>
      <c r="AJ16" s="386"/>
      <c r="AK16" s="387"/>
      <c r="AL16" s="388" t="s">
        <v>55</v>
      </c>
    </row>
    <row r="17" spans="1:69" ht="15" customHeight="1">
      <c r="A17" s="288"/>
      <c r="B17" s="291"/>
      <c r="C17" s="288"/>
      <c r="D17" s="370"/>
      <c r="E17" s="296"/>
      <c r="F17" s="298"/>
      <c r="G17" s="219">
        <v>1</v>
      </c>
      <c r="H17" s="418" t="s">
        <v>107</v>
      </c>
      <c r="I17" s="419">
        <v>3</v>
      </c>
      <c r="J17" s="220" t="s">
        <v>109</v>
      </c>
      <c r="K17" s="219">
        <v>5</v>
      </c>
      <c r="L17" s="220" t="s">
        <v>111</v>
      </c>
      <c r="M17" s="219">
        <v>7</v>
      </c>
      <c r="N17" s="220" t="s">
        <v>113</v>
      </c>
      <c r="O17" s="419">
        <v>9</v>
      </c>
      <c r="P17" s="418" t="s">
        <v>115</v>
      </c>
      <c r="Q17" s="219">
        <v>11</v>
      </c>
      <c r="R17" s="220" t="s">
        <v>117</v>
      </c>
      <c r="S17" s="219">
        <v>13</v>
      </c>
      <c r="T17" s="220" t="s">
        <v>119</v>
      </c>
      <c r="U17" s="219">
        <v>15</v>
      </c>
      <c r="V17" s="418" t="s">
        <v>121</v>
      </c>
      <c r="W17" s="419">
        <v>17</v>
      </c>
      <c r="X17" s="220" t="s">
        <v>123</v>
      </c>
      <c r="Y17" s="219">
        <v>19</v>
      </c>
      <c r="Z17" s="220" t="s">
        <v>125</v>
      </c>
      <c r="AA17" s="219">
        <v>21</v>
      </c>
      <c r="AB17" s="220" t="s">
        <v>127</v>
      </c>
      <c r="AC17" s="419">
        <v>23</v>
      </c>
      <c r="AD17" s="418" t="s">
        <v>129</v>
      </c>
      <c r="AE17" s="219">
        <v>25</v>
      </c>
      <c r="AF17" s="220" t="s">
        <v>131</v>
      </c>
      <c r="AG17" s="219">
        <v>27</v>
      </c>
      <c r="AH17" s="220" t="s">
        <v>133</v>
      </c>
      <c r="AI17" s="219"/>
      <c r="AJ17" s="220"/>
      <c r="AK17" s="221"/>
      <c r="AL17" s="388"/>
    </row>
    <row r="18" spans="1:69" ht="15" customHeight="1">
      <c r="A18" s="288"/>
      <c r="B18" s="291"/>
      <c r="C18" s="288"/>
      <c r="D18" s="370"/>
      <c r="E18" s="296"/>
      <c r="F18" s="298"/>
      <c r="G18" s="414" t="s">
        <v>148</v>
      </c>
      <c r="H18" s="415"/>
      <c r="I18" s="415"/>
      <c r="J18" s="415"/>
      <c r="K18" s="415"/>
      <c r="L18" s="415"/>
      <c r="M18" s="415"/>
      <c r="N18" s="415"/>
      <c r="O18" s="415"/>
      <c r="P18" s="415"/>
      <c r="Q18" s="415"/>
      <c r="R18" s="415"/>
      <c r="S18" s="415"/>
      <c r="T18" s="415"/>
      <c r="U18" s="415"/>
      <c r="V18" s="415"/>
      <c r="W18" s="415"/>
      <c r="X18" s="415"/>
      <c r="Y18" s="415"/>
      <c r="Z18" s="415"/>
      <c r="AA18" s="415"/>
      <c r="AB18" s="415"/>
      <c r="AC18" s="415"/>
      <c r="AD18" s="415"/>
      <c r="AE18" s="415"/>
      <c r="AF18" s="415"/>
      <c r="AG18" s="415"/>
      <c r="AH18" s="415"/>
      <c r="AI18" s="415"/>
      <c r="AJ18" s="415"/>
      <c r="AK18" s="415"/>
      <c r="AL18" s="388"/>
    </row>
    <row r="19" spans="1:69" ht="30" customHeight="1">
      <c r="A19" s="289"/>
      <c r="B19" s="292"/>
      <c r="C19" s="289"/>
      <c r="D19" s="371"/>
      <c r="E19" s="296"/>
      <c r="F19" s="299"/>
      <c r="G19" s="416"/>
      <c r="H19" s="417"/>
      <c r="I19" s="417"/>
      <c r="J19" s="417"/>
      <c r="K19" s="417"/>
      <c r="L19" s="417"/>
      <c r="M19" s="417"/>
      <c r="N19" s="417"/>
      <c r="O19" s="417"/>
      <c r="P19" s="417"/>
      <c r="Q19" s="417"/>
      <c r="R19" s="417"/>
      <c r="S19" s="417"/>
      <c r="T19" s="417"/>
      <c r="U19" s="417"/>
      <c r="V19" s="417"/>
      <c r="W19" s="417"/>
      <c r="X19" s="417"/>
      <c r="Y19" s="417"/>
      <c r="Z19" s="417"/>
      <c r="AA19" s="417"/>
      <c r="AB19" s="417"/>
      <c r="AC19" s="417"/>
      <c r="AD19" s="417"/>
      <c r="AE19" s="417"/>
      <c r="AF19" s="417"/>
      <c r="AG19" s="417"/>
      <c r="AH19" s="417"/>
      <c r="AI19" s="417"/>
      <c r="AJ19" s="417"/>
      <c r="AK19" s="417"/>
      <c r="AL19" s="388"/>
    </row>
    <row r="20" spans="1:69" s="23" customFormat="1">
      <c r="A20" s="20">
        <v>1</v>
      </c>
      <c r="B20" s="20">
        <v>2</v>
      </c>
      <c r="C20" s="21">
        <v>3</v>
      </c>
      <c r="D20" s="21">
        <v>5</v>
      </c>
      <c r="E20" s="20">
        <v>6</v>
      </c>
      <c r="F20" s="20">
        <v>7</v>
      </c>
      <c r="G20" s="328">
        <v>7</v>
      </c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29"/>
      <c r="AB20" s="329"/>
      <c r="AC20" s="329"/>
      <c r="AD20" s="329"/>
      <c r="AE20" s="329"/>
      <c r="AF20" s="329"/>
      <c r="AG20" s="329"/>
      <c r="AH20" s="329"/>
      <c r="AI20" s="329"/>
      <c r="AJ20" s="329"/>
      <c r="AK20" s="330"/>
      <c r="AL20" s="156">
        <v>8</v>
      </c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</row>
    <row r="21" spans="1:69" s="23" customFormat="1" ht="15" customHeight="1">
      <c r="B21" s="185"/>
      <c r="C21" s="185"/>
      <c r="D21" s="185"/>
      <c r="E21" s="185"/>
      <c r="F21" s="185"/>
      <c r="G21" s="331" t="s">
        <v>28</v>
      </c>
      <c r="H21" s="332"/>
      <c r="I21" s="332"/>
      <c r="J21" s="332"/>
      <c r="K21" s="332"/>
      <c r="L21" s="332"/>
      <c r="M21" s="332"/>
      <c r="N21" s="332"/>
      <c r="O21" s="332"/>
      <c r="P21" s="332"/>
      <c r="Q21" s="332"/>
      <c r="R21" s="332"/>
      <c r="S21" s="332"/>
      <c r="T21" s="332"/>
      <c r="U21" s="332"/>
      <c r="V21" s="332"/>
      <c r="W21" s="332"/>
      <c r="X21" s="332"/>
      <c r="Y21" s="332"/>
      <c r="Z21" s="332"/>
      <c r="AA21" s="332"/>
      <c r="AB21" s="332"/>
      <c r="AC21" s="332"/>
      <c r="AD21" s="332"/>
      <c r="AE21" s="332"/>
      <c r="AF21" s="332"/>
      <c r="AG21" s="332"/>
      <c r="AH21" s="332"/>
      <c r="AI21" s="332"/>
      <c r="AJ21" s="332"/>
      <c r="AK21" s="333"/>
      <c r="AL21" s="185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  <c r="BN21" s="124"/>
      <c r="BO21" s="124"/>
      <c r="BP21" s="124"/>
    </row>
    <row r="22" spans="1:69" ht="80.25" customHeight="1">
      <c r="A22" s="223" t="s">
        <v>154</v>
      </c>
      <c r="B22" s="334" t="s">
        <v>29</v>
      </c>
      <c r="C22" s="31" t="s">
        <v>70</v>
      </c>
      <c r="D22" s="178" t="s">
        <v>30</v>
      </c>
      <c r="E22" s="26" t="s">
        <v>88</v>
      </c>
      <c r="F22" s="190">
        <v>1</v>
      </c>
      <c r="G22" s="25"/>
      <c r="H22" s="420"/>
      <c r="I22" s="420"/>
      <c r="J22" s="25"/>
      <c r="K22" s="25"/>
      <c r="L22" s="25"/>
      <c r="M22" s="25"/>
      <c r="N22" s="25"/>
      <c r="O22" s="420"/>
      <c r="P22" s="420"/>
      <c r="Q22" s="25"/>
      <c r="R22" s="25"/>
      <c r="S22" s="25"/>
      <c r="T22" s="25"/>
      <c r="U22" s="25">
        <v>1</v>
      </c>
      <c r="V22" s="420"/>
      <c r="W22" s="420"/>
      <c r="X22" s="25"/>
      <c r="Y22" s="25"/>
      <c r="Z22" s="25"/>
      <c r="AA22" s="25"/>
      <c r="AB22" s="25"/>
      <c r="AC22" s="420"/>
      <c r="AD22" s="420"/>
      <c r="AE22" s="25"/>
      <c r="AF22" s="25"/>
      <c r="AG22" s="25"/>
      <c r="AH22" s="25"/>
      <c r="AI22" s="25"/>
      <c r="AJ22" s="25"/>
      <c r="AK22" s="25"/>
      <c r="AL22" s="25">
        <f>SUM(G22:AK22)</f>
        <v>1</v>
      </c>
      <c r="AM22" s="28"/>
      <c r="AN22" s="28"/>
      <c r="AO22" s="28"/>
    </row>
    <row r="23" spans="1:69" ht="80.25" customHeight="1">
      <c r="A23" s="223" t="s">
        <v>155</v>
      </c>
      <c r="B23" s="336"/>
      <c r="C23" s="31" t="s">
        <v>71</v>
      </c>
      <c r="D23" s="192" t="s">
        <v>31</v>
      </c>
      <c r="E23" s="26" t="s">
        <v>158</v>
      </c>
      <c r="F23" s="199">
        <v>1</v>
      </c>
      <c r="G23" s="25"/>
      <c r="H23" s="420"/>
      <c r="I23" s="420"/>
      <c r="J23" s="25"/>
      <c r="K23" s="25"/>
      <c r="L23" s="25"/>
      <c r="M23" s="25"/>
      <c r="N23" s="25"/>
      <c r="O23" s="420"/>
      <c r="P23" s="420"/>
      <c r="Q23" s="25"/>
      <c r="R23" s="25"/>
      <c r="S23" s="25"/>
      <c r="T23" s="25"/>
      <c r="U23" s="25">
        <v>1</v>
      </c>
      <c r="V23" s="420"/>
      <c r="W23" s="420"/>
      <c r="X23" s="25"/>
      <c r="Y23" s="25"/>
      <c r="Z23" s="25"/>
      <c r="AA23" s="25"/>
      <c r="AB23" s="25"/>
      <c r="AC23" s="420"/>
      <c r="AD23" s="420"/>
      <c r="AE23" s="25"/>
      <c r="AF23" s="25"/>
      <c r="AG23" s="25"/>
      <c r="AH23" s="25"/>
      <c r="AI23" s="25"/>
      <c r="AJ23" s="25"/>
      <c r="AK23" s="25"/>
      <c r="AL23" s="25">
        <f>SUM(G23:AK23)</f>
        <v>1</v>
      </c>
      <c r="AM23" s="28"/>
      <c r="AN23" s="28"/>
      <c r="AO23" s="28"/>
    </row>
    <row r="24" spans="1:69" s="23" customFormat="1" ht="15.75" customHeight="1">
      <c r="A24" s="355" t="s">
        <v>94</v>
      </c>
      <c r="B24" s="355"/>
      <c r="C24" s="355"/>
      <c r="D24" s="355"/>
      <c r="E24" s="355"/>
      <c r="F24" s="119"/>
      <c r="G24" s="44">
        <f>G22</f>
        <v>0</v>
      </c>
      <c r="H24" s="44">
        <f t="shared" ref="H24:AK24" si="0">H22</f>
        <v>0</v>
      </c>
      <c r="I24" s="44">
        <f t="shared" si="0"/>
        <v>0</v>
      </c>
      <c r="J24" s="44">
        <f t="shared" si="0"/>
        <v>0</v>
      </c>
      <c r="K24" s="44">
        <f t="shared" si="0"/>
        <v>0</v>
      </c>
      <c r="L24" s="44">
        <f t="shared" si="0"/>
        <v>0</v>
      </c>
      <c r="M24" s="44">
        <f t="shared" si="0"/>
        <v>0</v>
      </c>
      <c r="N24" s="44">
        <f t="shared" si="0"/>
        <v>0</v>
      </c>
      <c r="O24" s="44">
        <f t="shared" si="0"/>
        <v>0</v>
      </c>
      <c r="P24" s="44">
        <f t="shared" si="0"/>
        <v>0</v>
      </c>
      <c r="Q24" s="44">
        <f t="shared" si="0"/>
        <v>0</v>
      </c>
      <c r="R24" s="44">
        <f t="shared" si="0"/>
        <v>0</v>
      </c>
      <c r="S24" s="44">
        <f t="shared" si="0"/>
        <v>0</v>
      </c>
      <c r="T24" s="44">
        <f t="shared" si="0"/>
        <v>0</v>
      </c>
      <c r="U24" s="44">
        <f>SUM(U22:U23)</f>
        <v>2</v>
      </c>
      <c r="V24" s="44">
        <f t="shared" si="0"/>
        <v>0</v>
      </c>
      <c r="W24" s="44">
        <f t="shared" si="0"/>
        <v>0</v>
      </c>
      <c r="X24" s="44">
        <f t="shared" si="0"/>
        <v>0</v>
      </c>
      <c r="Y24" s="44">
        <f t="shared" si="0"/>
        <v>0</v>
      </c>
      <c r="Z24" s="44">
        <f t="shared" si="0"/>
        <v>0</v>
      </c>
      <c r="AA24" s="44">
        <f t="shared" si="0"/>
        <v>0</v>
      </c>
      <c r="AB24" s="44">
        <f t="shared" si="0"/>
        <v>0</v>
      </c>
      <c r="AC24" s="44">
        <f t="shared" si="0"/>
        <v>0</v>
      </c>
      <c r="AD24" s="44">
        <f t="shared" si="0"/>
        <v>0</v>
      </c>
      <c r="AE24" s="44">
        <f t="shared" si="0"/>
        <v>0</v>
      </c>
      <c r="AF24" s="44">
        <f t="shared" si="0"/>
        <v>0</v>
      </c>
      <c r="AG24" s="44">
        <f t="shared" si="0"/>
        <v>0</v>
      </c>
      <c r="AH24" s="44">
        <f t="shared" si="0"/>
        <v>0</v>
      </c>
      <c r="AI24" s="44">
        <f t="shared" si="0"/>
        <v>0</v>
      </c>
      <c r="AJ24" s="44">
        <f t="shared" si="0"/>
        <v>0</v>
      </c>
      <c r="AK24" s="44">
        <f t="shared" si="0"/>
        <v>0</v>
      </c>
      <c r="AL24" s="25">
        <f>SUM(AL22:AL23)</f>
        <v>2</v>
      </c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</row>
    <row r="25" spans="1:69" s="36" customFormat="1" ht="15.75" customHeight="1" thickBot="1">
      <c r="A25" s="265" t="s">
        <v>174</v>
      </c>
      <c r="B25" s="187"/>
      <c r="C25" s="187"/>
      <c r="D25" s="187"/>
      <c r="E25" s="187"/>
      <c r="F25" s="187"/>
      <c r="G25" s="313" t="s">
        <v>39</v>
      </c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14"/>
      <c r="Z25" s="314"/>
      <c r="AA25" s="314"/>
      <c r="AB25" s="314"/>
      <c r="AC25" s="314"/>
      <c r="AD25" s="314"/>
      <c r="AE25" s="314"/>
      <c r="AF25" s="314"/>
      <c r="AG25" s="314"/>
      <c r="AH25" s="314"/>
      <c r="AI25" s="314"/>
      <c r="AJ25" s="314"/>
      <c r="AK25" s="315"/>
      <c r="AL25" s="187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</row>
    <row r="26" spans="1:69" s="37" customFormat="1" ht="168" customHeight="1">
      <c r="A26" s="223" t="s">
        <v>157</v>
      </c>
      <c r="B26" s="193" t="s">
        <v>156</v>
      </c>
      <c r="C26" s="31" t="s">
        <v>74</v>
      </c>
      <c r="D26" s="178" t="s">
        <v>30</v>
      </c>
      <c r="E26" s="26" t="s">
        <v>88</v>
      </c>
      <c r="F26" s="190"/>
      <c r="G26" s="25"/>
      <c r="H26" s="420"/>
      <c r="I26" s="420"/>
      <c r="J26" s="25"/>
      <c r="K26" s="25"/>
      <c r="L26" s="25"/>
      <c r="M26" s="25"/>
      <c r="N26" s="25"/>
      <c r="O26" s="420"/>
      <c r="P26" s="420"/>
      <c r="Q26" s="25"/>
      <c r="R26" s="25"/>
      <c r="S26" s="25"/>
      <c r="T26" s="25"/>
      <c r="U26" s="25"/>
      <c r="V26" s="420"/>
      <c r="W26" s="420"/>
      <c r="X26" s="25"/>
      <c r="Y26" s="25"/>
      <c r="Z26" s="25"/>
      <c r="AA26" s="25"/>
      <c r="AB26" s="25">
        <v>1</v>
      </c>
      <c r="AC26" s="420"/>
      <c r="AD26" s="420"/>
      <c r="AE26" s="25"/>
      <c r="AF26" s="25"/>
      <c r="AG26" s="25"/>
      <c r="AH26" s="25"/>
      <c r="AI26" s="25"/>
      <c r="AJ26" s="25"/>
      <c r="AK26" s="25"/>
      <c r="AL26" s="25">
        <f>SUM(G26:AK26)</f>
        <v>1</v>
      </c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</row>
    <row r="27" spans="1:69" s="23" customFormat="1" ht="15.75" customHeight="1">
      <c r="A27" s="355" t="s">
        <v>94</v>
      </c>
      <c r="B27" s="355"/>
      <c r="C27" s="355"/>
      <c r="D27" s="355"/>
      <c r="E27" s="355"/>
      <c r="F27" s="119"/>
      <c r="G27" s="44">
        <f>G26</f>
        <v>0</v>
      </c>
      <c r="H27" s="44">
        <f t="shared" ref="H27:AK27" si="1">H26</f>
        <v>0</v>
      </c>
      <c r="I27" s="44">
        <f t="shared" si="1"/>
        <v>0</v>
      </c>
      <c r="J27" s="44">
        <f t="shared" si="1"/>
        <v>0</v>
      </c>
      <c r="K27" s="44">
        <f t="shared" si="1"/>
        <v>0</v>
      </c>
      <c r="L27" s="44">
        <f t="shared" si="1"/>
        <v>0</v>
      </c>
      <c r="M27" s="44">
        <f t="shared" si="1"/>
        <v>0</v>
      </c>
      <c r="N27" s="44">
        <f t="shared" si="1"/>
        <v>0</v>
      </c>
      <c r="O27" s="44">
        <f t="shared" si="1"/>
        <v>0</v>
      </c>
      <c r="P27" s="44">
        <f t="shared" si="1"/>
        <v>0</v>
      </c>
      <c r="Q27" s="44">
        <f t="shared" si="1"/>
        <v>0</v>
      </c>
      <c r="R27" s="44">
        <f t="shared" si="1"/>
        <v>0</v>
      </c>
      <c r="S27" s="44">
        <f t="shared" si="1"/>
        <v>0</v>
      </c>
      <c r="T27" s="44">
        <f t="shared" si="1"/>
        <v>0</v>
      </c>
      <c r="U27" s="44"/>
      <c r="V27" s="44">
        <f t="shared" si="1"/>
        <v>0</v>
      </c>
      <c r="W27" s="44">
        <f>W26</f>
        <v>0</v>
      </c>
      <c r="X27" s="44">
        <f t="shared" si="1"/>
        <v>0</v>
      </c>
      <c r="Y27" s="44">
        <f t="shared" si="1"/>
        <v>0</v>
      </c>
      <c r="Z27" s="44"/>
      <c r="AA27" s="44">
        <f t="shared" si="1"/>
        <v>0</v>
      </c>
      <c r="AB27" s="44">
        <f t="shared" si="1"/>
        <v>1</v>
      </c>
      <c r="AC27" s="44">
        <f t="shared" si="1"/>
        <v>0</v>
      </c>
      <c r="AD27" s="44">
        <f t="shared" si="1"/>
        <v>0</v>
      </c>
      <c r="AE27" s="44">
        <f t="shared" si="1"/>
        <v>0</v>
      </c>
      <c r="AF27" s="44">
        <f t="shared" si="1"/>
        <v>0</v>
      </c>
      <c r="AG27" s="44">
        <f t="shared" si="1"/>
        <v>0</v>
      </c>
      <c r="AH27" s="44">
        <f t="shared" si="1"/>
        <v>0</v>
      </c>
      <c r="AI27" s="44">
        <f t="shared" si="1"/>
        <v>0</v>
      </c>
      <c r="AJ27" s="44">
        <f t="shared" si="1"/>
        <v>0</v>
      </c>
      <c r="AK27" s="44">
        <f t="shared" si="1"/>
        <v>0</v>
      </c>
      <c r="AL27" s="25">
        <f>AL26</f>
        <v>1</v>
      </c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4"/>
      <c r="BI27" s="124"/>
      <c r="BJ27" s="124"/>
      <c r="BK27" s="124"/>
      <c r="BL27" s="124"/>
      <c r="BM27" s="124"/>
      <c r="BN27" s="124"/>
      <c r="BO27" s="124"/>
      <c r="BP27" s="124"/>
    </row>
    <row r="28" spans="1:69" s="23" customFormat="1" ht="15.75" customHeight="1">
      <c r="A28" s="313"/>
      <c r="B28" s="314"/>
      <c r="C28" s="314"/>
      <c r="D28" s="314"/>
      <c r="E28" s="314"/>
      <c r="F28" s="314"/>
      <c r="G28" s="314"/>
      <c r="H28" s="314"/>
      <c r="I28" s="314"/>
      <c r="J28" s="314"/>
      <c r="K28" s="314"/>
      <c r="L28" s="314"/>
      <c r="M28" s="314"/>
      <c r="N28" s="314"/>
      <c r="O28" s="314"/>
      <c r="P28" s="314"/>
      <c r="Q28" s="314"/>
      <c r="R28" s="314"/>
      <c r="S28" s="314"/>
      <c r="T28" s="314"/>
      <c r="U28" s="314"/>
      <c r="V28" s="314"/>
      <c r="W28" s="314"/>
      <c r="X28" s="314"/>
      <c r="Y28" s="314"/>
      <c r="Z28" s="314"/>
      <c r="AA28" s="314"/>
      <c r="AB28" s="314"/>
      <c r="AC28" s="314"/>
      <c r="AD28" s="314"/>
      <c r="AE28" s="314"/>
      <c r="AF28" s="314"/>
      <c r="AG28" s="314"/>
      <c r="AH28" s="314"/>
      <c r="AI28" s="314"/>
      <c r="AJ28" s="314"/>
      <c r="AK28" s="314"/>
      <c r="AL28" s="315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124"/>
      <c r="BM28" s="124"/>
      <c r="BN28" s="124"/>
      <c r="BO28" s="124"/>
      <c r="BP28" s="124"/>
    </row>
    <row r="29" spans="1:69" ht="15" customHeight="1">
      <c r="A29" s="201"/>
      <c r="B29" s="355" t="s">
        <v>159</v>
      </c>
      <c r="C29" s="355"/>
      <c r="D29" s="355"/>
      <c r="E29" s="355"/>
      <c r="F29" s="202"/>
      <c r="G29" s="203"/>
      <c r="H29" s="203"/>
      <c r="I29" s="203"/>
      <c r="J29" s="203"/>
      <c r="K29" s="203"/>
      <c r="L29" s="203"/>
      <c r="M29" s="203"/>
      <c r="N29" s="204"/>
      <c r="O29" s="204"/>
      <c r="P29" s="204"/>
      <c r="Q29" s="204"/>
      <c r="R29" s="204"/>
      <c r="S29" s="204"/>
      <c r="T29" s="204"/>
      <c r="U29" s="222">
        <f>U27+U24</f>
        <v>2</v>
      </c>
      <c r="V29" s="204">
        <f>V27+V24</f>
        <v>0</v>
      </c>
      <c r="W29" s="222">
        <f>W27+W24</f>
        <v>0</v>
      </c>
      <c r="X29" s="204">
        <f>X27+X24</f>
        <v>0</v>
      </c>
      <c r="Y29" s="204">
        <f>Y27+Y24</f>
        <v>0</v>
      </c>
      <c r="Z29" s="222"/>
      <c r="AA29" s="204">
        <f t="shared" ref="AA29:AL29" si="2">AA27+AA24</f>
        <v>0</v>
      </c>
      <c r="AB29" s="222">
        <f t="shared" si="2"/>
        <v>1</v>
      </c>
      <c r="AC29" s="204">
        <f t="shared" si="2"/>
        <v>0</v>
      </c>
      <c r="AD29" s="204">
        <f t="shared" si="2"/>
        <v>0</v>
      </c>
      <c r="AE29" s="204">
        <f t="shared" si="2"/>
        <v>0</v>
      </c>
      <c r="AF29" s="204">
        <f t="shared" si="2"/>
        <v>0</v>
      </c>
      <c r="AG29" s="204">
        <f t="shared" si="2"/>
        <v>0</v>
      </c>
      <c r="AH29" s="204">
        <f t="shared" si="2"/>
        <v>0</v>
      </c>
      <c r="AI29" s="204">
        <f t="shared" si="2"/>
        <v>0</v>
      </c>
      <c r="AJ29" s="204">
        <f t="shared" si="2"/>
        <v>0</v>
      </c>
      <c r="AK29" s="204">
        <f t="shared" si="2"/>
        <v>0</v>
      </c>
      <c r="AL29" s="222">
        <f t="shared" si="2"/>
        <v>3</v>
      </c>
    </row>
    <row r="30" spans="1:69" ht="55.5" customHeight="1"/>
    <row r="31" spans="1:69" ht="15" customHeight="1">
      <c r="A31" s="61"/>
      <c r="B31" s="62"/>
      <c r="C31" s="62"/>
      <c r="D31" s="62"/>
      <c r="E31" s="62"/>
      <c r="F31" s="62"/>
      <c r="G31" s="63"/>
      <c r="H31" s="63"/>
      <c r="I31" s="63"/>
      <c r="J31" s="63"/>
      <c r="K31" s="63"/>
      <c r="L31" s="63"/>
      <c r="M31" s="63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</row>
    <row r="32" spans="1:69" ht="65.25" customHeight="1">
      <c r="B32" s="379" t="s">
        <v>65</v>
      </c>
      <c r="C32" s="379"/>
      <c r="D32" s="379"/>
      <c r="E32" s="379"/>
      <c r="F32" s="379"/>
      <c r="G32" s="379"/>
      <c r="H32" s="237"/>
      <c r="I32" s="380" t="s">
        <v>167</v>
      </c>
      <c r="J32" s="380"/>
      <c r="K32" s="380"/>
      <c r="L32" s="380"/>
      <c r="M32" s="238"/>
      <c r="N32" s="381"/>
      <c r="O32" s="381"/>
      <c r="P32" s="381"/>
      <c r="Q32" s="381"/>
      <c r="R32" s="238"/>
      <c r="S32" s="373" t="s">
        <v>168</v>
      </c>
      <c r="T32" s="373"/>
      <c r="U32" s="373"/>
      <c r="V32" s="237"/>
      <c r="W32" s="237"/>
      <c r="X32" s="239"/>
      <c r="Y32" s="239"/>
      <c r="Z32" s="212"/>
      <c r="AA32" s="212"/>
      <c r="AB32" s="212"/>
      <c r="AC32" s="212"/>
      <c r="AD32" s="212"/>
      <c r="AE32" s="212"/>
      <c r="AF32" s="212"/>
      <c r="AG32" s="212"/>
      <c r="AH32" s="212"/>
      <c r="AI32" s="212"/>
      <c r="AJ32" s="212"/>
      <c r="AK32" s="212"/>
      <c r="AL32" s="212"/>
      <c r="AM32" s="65"/>
      <c r="AP32" s="1"/>
      <c r="BQ32" s="28"/>
    </row>
    <row r="33" spans="1:69" ht="30.75" customHeight="1">
      <c r="B33" s="237"/>
      <c r="C33" s="237"/>
      <c r="D33" s="237"/>
      <c r="E33" s="237"/>
      <c r="F33" s="237"/>
      <c r="G33" s="237"/>
      <c r="H33" s="237"/>
      <c r="I33" s="372" t="s">
        <v>6</v>
      </c>
      <c r="J33" s="372"/>
      <c r="K33" s="372"/>
      <c r="L33" s="372"/>
      <c r="M33" s="237"/>
      <c r="N33" s="372" t="s">
        <v>51</v>
      </c>
      <c r="O33" s="372"/>
      <c r="P33" s="372"/>
      <c r="Q33" s="372"/>
      <c r="R33" s="237"/>
      <c r="S33" s="372" t="s">
        <v>52</v>
      </c>
      <c r="T33" s="372"/>
      <c r="U33" s="372"/>
      <c r="V33" s="237"/>
      <c r="W33" s="237"/>
      <c r="X33" s="240"/>
      <c r="Y33" s="240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65"/>
      <c r="AP33" s="1"/>
      <c r="BQ33" s="28"/>
    </row>
    <row r="34" spans="1:69" ht="68.25" customHeight="1">
      <c r="B34" s="379" t="s">
        <v>166</v>
      </c>
      <c r="C34" s="379"/>
      <c r="D34" s="379"/>
      <c r="E34" s="379"/>
      <c r="F34" s="379"/>
      <c r="G34" s="379"/>
      <c r="H34" s="237"/>
      <c r="I34" s="380" t="s">
        <v>165</v>
      </c>
      <c r="J34" s="380"/>
      <c r="K34" s="380"/>
      <c r="L34" s="380"/>
      <c r="M34" s="238"/>
      <c r="N34" s="381"/>
      <c r="O34" s="381"/>
      <c r="P34" s="381"/>
      <c r="Q34" s="381"/>
      <c r="R34" s="238"/>
      <c r="S34" s="373"/>
      <c r="T34" s="373"/>
      <c r="U34" s="373"/>
      <c r="V34" s="237"/>
      <c r="W34" s="237"/>
      <c r="X34" s="241"/>
      <c r="Y34" s="241"/>
      <c r="Z34" s="213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65"/>
      <c r="AP34" s="1"/>
      <c r="BQ34" s="28"/>
    </row>
    <row r="35" spans="1:69" ht="32.25" customHeight="1">
      <c r="B35" s="237"/>
      <c r="C35" s="237"/>
      <c r="D35" s="237"/>
      <c r="E35" s="237"/>
      <c r="F35" s="237"/>
      <c r="G35" s="237"/>
      <c r="H35" s="237"/>
      <c r="I35" s="372" t="s">
        <v>6</v>
      </c>
      <c r="J35" s="372"/>
      <c r="K35" s="372"/>
      <c r="L35" s="372"/>
      <c r="M35" s="237"/>
      <c r="N35" s="372" t="s">
        <v>51</v>
      </c>
      <c r="O35" s="372"/>
      <c r="P35" s="372"/>
      <c r="Q35" s="372"/>
      <c r="R35" s="237"/>
      <c r="S35" s="372" t="s">
        <v>52</v>
      </c>
      <c r="T35" s="372"/>
      <c r="U35" s="372"/>
      <c r="V35" s="237"/>
      <c r="W35" s="237"/>
      <c r="X35" s="242"/>
      <c r="Y35" s="242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65"/>
      <c r="AP35" s="1"/>
      <c r="BQ35" s="28"/>
    </row>
    <row r="37" spans="1:69" ht="66.75" customHeight="1">
      <c r="A37" s="407"/>
      <c r="B37" s="407"/>
      <c r="C37" s="408"/>
      <c r="D37" s="408"/>
      <c r="E37" s="250"/>
      <c r="F37" s="257"/>
      <c r="G37" s="258"/>
      <c r="H37" s="258"/>
      <c r="I37" s="258"/>
      <c r="J37" s="258"/>
      <c r="K37" s="258"/>
      <c r="L37" s="258"/>
      <c r="M37" s="258"/>
      <c r="N37" s="258"/>
      <c r="O37" s="258"/>
      <c r="P37" s="258"/>
      <c r="Q37" s="258"/>
      <c r="R37" s="258"/>
      <c r="S37" s="258"/>
      <c r="T37" s="258"/>
      <c r="U37" s="258" t="s">
        <v>171</v>
      </c>
      <c r="V37" s="258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9"/>
      <c r="AM37" s="28"/>
    </row>
    <row r="38" spans="1:69" ht="20.25">
      <c r="A38" s="28"/>
      <c r="B38" s="255"/>
      <c r="C38" s="28"/>
      <c r="D38" s="28"/>
      <c r="E38" s="256"/>
      <c r="F38" s="256"/>
      <c r="G38" s="260"/>
      <c r="H38" s="260"/>
      <c r="I38" s="260"/>
      <c r="J38" s="260"/>
      <c r="K38" s="260"/>
      <c r="L38" s="260"/>
      <c r="M38" s="260"/>
      <c r="N38" s="260"/>
      <c r="O38" s="260"/>
      <c r="P38" s="260"/>
      <c r="Q38" s="260"/>
      <c r="R38" s="260"/>
      <c r="S38" s="260"/>
      <c r="T38" s="260"/>
      <c r="U38" s="260">
        <v>0.14000000000000001</v>
      </c>
      <c r="V38" s="260"/>
      <c r="W38" s="260"/>
      <c r="X38" s="260"/>
      <c r="Y38" s="260"/>
      <c r="Z38" s="260"/>
      <c r="AA38" s="260"/>
      <c r="AB38" s="260"/>
      <c r="AC38" s="260"/>
      <c r="AD38" s="260"/>
      <c r="AE38" s="260"/>
      <c r="AF38" s="260"/>
      <c r="AG38" s="260"/>
      <c r="AH38" s="260"/>
      <c r="AI38" s="260"/>
      <c r="AJ38" s="260"/>
      <c r="AK38" s="260"/>
      <c r="AL38" s="260">
        <f>SUM(G38:AK38)</f>
        <v>0.14000000000000001</v>
      </c>
      <c r="AM38" s="28"/>
    </row>
    <row r="39" spans="1:69" ht="60.75">
      <c r="A39" s="28"/>
      <c r="B39" s="255"/>
      <c r="C39" s="28"/>
      <c r="D39" s="28"/>
      <c r="E39" s="256"/>
      <c r="F39" s="256"/>
      <c r="G39" s="258"/>
      <c r="H39" s="258"/>
      <c r="I39" s="258"/>
      <c r="J39" s="258"/>
      <c r="K39" s="258"/>
      <c r="L39" s="258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258"/>
      <c r="X39" s="258"/>
      <c r="Y39" s="258"/>
      <c r="Z39" s="258"/>
      <c r="AA39" s="258"/>
      <c r="AB39" s="258" t="s">
        <v>173</v>
      </c>
      <c r="AC39" s="258"/>
      <c r="AD39" s="258"/>
      <c r="AE39" s="258"/>
      <c r="AF39" s="258"/>
      <c r="AG39" s="258"/>
      <c r="AH39" s="258"/>
      <c r="AI39" s="258"/>
      <c r="AJ39" s="258"/>
      <c r="AK39" s="258"/>
      <c r="AL39" s="259"/>
      <c r="AM39" s="28"/>
    </row>
    <row r="40" spans="1:69" ht="20.25">
      <c r="A40" s="28"/>
      <c r="B40" s="255"/>
      <c r="C40" s="28"/>
      <c r="D40" s="28"/>
      <c r="E40" s="256"/>
      <c r="F40" s="256"/>
      <c r="G40" s="260"/>
      <c r="H40" s="260"/>
      <c r="I40" s="260"/>
      <c r="J40" s="260"/>
      <c r="K40" s="260"/>
      <c r="L40" s="260"/>
      <c r="M40" s="260"/>
      <c r="N40" s="260"/>
      <c r="O40" s="260"/>
      <c r="P40" s="260"/>
      <c r="Q40" s="260"/>
      <c r="R40" s="260"/>
      <c r="S40" s="260"/>
      <c r="T40" s="260"/>
      <c r="U40" s="260"/>
      <c r="V40" s="260"/>
      <c r="W40" s="260"/>
      <c r="X40" s="260"/>
      <c r="Y40" s="260"/>
      <c r="Z40" s="260"/>
      <c r="AA40" s="260"/>
      <c r="AB40" s="260">
        <v>0.12</v>
      </c>
      <c r="AC40" s="260"/>
      <c r="AD40" s="260"/>
      <c r="AE40" s="260"/>
      <c r="AF40" s="260"/>
      <c r="AG40" s="260"/>
      <c r="AH40" s="260"/>
      <c r="AI40" s="260"/>
      <c r="AJ40" s="260"/>
      <c r="AK40" s="260"/>
      <c r="AL40" s="260">
        <f>SUM(G40:AK40)</f>
        <v>0.12</v>
      </c>
      <c r="AM40" s="28"/>
    </row>
    <row r="41" spans="1:69" ht="20.25">
      <c r="AL41" s="264">
        <f>SUM(AL38,AL40)</f>
        <v>0.26</v>
      </c>
    </row>
  </sheetData>
  <mergeCells count="42">
    <mergeCell ref="D16:D19"/>
    <mergeCell ref="F16:F19"/>
    <mergeCell ref="G16:AK16"/>
    <mergeCell ref="AL16:AL19"/>
    <mergeCell ref="G18:AK19"/>
    <mergeCell ref="B22:B23"/>
    <mergeCell ref="A28:AL28"/>
    <mergeCell ref="G25:AK25"/>
    <mergeCell ref="B4:E4"/>
    <mergeCell ref="B10:E10"/>
    <mergeCell ref="A13:AL13"/>
    <mergeCell ref="Y4:AE4"/>
    <mergeCell ref="Y6:AE6"/>
    <mergeCell ref="Y8:AE8"/>
    <mergeCell ref="Y10:AE10"/>
    <mergeCell ref="A14:AL14"/>
    <mergeCell ref="E16:E19"/>
    <mergeCell ref="A15:AL15"/>
    <mergeCell ref="A16:A19"/>
    <mergeCell ref="B16:B19"/>
    <mergeCell ref="C16:C19"/>
    <mergeCell ref="G20:AK20"/>
    <mergeCell ref="G21:AK21"/>
    <mergeCell ref="A24:E24"/>
    <mergeCell ref="I35:L35"/>
    <mergeCell ref="N35:Q35"/>
    <mergeCell ref="S35:U35"/>
    <mergeCell ref="S33:U33"/>
    <mergeCell ref="B34:G34"/>
    <mergeCell ref="I34:L34"/>
    <mergeCell ref="N34:Q34"/>
    <mergeCell ref="S34:U34"/>
    <mergeCell ref="I33:L33"/>
    <mergeCell ref="N33:Q33"/>
    <mergeCell ref="S32:U32"/>
    <mergeCell ref="A27:E27"/>
    <mergeCell ref="B29:E29"/>
    <mergeCell ref="A37:B37"/>
    <mergeCell ref="C37:D37"/>
    <mergeCell ref="B32:G32"/>
    <mergeCell ref="I32:L32"/>
    <mergeCell ref="N32:Q32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5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6"/>
  <sheetViews>
    <sheetView showZeros="0" tabSelected="1" view="pageBreakPreview" topLeftCell="A11" zoomScale="60" zoomScaleNormal="70" workbookViewId="0">
      <selection activeCell="H16" sqref="H16:AL16"/>
    </sheetView>
  </sheetViews>
  <sheetFormatPr defaultColWidth="12.42578125" defaultRowHeight="15" outlineLevelCol="1"/>
  <cols>
    <col min="1" max="1" width="6" style="1" customWidth="1"/>
    <col min="2" max="2" width="62.85546875" style="66" customWidth="1"/>
    <col min="3" max="3" width="23.7109375" style="1" customWidth="1"/>
    <col min="4" max="4" width="15.42578125" style="1" customWidth="1"/>
    <col min="5" max="5" width="12.42578125" style="1"/>
    <col min="6" max="6" width="16.42578125" style="2" customWidth="1"/>
    <col min="7" max="7" width="7" style="2" hidden="1" customWidth="1"/>
    <col min="8" max="28" width="8.5703125" style="1" customWidth="1"/>
    <col min="29" max="29" width="10.7109375" style="1" customWidth="1"/>
    <col min="30" max="35" width="8.5703125" style="1" customWidth="1"/>
    <col min="36" max="38" width="8.5703125" style="1" hidden="1" customWidth="1" outlineLevel="1"/>
    <col min="39" max="39" width="12.42578125" style="65" collapsed="1"/>
    <col min="40" max="40" width="16.85546875" style="1" customWidth="1"/>
    <col min="41" max="42" width="12.42578125" style="1"/>
    <col min="43" max="69" width="12.42578125" style="28"/>
    <col min="70" max="16384" width="12.42578125" style="1"/>
  </cols>
  <sheetData>
    <row r="1" spans="1:40" ht="15" hidden="1" customHeight="1">
      <c r="A1" s="205"/>
      <c r="B1" s="206"/>
      <c r="C1" s="208"/>
      <c r="D1" s="208"/>
      <c r="E1" s="16"/>
      <c r="F1" s="16"/>
      <c r="G1" s="16"/>
      <c r="H1" s="15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</row>
    <row r="2" spans="1:40" ht="15" hidden="1" customHeight="1" thickBot="1">
      <c r="A2" s="205"/>
      <c r="B2" s="206"/>
      <c r="C2" s="208"/>
      <c r="D2" s="208"/>
      <c r="E2" s="16"/>
      <c r="F2" s="16"/>
      <c r="G2" s="16"/>
      <c r="H2" s="15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34"/>
    </row>
    <row r="3" spans="1:40" ht="15" hidden="1" customHeight="1">
      <c r="A3" s="205"/>
      <c r="B3" s="129" t="s">
        <v>0</v>
      </c>
      <c r="C3" s="208"/>
      <c r="D3" s="208"/>
      <c r="E3" s="16"/>
      <c r="F3" s="16"/>
      <c r="G3" s="16"/>
      <c r="H3" s="15"/>
      <c r="R3" s="209"/>
      <c r="S3" s="209"/>
      <c r="T3" s="209"/>
      <c r="U3" s="209"/>
      <c r="V3" s="209"/>
      <c r="W3" s="209"/>
      <c r="X3" s="209"/>
      <c r="Y3" s="209"/>
      <c r="Z3" s="171" t="s">
        <v>1</v>
      </c>
      <c r="AC3" s="209"/>
      <c r="AD3" s="209"/>
      <c r="AE3" s="209"/>
      <c r="AF3" s="209"/>
      <c r="AG3" s="205"/>
      <c r="AH3" s="205"/>
      <c r="AI3" s="205"/>
      <c r="AJ3" s="205"/>
      <c r="AK3" s="205"/>
      <c r="AL3" s="205"/>
      <c r="AM3" s="205"/>
    </row>
    <row r="4" spans="1:40" ht="32.25" hidden="1" customHeight="1">
      <c r="A4" s="205"/>
      <c r="B4" s="279" t="s">
        <v>57</v>
      </c>
      <c r="C4" s="279"/>
      <c r="D4" s="279"/>
      <c r="E4" s="279"/>
      <c r="F4" s="279"/>
      <c r="G4" s="16"/>
      <c r="H4" s="15"/>
      <c r="R4" s="209"/>
      <c r="S4" s="209"/>
      <c r="T4" s="209"/>
      <c r="U4" s="209"/>
      <c r="V4" s="209"/>
      <c r="W4" s="209"/>
      <c r="X4" s="209"/>
      <c r="Y4" s="209"/>
      <c r="Z4" s="279" t="s">
        <v>3</v>
      </c>
      <c r="AA4" s="279"/>
      <c r="AB4" s="279"/>
      <c r="AC4" s="279"/>
      <c r="AD4" s="279"/>
      <c r="AE4" s="279"/>
      <c r="AF4" s="279"/>
      <c r="AG4" s="205"/>
      <c r="AH4" s="205"/>
      <c r="AI4" s="205"/>
      <c r="AJ4" s="205"/>
      <c r="AK4" s="205"/>
      <c r="AL4" s="205"/>
      <c r="AM4" s="205"/>
    </row>
    <row r="5" spans="1:40" ht="31.5" hidden="1" customHeight="1">
      <c r="A5" s="205"/>
      <c r="B5" s="84" t="s">
        <v>62</v>
      </c>
      <c r="C5" s="85"/>
      <c r="D5" s="85"/>
      <c r="E5" s="85"/>
      <c r="F5" s="85"/>
      <c r="G5" s="16"/>
      <c r="H5" s="15"/>
      <c r="R5" s="209"/>
      <c r="S5" s="209"/>
      <c r="T5" s="209"/>
      <c r="U5" s="209"/>
      <c r="V5" s="209"/>
      <c r="W5" s="209"/>
      <c r="X5" s="209"/>
      <c r="Y5" s="209"/>
      <c r="Z5" s="85"/>
      <c r="AA5" s="85"/>
      <c r="AB5" s="85"/>
      <c r="AC5" s="85"/>
      <c r="AD5" s="85"/>
      <c r="AE5" s="209"/>
      <c r="AF5" s="209"/>
      <c r="AG5" s="205"/>
      <c r="AH5" s="205"/>
      <c r="AI5" s="205"/>
      <c r="AJ5" s="205"/>
      <c r="AK5" s="205"/>
      <c r="AL5" s="205"/>
      <c r="AM5" s="205"/>
    </row>
    <row r="6" spans="1:40" ht="15" hidden="1" customHeight="1">
      <c r="A6" s="205"/>
      <c r="B6" s="216" t="s">
        <v>6</v>
      </c>
      <c r="C6" s="87"/>
      <c r="D6" s="87"/>
      <c r="E6" s="87"/>
      <c r="F6" s="87"/>
      <c r="G6" s="16"/>
      <c r="H6" s="15"/>
      <c r="R6" s="209"/>
      <c r="S6" s="209"/>
      <c r="T6" s="209"/>
      <c r="U6" s="209"/>
      <c r="V6" s="209"/>
      <c r="W6" s="209"/>
      <c r="X6" s="209"/>
      <c r="Y6" s="209"/>
      <c r="Z6" s="280" t="s">
        <v>6</v>
      </c>
      <c r="AA6" s="280"/>
      <c r="AB6" s="280"/>
      <c r="AC6" s="280"/>
      <c r="AD6" s="280"/>
      <c r="AE6" s="280"/>
      <c r="AF6" s="280"/>
      <c r="AG6" s="205"/>
      <c r="AH6" s="205"/>
      <c r="AI6" s="205"/>
      <c r="AJ6" s="205"/>
      <c r="AK6" s="205"/>
      <c r="AL6" s="205"/>
      <c r="AM6" s="205"/>
    </row>
    <row r="7" spans="1:40" ht="33" hidden="1" customHeight="1">
      <c r="A7" s="205"/>
      <c r="B7" s="88" t="s">
        <v>63</v>
      </c>
      <c r="C7" s="85"/>
      <c r="D7" s="85"/>
      <c r="E7" s="85"/>
      <c r="F7" s="85"/>
      <c r="G7" s="16"/>
      <c r="H7" s="15"/>
      <c r="R7" s="209"/>
      <c r="S7" s="209"/>
      <c r="T7" s="209"/>
      <c r="U7" s="209"/>
      <c r="V7" s="209"/>
      <c r="W7" s="209"/>
      <c r="X7" s="209"/>
      <c r="Y7" s="209"/>
      <c r="Z7" s="85"/>
      <c r="AA7" s="85"/>
      <c r="AB7" s="85"/>
      <c r="AC7" s="85"/>
      <c r="AD7" s="85"/>
      <c r="AE7" s="209"/>
      <c r="AF7" s="209"/>
      <c r="AG7" s="205"/>
      <c r="AH7" s="205"/>
      <c r="AI7" s="205"/>
      <c r="AJ7" s="205"/>
      <c r="AK7" s="205"/>
      <c r="AL7" s="205"/>
      <c r="AM7" s="205"/>
    </row>
    <row r="8" spans="1:40" ht="15" hidden="1" customHeight="1">
      <c r="A8" s="205"/>
      <c r="B8" s="89" t="s">
        <v>51</v>
      </c>
      <c r="C8" s="90"/>
      <c r="D8" s="90"/>
      <c r="E8" s="90"/>
      <c r="F8" s="90"/>
      <c r="G8" s="16"/>
      <c r="H8" s="15"/>
      <c r="R8" s="209"/>
      <c r="S8" s="209"/>
      <c r="T8" s="209"/>
      <c r="U8" s="209"/>
      <c r="V8" s="209"/>
      <c r="W8" s="209"/>
      <c r="X8" s="209"/>
      <c r="Y8" s="209"/>
      <c r="Z8" s="280" t="s">
        <v>51</v>
      </c>
      <c r="AA8" s="280"/>
      <c r="AB8" s="280"/>
      <c r="AC8" s="280"/>
      <c r="AD8" s="280"/>
      <c r="AE8" s="280"/>
      <c r="AF8" s="280"/>
      <c r="AG8" s="205"/>
      <c r="AH8" s="205"/>
      <c r="AI8" s="205"/>
      <c r="AJ8" s="205"/>
      <c r="AK8" s="205"/>
      <c r="AL8" s="205"/>
      <c r="AM8" s="205"/>
    </row>
    <row r="9" spans="1:40" ht="15" hidden="1" customHeight="1">
      <c r="A9" s="205"/>
      <c r="B9" s="85"/>
      <c r="C9" s="85"/>
      <c r="D9" s="85"/>
      <c r="E9" s="85"/>
      <c r="F9" s="85"/>
      <c r="G9" s="16"/>
      <c r="H9" s="15"/>
      <c r="R9" s="209"/>
      <c r="S9" s="209"/>
      <c r="T9" s="209"/>
      <c r="U9" s="209"/>
      <c r="V9" s="209"/>
      <c r="W9" s="209"/>
      <c r="X9" s="209"/>
      <c r="Y9" s="209"/>
      <c r="Z9" s="85"/>
      <c r="AA9" s="85"/>
      <c r="AB9" s="85"/>
      <c r="AC9" s="85"/>
      <c r="AD9" s="85"/>
      <c r="AE9" s="209"/>
      <c r="AF9" s="209"/>
      <c r="AG9" s="205"/>
      <c r="AH9" s="205"/>
      <c r="AI9" s="205"/>
      <c r="AJ9" s="205"/>
      <c r="AK9" s="205"/>
      <c r="AL9" s="205"/>
      <c r="AM9" s="205"/>
    </row>
    <row r="10" spans="1:40" ht="27.75" hidden="1" customHeight="1" thickBot="1">
      <c r="A10" s="17"/>
      <c r="B10" s="279" t="s">
        <v>60</v>
      </c>
      <c r="C10" s="279"/>
      <c r="D10" s="279"/>
      <c r="E10" s="279"/>
      <c r="F10" s="279"/>
      <c r="G10" s="17"/>
      <c r="H10" s="17"/>
      <c r="I10" s="17"/>
      <c r="J10" s="17"/>
      <c r="K10" s="17"/>
      <c r="L10" s="17"/>
      <c r="R10" s="205"/>
      <c r="S10" s="205"/>
      <c r="T10" s="205"/>
      <c r="U10" s="205"/>
      <c r="V10" s="205"/>
      <c r="W10" s="205"/>
      <c r="X10" s="205"/>
      <c r="Y10" s="205"/>
      <c r="Z10" s="382" t="s">
        <v>151</v>
      </c>
      <c r="AA10" s="382"/>
      <c r="AB10" s="382"/>
      <c r="AC10" s="382"/>
      <c r="AD10" s="382"/>
      <c r="AE10" s="382"/>
      <c r="AF10" s="382"/>
      <c r="AG10" s="205"/>
      <c r="AH10" s="205"/>
      <c r="AI10" s="205"/>
      <c r="AJ10" s="205"/>
      <c r="AK10" s="205"/>
      <c r="AL10" s="205"/>
      <c r="AM10" s="205"/>
    </row>
    <row r="11" spans="1:40" ht="27.75" customHeight="1" thickBot="1">
      <c r="A11" s="17"/>
      <c r="B11" s="207"/>
      <c r="C11" s="207"/>
      <c r="D11" s="207"/>
      <c r="E11" s="207"/>
      <c r="F11" s="207"/>
      <c r="G11" s="17"/>
      <c r="H11" s="17"/>
      <c r="I11" s="17"/>
      <c r="J11" s="17"/>
      <c r="K11" s="17"/>
      <c r="L11" s="17"/>
      <c r="M11" s="207"/>
      <c r="N11" s="207"/>
      <c r="O11" s="207"/>
      <c r="P11" s="207"/>
      <c r="Q11" s="207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35" t="s">
        <v>69</v>
      </c>
    </row>
    <row r="12" spans="1:40" ht="27.75" customHeight="1">
      <c r="A12" s="17"/>
      <c r="B12" s="207"/>
      <c r="C12" s="207"/>
      <c r="D12" s="207"/>
      <c r="E12" s="207"/>
      <c r="F12" s="207"/>
      <c r="G12" s="17"/>
      <c r="H12" s="17"/>
      <c r="I12" s="17"/>
      <c r="J12" s="17"/>
      <c r="K12" s="17"/>
      <c r="L12" s="17"/>
      <c r="M12" s="207"/>
      <c r="N12" s="207"/>
      <c r="O12" s="207"/>
      <c r="P12" s="207"/>
      <c r="Q12" s="207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</row>
    <row r="13" spans="1:40" ht="16.5" customHeight="1">
      <c r="A13" s="383" t="s">
        <v>139</v>
      </c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3"/>
      <c r="N13" s="383"/>
      <c r="O13" s="383"/>
      <c r="P13" s="383"/>
      <c r="Q13" s="383"/>
      <c r="R13" s="383"/>
      <c r="S13" s="383"/>
      <c r="T13" s="383"/>
      <c r="U13" s="383"/>
      <c r="V13" s="383"/>
      <c r="W13" s="383"/>
      <c r="X13" s="383"/>
      <c r="Y13" s="383"/>
      <c r="Z13" s="383"/>
      <c r="AA13" s="383"/>
      <c r="AB13" s="383"/>
      <c r="AC13" s="383"/>
      <c r="AD13" s="383"/>
      <c r="AE13" s="383"/>
      <c r="AF13" s="383"/>
      <c r="AG13" s="383"/>
      <c r="AH13" s="383"/>
      <c r="AI13" s="383"/>
      <c r="AJ13" s="383"/>
      <c r="AK13" s="383"/>
      <c r="AL13" s="383"/>
      <c r="AM13" s="383"/>
      <c r="AN13" s="383"/>
    </row>
    <row r="14" spans="1:40" ht="16.5" customHeight="1">
      <c r="A14" s="383" t="s">
        <v>138</v>
      </c>
      <c r="B14" s="383"/>
      <c r="C14" s="383"/>
      <c r="D14" s="383"/>
      <c r="E14" s="383"/>
      <c r="F14" s="383"/>
      <c r="G14" s="383"/>
      <c r="H14" s="383"/>
      <c r="I14" s="383"/>
      <c r="J14" s="383"/>
      <c r="K14" s="383"/>
      <c r="L14" s="383"/>
      <c r="M14" s="383"/>
      <c r="N14" s="383"/>
      <c r="O14" s="383"/>
      <c r="P14" s="383"/>
      <c r="Q14" s="383"/>
      <c r="R14" s="383"/>
      <c r="S14" s="383"/>
      <c r="T14" s="383"/>
      <c r="U14" s="383"/>
      <c r="V14" s="383"/>
      <c r="W14" s="383"/>
      <c r="X14" s="383"/>
      <c r="Y14" s="383"/>
      <c r="Z14" s="383"/>
      <c r="AA14" s="383"/>
      <c r="AB14" s="383"/>
      <c r="AC14" s="383"/>
      <c r="AD14" s="383"/>
      <c r="AE14" s="383"/>
      <c r="AF14" s="383"/>
      <c r="AG14" s="383"/>
      <c r="AH14" s="383"/>
      <c r="AI14" s="383"/>
      <c r="AJ14" s="383"/>
      <c r="AK14" s="383"/>
      <c r="AL14" s="383"/>
      <c r="AM14" s="383"/>
      <c r="AN14" s="383"/>
    </row>
    <row r="15" spans="1:40" ht="16.5" customHeight="1">
      <c r="A15" s="383" t="s">
        <v>145</v>
      </c>
      <c r="B15" s="383"/>
      <c r="C15" s="383"/>
      <c r="D15" s="383"/>
      <c r="E15" s="383"/>
      <c r="F15" s="383"/>
      <c r="G15" s="383"/>
      <c r="H15" s="383"/>
      <c r="I15" s="383"/>
      <c r="J15" s="383"/>
      <c r="K15" s="383"/>
      <c r="L15" s="383"/>
      <c r="M15" s="383"/>
      <c r="N15" s="383"/>
      <c r="O15" s="383"/>
      <c r="P15" s="383"/>
      <c r="Q15" s="383"/>
      <c r="R15" s="383"/>
      <c r="S15" s="383"/>
      <c r="T15" s="383"/>
      <c r="U15" s="383"/>
      <c r="V15" s="383"/>
      <c r="W15" s="383"/>
      <c r="X15" s="383"/>
      <c r="Y15" s="383"/>
      <c r="Z15" s="383"/>
      <c r="AA15" s="383"/>
      <c r="AB15" s="383"/>
      <c r="AC15" s="383"/>
      <c r="AD15" s="383"/>
      <c r="AE15" s="383"/>
      <c r="AF15" s="383"/>
      <c r="AG15" s="383"/>
      <c r="AH15" s="383"/>
      <c r="AI15" s="383"/>
      <c r="AJ15" s="383"/>
      <c r="AK15" s="383"/>
      <c r="AL15" s="383"/>
      <c r="AM15" s="383"/>
      <c r="AN15" s="383"/>
    </row>
    <row r="16" spans="1:40" ht="15" customHeight="1">
      <c r="A16" s="287" t="s">
        <v>10</v>
      </c>
      <c r="B16" s="290" t="s">
        <v>11</v>
      </c>
      <c r="C16" s="287" t="s">
        <v>89</v>
      </c>
      <c r="D16" s="287" t="s">
        <v>164</v>
      </c>
      <c r="E16" s="369" t="s">
        <v>54</v>
      </c>
      <c r="F16" s="296" t="s">
        <v>87</v>
      </c>
      <c r="G16" s="297" t="s">
        <v>141</v>
      </c>
      <c r="H16" s="386" t="s">
        <v>175</v>
      </c>
      <c r="I16" s="386"/>
      <c r="J16" s="386"/>
      <c r="K16" s="386"/>
      <c r="L16" s="386"/>
      <c r="M16" s="386"/>
      <c r="N16" s="386"/>
      <c r="O16" s="386"/>
      <c r="P16" s="386"/>
      <c r="Q16" s="386"/>
      <c r="R16" s="386"/>
      <c r="S16" s="386"/>
      <c r="T16" s="386"/>
      <c r="U16" s="386"/>
      <c r="V16" s="386"/>
      <c r="W16" s="386"/>
      <c r="X16" s="386"/>
      <c r="Y16" s="386"/>
      <c r="Z16" s="386"/>
      <c r="AA16" s="386"/>
      <c r="AB16" s="386"/>
      <c r="AC16" s="386"/>
      <c r="AD16" s="386"/>
      <c r="AE16" s="386"/>
      <c r="AF16" s="386"/>
      <c r="AG16" s="386"/>
      <c r="AH16" s="386"/>
      <c r="AI16" s="386"/>
      <c r="AJ16" s="386"/>
      <c r="AK16" s="386"/>
      <c r="AL16" s="387"/>
      <c r="AM16" s="388" t="s">
        <v>55</v>
      </c>
      <c r="AN16" s="368" t="s">
        <v>26</v>
      </c>
    </row>
    <row r="17" spans="1:69" ht="15" customHeight="1">
      <c r="A17" s="288"/>
      <c r="B17" s="291"/>
      <c r="C17" s="288"/>
      <c r="D17" s="288"/>
      <c r="E17" s="370"/>
      <c r="F17" s="296"/>
      <c r="G17" s="298"/>
      <c r="H17" s="219">
        <v>1</v>
      </c>
      <c r="I17" s="418" t="s">
        <v>107</v>
      </c>
      <c r="J17" s="419">
        <v>3</v>
      </c>
      <c r="K17" s="220" t="s">
        <v>109</v>
      </c>
      <c r="L17" s="219">
        <v>5</v>
      </c>
      <c r="M17" s="220" t="s">
        <v>111</v>
      </c>
      <c r="N17" s="219">
        <v>7</v>
      </c>
      <c r="O17" s="220" t="s">
        <v>113</v>
      </c>
      <c r="P17" s="419">
        <v>9</v>
      </c>
      <c r="Q17" s="418" t="s">
        <v>115</v>
      </c>
      <c r="R17" s="219">
        <v>11</v>
      </c>
      <c r="S17" s="220" t="s">
        <v>117</v>
      </c>
      <c r="T17" s="219">
        <v>13</v>
      </c>
      <c r="U17" s="220" t="s">
        <v>119</v>
      </c>
      <c r="V17" s="219">
        <v>15</v>
      </c>
      <c r="W17" s="418" t="s">
        <v>121</v>
      </c>
      <c r="X17" s="419">
        <v>17</v>
      </c>
      <c r="Y17" s="220" t="s">
        <v>123</v>
      </c>
      <c r="Z17" s="219">
        <v>19</v>
      </c>
      <c r="AA17" s="220" t="s">
        <v>125</v>
      </c>
      <c r="AB17" s="219">
        <v>21</v>
      </c>
      <c r="AC17" s="220" t="s">
        <v>127</v>
      </c>
      <c r="AD17" s="419">
        <v>23</v>
      </c>
      <c r="AE17" s="418" t="s">
        <v>129</v>
      </c>
      <c r="AF17" s="219">
        <v>25</v>
      </c>
      <c r="AG17" s="220" t="s">
        <v>131</v>
      </c>
      <c r="AH17" s="219">
        <v>27</v>
      </c>
      <c r="AI17" s="220" t="s">
        <v>133</v>
      </c>
      <c r="AJ17" s="128"/>
      <c r="AK17" s="214"/>
      <c r="AL17" s="148"/>
      <c r="AM17" s="388"/>
      <c r="AN17" s="368"/>
    </row>
    <row r="18" spans="1:69" ht="15" customHeight="1">
      <c r="A18" s="288"/>
      <c r="B18" s="291"/>
      <c r="C18" s="288"/>
      <c r="D18" s="288"/>
      <c r="E18" s="370"/>
      <c r="F18" s="296"/>
      <c r="G18" s="298"/>
      <c r="H18" s="304" t="s">
        <v>160</v>
      </c>
      <c r="I18" s="305"/>
      <c r="J18" s="305"/>
      <c r="K18" s="305"/>
      <c r="L18" s="305"/>
      <c r="M18" s="305"/>
      <c r="N18" s="305"/>
      <c r="O18" s="305"/>
      <c r="P18" s="305"/>
      <c r="Q18" s="305"/>
      <c r="R18" s="305"/>
      <c r="S18" s="305"/>
      <c r="T18" s="305"/>
      <c r="U18" s="305"/>
      <c r="V18" s="305"/>
      <c r="W18" s="305"/>
      <c r="X18" s="305"/>
      <c r="Y18" s="305"/>
      <c r="Z18" s="305"/>
      <c r="AA18" s="305"/>
      <c r="AB18" s="305"/>
      <c r="AC18" s="305"/>
      <c r="AD18" s="305"/>
      <c r="AE18" s="305"/>
      <c r="AF18" s="305"/>
      <c r="AG18" s="305"/>
      <c r="AH18" s="305"/>
      <c r="AI18" s="305"/>
      <c r="AJ18" s="305"/>
      <c r="AK18" s="305"/>
      <c r="AL18" s="305"/>
      <c r="AM18" s="388"/>
      <c r="AN18" s="368" t="s">
        <v>95</v>
      </c>
    </row>
    <row r="19" spans="1:69" ht="30" customHeight="1">
      <c r="A19" s="289"/>
      <c r="B19" s="292"/>
      <c r="C19" s="289"/>
      <c r="D19" s="289"/>
      <c r="E19" s="371"/>
      <c r="F19" s="296"/>
      <c r="G19" s="299"/>
      <c r="H19" s="307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308"/>
      <c r="AB19" s="308"/>
      <c r="AC19" s="308"/>
      <c r="AD19" s="308"/>
      <c r="AE19" s="308"/>
      <c r="AF19" s="308"/>
      <c r="AG19" s="308"/>
      <c r="AH19" s="308"/>
      <c r="AI19" s="308"/>
      <c r="AJ19" s="308"/>
      <c r="AK19" s="308"/>
      <c r="AL19" s="308"/>
      <c r="AM19" s="388"/>
      <c r="AN19" s="368"/>
    </row>
    <row r="20" spans="1:69" s="23" customFormat="1">
      <c r="A20" s="20">
        <v>1</v>
      </c>
      <c r="B20" s="20">
        <v>2</v>
      </c>
      <c r="C20" s="21">
        <v>3</v>
      </c>
      <c r="D20" s="21">
        <v>4</v>
      </c>
      <c r="E20" s="21">
        <v>5</v>
      </c>
      <c r="F20" s="20">
        <v>6</v>
      </c>
      <c r="G20" s="20">
        <v>7</v>
      </c>
      <c r="H20" s="328">
        <v>7</v>
      </c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29"/>
      <c r="AB20" s="329"/>
      <c r="AC20" s="329"/>
      <c r="AD20" s="329"/>
      <c r="AE20" s="329"/>
      <c r="AF20" s="329"/>
      <c r="AG20" s="329"/>
      <c r="AH20" s="329"/>
      <c r="AI20" s="329"/>
      <c r="AJ20" s="329"/>
      <c r="AK20" s="329"/>
      <c r="AL20" s="330"/>
      <c r="AM20" s="156">
        <v>8</v>
      </c>
      <c r="AN20" s="215">
        <v>9</v>
      </c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  <c r="BQ20" s="124"/>
    </row>
    <row r="21" spans="1:69" s="23" customFormat="1" ht="15" customHeight="1">
      <c r="B21" s="185"/>
      <c r="C21" s="185"/>
      <c r="D21" s="185"/>
      <c r="E21" s="185"/>
      <c r="F21" s="185"/>
      <c r="G21" s="185"/>
      <c r="H21" s="331" t="s">
        <v>28</v>
      </c>
      <c r="I21" s="332"/>
      <c r="J21" s="332"/>
      <c r="K21" s="332"/>
      <c r="L21" s="332"/>
      <c r="M21" s="332"/>
      <c r="N21" s="332"/>
      <c r="O21" s="332"/>
      <c r="P21" s="332"/>
      <c r="Q21" s="332"/>
      <c r="R21" s="332"/>
      <c r="S21" s="332"/>
      <c r="T21" s="332"/>
      <c r="U21" s="332"/>
      <c r="V21" s="332"/>
      <c r="W21" s="332"/>
      <c r="X21" s="332"/>
      <c r="Y21" s="332"/>
      <c r="Z21" s="332"/>
      <c r="AA21" s="332"/>
      <c r="AB21" s="332"/>
      <c r="AC21" s="332"/>
      <c r="AD21" s="332"/>
      <c r="AE21" s="332"/>
      <c r="AF21" s="332"/>
      <c r="AG21" s="332"/>
      <c r="AH21" s="332"/>
      <c r="AI21" s="332"/>
      <c r="AJ21" s="332"/>
      <c r="AK21" s="332"/>
      <c r="AL21" s="333"/>
      <c r="AM21" s="185"/>
      <c r="AN21" s="224">
        <f>AM21</f>
        <v>0</v>
      </c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  <c r="BN21" s="124"/>
      <c r="BO21" s="124"/>
      <c r="BP21" s="124"/>
      <c r="BQ21" s="124"/>
    </row>
    <row r="22" spans="1:69" ht="80.25" customHeight="1">
      <c r="A22" s="223" t="s">
        <v>154</v>
      </c>
      <c r="B22" s="334" t="s">
        <v>29</v>
      </c>
      <c r="C22" s="31" t="s">
        <v>70</v>
      </c>
      <c r="D22" s="31">
        <v>13.332000000000001</v>
      </c>
      <c r="E22" s="211" t="s">
        <v>30</v>
      </c>
      <c r="F22" s="26" t="s">
        <v>88</v>
      </c>
      <c r="G22" s="217">
        <v>1</v>
      </c>
      <c r="H22" s="35"/>
      <c r="I22" s="423"/>
      <c r="J22" s="423"/>
      <c r="K22" s="224"/>
      <c r="L22" s="224"/>
      <c r="M22" s="224"/>
      <c r="N22" s="224"/>
      <c r="O22" s="224"/>
      <c r="P22" s="423"/>
      <c r="Q22" s="423"/>
      <c r="R22" s="224"/>
      <c r="S22" s="224"/>
      <c r="T22" s="224"/>
      <c r="U22" s="224"/>
      <c r="V22" s="224">
        <v>13.332000000000001</v>
      </c>
      <c r="W22" s="423"/>
      <c r="X22" s="423"/>
      <c r="Y22" s="224"/>
      <c r="Z22" s="224"/>
      <c r="AA22" s="224"/>
      <c r="AB22" s="224"/>
      <c r="AC22" s="224"/>
      <c r="AD22" s="423"/>
      <c r="AE22" s="423"/>
      <c r="AF22" s="224"/>
      <c r="AG22" s="224"/>
      <c r="AH22" s="224"/>
      <c r="AI22" s="224"/>
      <c r="AJ22" s="224"/>
      <c r="AK22" s="224"/>
      <c r="AL22" s="224"/>
      <c r="AM22" s="224">
        <f>SUM(H22:AL22)</f>
        <v>13.332000000000001</v>
      </c>
      <c r="AN22" s="224">
        <f>AM22</f>
        <v>13.332000000000001</v>
      </c>
      <c r="AO22" s="28"/>
      <c r="AP22" s="28"/>
    </row>
    <row r="23" spans="1:69" ht="80.25" customHeight="1">
      <c r="A23" s="223" t="s">
        <v>155</v>
      </c>
      <c r="B23" s="336"/>
      <c r="C23" s="31" t="s">
        <v>71</v>
      </c>
      <c r="D23" s="31">
        <v>13.332000000000001</v>
      </c>
      <c r="E23" s="211" t="s">
        <v>31</v>
      </c>
      <c r="F23" s="26" t="s">
        <v>158</v>
      </c>
      <c r="G23" s="217">
        <v>1</v>
      </c>
      <c r="H23" s="35"/>
      <c r="I23" s="423"/>
      <c r="J23" s="423"/>
      <c r="K23" s="224"/>
      <c r="L23" s="224"/>
      <c r="M23" s="224"/>
      <c r="N23" s="224"/>
      <c r="O23" s="224"/>
      <c r="P23" s="423"/>
      <c r="Q23" s="423"/>
      <c r="R23" s="224"/>
      <c r="S23" s="224"/>
      <c r="T23" s="224"/>
      <c r="U23" s="224"/>
      <c r="V23" s="224">
        <v>13.332000000000001</v>
      </c>
      <c r="W23" s="423"/>
      <c r="X23" s="423"/>
      <c r="Y23" s="224"/>
      <c r="Z23" s="224"/>
      <c r="AA23" s="224"/>
      <c r="AB23" s="224"/>
      <c r="AC23" s="224"/>
      <c r="AD23" s="423"/>
      <c r="AE23" s="423"/>
      <c r="AF23" s="224"/>
      <c r="AG23" s="224"/>
      <c r="AH23" s="224"/>
      <c r="AI23" s="224"/>
      <c r="AJ23" s="224"/>
      <c r="AK23" s="224"/>
      <c r="AL23" s="224"/>
      <c r="AM23" s="224">
        <f>SUM(H23:AL23)</f>
        <v>13.332000000000001</v>
      </c>
      <c r="AN23" s="224">
        <f>SUM(AN21:AN22)</f>
        <v>13.332000000000001</v>
      </c>
      <c r="AO23" s="28"/>
      <c r="AP23" s="28"/>
    </row>
    <row r="24" spans="1:69" s="23" customFormat="1" ht="15.75" customHeight="1">
      <c r="A24" s="355" t="s">
        <v>94</v>
      </c>
      <c r="B24" s="355"/>
      <c r="C24" s="355"/>
      <c r="D24" s="355"/>
      <c r="E24" s="355"/>
      <c r="F24" s="355"/>
      <c r="G24" s="119"/>
      <c r="H24" s="60">
        <f>H22</f>
        <v>0</v>
      </c>
      <c r="I24" s="225">
        <f t="shared" ref="I24:AL24" si="0">I22</f>
        <v>0</v>
      </c>
      <c r="J24" s="225">
        <f t="shared" si="0"/>
        <v>0</v>
      </c>
      <c r="K24" s="225">
        <f t="shared" si="0"/>
        <v>0</v>
      </c>
      <c r="L24" s="225">
        <f t="shared" si="0"/>
        <v>0</v>
      </c>
      <c r="M24" s="225">
        <f t="shared" si="0"/>
        <v>0</v>
      </c>
      <c r="N24" s="225">
        <f t="shared" si="0"/>
        <v>0</v>
      </c>
      <c r="O24" s="225">
        <f t="shared" si="0"/>
        <v>0</v>
      </c>
      <c r="P24" s="225">
        <f t="shared" si="0"/>
        <v>0</v>
      </c>
      <c r="Q24" s="225">
        <f t="shared" si="0"/>
        <v>0</v>
      </c>
      <c r="R24" s="225">
        <f t="shared" si="0"/>
        <v>0</v>
      </c>
      <c r="S24" s="225">
        <f t="shared" si="0"/>
        <v>0</v>
      </c>
      <c r="T24" s="225">
        <f t="shared" si="0"/>
        <v>0</v>
      </c>
      <c r="U24" s="225">
        <f t="shared" si="0"/>
        <v>0</v>
      </c>
      <c r="V24" s="225">
        <f>SUM(V22:V23)</f>
        <v>26.664000000000001</v>
      </c>
      <c r="W24" s="225">
        <f t="shared" si="0"/>
        <v>0</v>
      </c>
      <c r="X24" s="225">
        <f t="shared" si="0"/>
        <v>0</v>
      </c>
      <c r="Y24" s="225">
        <f t="shared" si="0"/>
        <v>0</v>
      </c>
      <c r="Z24" s="225">
        <f t="shared" si="0"/>
        <v>0</v>
      </c>
      <c r="AA24" s="225">
        <f t="shared" si="0"/>
        <v>0</v>
      </c>
      <c r="AB24" s="225">
        <f t="shared" si="0"/>
        <v>0</v>
      </c>
      <c r="AC24" s="225">
        <f t="shared" si="0"/>
        <v>0</v>
      </c>
      <c r="AD24" s="225">
        <f t="shared" si="0"/>
        <v>0</v>
      </c>
      <c r="AE24" s="225">
        <f t="shared" si="0"/>
        <v>0</v>
      </c>
      <c r="AF24" s="225">
        <f t="shared" si="0"/>
        <v>0</v>
      </c>
      <c r="AG24" s="225">
        <f t="shared" si="0"/>
        <v>0</v>
      </c>
      <c r="AH24" s="225">
        <f t="shared" si="0"/>
        <v>0</v>
      </c>
      <c r="AI24" s="225">
        <f t="shared" si="0"/>
        <v>0</v>
      </c>
      <c r="AJ24" s="225">
        <f t="shared" si="0"/>
        <v>0</v>
      </c>
      <c r="AK24" s="225">
        <f t="shared" si="0"/>
        <v>0</v>
      </c>
      <c r="AL24" s="225">
        <f t="shared" si="0"/>
        <v>0</v>
      </c>
      <c r="AM24" s="225">
        <f>SUM(AM22:AM23)</f>
        <v>26.664000000000001</v>
      </c>
      <c r="AN24" s="226">
        <f>SUM(AN22:AN23)</f>
        <v>26.664000000000001</v>
      </c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  <c r="BQ24" s="124"/>
    </row>
    <row r="25" spans="1:69" s="36" customFormat="1" ht="15.75" customHeight="1" thickBot="1">
      <c r="B25" s="187"/>
      <c r="C25" s="187"/>
      <c r="D25" s="187"/>
      <c r="E25" s="187"/>
      <c r="F25" s="187"/>
      <c r="G25" s="187"/>
      <c r="H25" s="313" t="s">
        <v>39</v>
      </c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14"/>
      <c r="Z25" s="314"/>
      <c r="AA25" s="314"/>
      <c r="AB25" s="314"/>
      <c r="AC25" s="314"/>
      <c r="AD25" s="314"/>
      <c r="AE25" s="314"/>
      <c r="AF25" s="314"/>
      <c r="AG25" s="314"/>
      <c r="AH25" s="314"/>
      <c r="AI25" s="314"/>
      <c r="AJ25" s="314"/>
      <c r="AK25" s="314"/>
      <c r="AL25" s="315"/>
      <c r="AM25" s="187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</row>
    <row r="26" spans="1:69" s="37" customFormat="1" ht="168" customHeight="1">
      <c r="A26" s="223" t="s">
        <v>157</v>
      </c>
      <c r="B26" s="210" t="s">
        <v>156</v>
      </c>
      <c r="C26" s="31" t="s">
        <v>74</v>
      </c>
      <c r="D26" s="31">
        <v>19.678000000000001</v>
      </c>
      <c r="E26" s="211" t="s">
        <v>30</v>
      </c>
      <c r="F26" s="26" t="s">
        <v>88</v>
      </c>
      <c r="G26" s="217"/>
      <c r="H26" s="224"/>
      <c r="I26" s="423"/>
      <c r="J26" s="423"/>
      <c r="K26" s="224"/>
      <c r="L26" s="224"/>
      <c r="M26" s="224"/>
      <c r="N26" s="224"/>
      <c r="O26" s="224"/>
      <c r="P26" s="423"/>
      <c r="Q26" s="423"/>
      <c r="R26" s="224"/>
      <c r="S26" s="224"/>
      <c r="T26" s="224"/>
      <c r="U26" s="224"/>
      <c r="V26" s="224"/>
      <c r="W26" s="423"/>
      <c r="X26" s="423"/>
      <c r="Y26" s="224"/>
      <c r="Z26" s="224"/>
      <c r="AA26" s="224"/>
      <c r="AB26" s="224"/>
      <c r="AC26" s="224">
        <v>19.678000000000001</v>
      </c>
      <c r="AD26" s="423"/>
      <c r="AE26" s="423"/>
      <c r="AF26" s="224"/>
      <c r="AG26" s="224"/>
      <c r="AH26" s="224"/>
      <c r="AI26" s="224"/>
      <c r="AJ26" s="224"/>
      <c r="AK26" s="224"/>
      <c r="AL26" s="224"/>
      <c r="AM26" s="224">
        <f>SUM(H26:AL26)</f>
        <v>19.678000000000001</v>
      </c>
      <c r="AN26" s="224">
        <f>AM26</f>
        <v>19.678000000000001</v>
      </c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</row>
    <row r="27" spans="1:69" s="23" customFormat="1" ht="15.75" customHeight="1">
      <c r="A27" s="355" t="s">
        <v>94</v>
      </c>
      <c r="B27" s="355"/>
      <c r="C27" s="355"/>
      <c r="D27" s="355"/>
      <c r="E27" s="355"/>
      <c r="F27" s="355"/>
      <c r="G27" s="119"/>
      <c r="H27" s="225">
        <f>H26</f>
        <v>0</v>
      </c>
      <c r="I27" s="225">
        <f t="shared" ref="I27:AL27" si="1">I26</f>
        <v>0</v>
      </c>
      <c r="J27" s="225">
        <f t="shared" si="1"/>
        <v>0</v>
      </c>
      <c r="K27" s="225">
        <f t="shared" si="1"/>
        <v>0</v>
      </c>
      <c r="L27" s="225">
        <f t="shared" si="1"/>
        <v>0</v>
      </c>
      <c r="M27" s="225">
        <f t="shared" si="1"/>
        <v>0</v>
      </c>
      <c r="N27" s="225">
        <f t="shared" si="1"/>
        <v>0</v>
      </c>
      <c r="O27" s="225">
        <f t="shared" si="1"/>
        <v>0</v>
      </c>
      <c r="P27" s="225">
        <f t="shared" si="1"/>
        <v>0</v>
      </c>
      <c r="Q27" s="225">
        <f t="shared" si="1"/>
        <v>0</v>
      </c>
      <c r="R27" s="225">
        <f t="shared" si="1"/>
        <v>0</v>
      </c>
      <c r="S27" s="225">
        <f t="shared" si="1"/>
        <v>0</v>
      </c>
      <c r="T27" s="225">
        <f t="shared" si="1"/>
        <v>0</v>
      </c>
      <c r="U27" s="225">
        <f t="shared" si="1"/>
        <v>0</v>
      </c>
      <c r="V27" s="225"/>
      <c r="W27" s="225">
        <f t="shared" si="1"/>
        <v>0</v>
      </c>
      <c r="X27" s="225">
        <f>X26</f>
        <v>0</v>
      </c>
      <c r="Y27" s="225">
        <f t="shared" si="1"/>
        <v>0</v>
      </c>
      <c r="Z27" s="225">
        <f t="shared" si="1"/>
        <v>0</v>
      </c>
      <c r="AA27" s="225"/>
      <c r="AB27" s="225">
        <f t="shared" si="1"/>
        <v>0</v>
      </c>
      <c r="AC27" s="225">
        <f t="shared" si="1"/>
        <v>19.678000000000001</v>
      </c>
      <c r="AD27" s="225">
        <f t="shared" si="1"/>
        <v>0</v>
      </c>
      <c r="AE27" s="225">
        <f t="shared" si="1"/>
        <v>0</v>
      </c>
      <c r="AF27" s="225">
        <f t="shared" si="1"/>
        <v>0</v>
      </c>
      <c r="AG27" s="225">
        <f t="shared" si="1"/>
        <v>0</v>
      </c>
      <c r="AH27" s="225">
        <f t="shared" si="1"/>
        <v>0</v>
      </c>
      <c r="AI27" s="225">
        <f t="shared" si="1"/>
        <v>0</v>
      </c>
      <c r="AJ27" s="225">
        <f t="shared" si="1"/>
        <v>0</v>
      </c>
      <c r="AK27" s="225">
        <f t="shared" si="1"/>
        <v>0</v>
      </c>
      <c r="AL27" s="225">
        <f t="shared" si="1"/>
        <v>0</v>
      </c>
      <c r="AM27" s="225">
        <f>AM26</f>
        <v>19.678000000000001</v>
      </c>
      <c r="AN27" s="226">
        <f>SUM(AN26)</f>
        <v>19.678000000000001</v>
      </c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4"/>
      <c r="BI27" s="124"/>
      <c r="BJ27" s="124"/>
      <c r="BK27" s="124"/>
      <c r="BL27" s="124"/>
      <c r="BM27" s="124"/>
      <c r="BN27" s="124"/>
      <c r="BO27" s="124"/>
      <c r="BP27" s="124"/>
      <c r="BQ27" s="124"/>
    </row>
    <row r="28" spans="1:69" ht="15" customHeight="1">
      <c r="A28" s="201"/>
      <c r="B28" s="355" t="s">
        <v>159</v>
      </c>
      <c r="C28" s="355"/>
      <c r="D28" s="355"/>
      <c r="E28" s="355"/>
      <c r="F28" s="355"/>
      <c r="G28" s="202"/>
      <c r="H28" s="224"/>
      <c r="I28" s="224"/>
      <c r="J28" s="224"/>
      <c r="K28" s="224"/>
      <c r="L28" s="224"/>
      <c r="M28" s="224"/>
      <c r="N28" s="224"/>
      <c r="O28" s="233"/>
      <c r="P28" s="233"/>
      <c r="Q28" s="233"/>
      <c r="R28" s="233"/>
      <c r="S28" s="233"/>
      <c r="T28" s="233"/>
      <c r="U28" s="233"/>
      <c r="V28" s="232">
        <f>SUM(V22:V23,V26)</f>
        <v>26.664000000000001</v>
      </c>
      <c r="W28" s="232">
        <f t="shared" ref="W28:AN28" si="2">SUM(W22:W23,W26)</f>
        <v>0</v>
      </c>
      <c r="X28" s="232">
        <f t="shared" si="2"/>
        <v>0</v>
      </c>
      <c r="Y28" s="232">
        <f t="shared" si="2"/>
        <v>0</v>
      </c>
      <c r="Z28" s="232">
        <f t="shared" si="2"/>
        <v>0</v>
      </c>
      <c r="AA28" s="232">
        <f t="shared" si="2"/>
        <v>0</v>
      </c>
      <c r="AB28" s="232">
        <f t="shared" si="2"/>
        <v>0</v>
      </c>
      <c r="AC28" s="232">
        <f t="shared" si="2"/>
        <v>19.678000000000001</v>
      </c>
      <c r="AD28" s="232">
        <f t="shared" si="2"/>
        <v>0</v>
      </c>
      <c r="AE28" s="232">
        <f t="shared" si="2"/>
        <v>0</v>
      </c>
      <c r="AF28" s="232">
        <f t="shared" si="2"/>
        <v>0</v>
      </c>
      <c r="AG28" s="232">
        <f t="shared" si="2"/>
        <v>0</v>
      </c>
      <c r="AH28" s="232">
        <f t="shared" si="2"/>
        <v>0</v>
      </c>
      <c r="AI28" s="232">
        <f t="shared" si="2"/>
        <v>0</v>
      </c>
      <c r="AJ28" s="232">
        <f t="shared" si="2"/>
        <v>0</v>
      </c>
      <c r="AK28" s="232">
        <f t="shared" si="2"/>
        <v>0</v>
      </c>
      <c r="AL28" s="232">
        <f t="shared" si="2"/>
        <v>0</v>
      </c>
      <c r="AM28" s="232">
        <f t="shared" si="2"/>
        <v>46.341999999999999</v>
      </c>
      <c r="AN28" s="232">
        <f t="shared" si="2"/>
        <v>46.341999999999999</v>
      </c>
    </row>
    <row r="29" spans="1:69" ht="15" customHeight="1">
      <c r="A29" s="61"/>
      <c r="B29" s="62"/>
      <c r="C29" s="62"/>
      <c r="D29" s="62"/>
      <c r="E29" s="62"/>
      <c r="F29" s="62"/>
      <c r="G29" s="62"/>
      <c r="H29" s="63"/>
      <c r="I29" s="63"/>
      <c r="J29" s="63"/>
      <c r="K29" s="63"/>
      <c r="L29" s="63"/>
      <c r="M29" s="63"/>
      <c r="N29" s="63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</row>
    <row r="30" spans="1:69" ht="15" customHeight="1">
      <c r="A30" s="61"/>
      <c r="B30" s="62"/>
      <c r="C30" s="62"/>
      <c r="D30" s="62"/>
      <c r="E30" s="62"/>
      <c r="F30" s="62"/>
      <c r="G30" s="62"/>
      <c r="H30" s="63"/>
      <c r="I30" s="63"/>
      <c r="J30" s="63"/>
      <c r="K30" s="63"/>
      <c r="L30" s="63"/>
      <c r="M30" s="63"/>
      <c r="N30" s="63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</row>
    <row r="31" spans="1:69" ht="65.25" customHeight="1">
      <c r="B31" s="379" t="s">
        <v>65</v>
      </c>
      <c r="C31" s="379"/>
      <c r="D31" s="379"/>
      <c r="E31" s="379"/>
      <c r="F31" s="379"/>
      <c r="G31" s="379"/>
      <c r="H31" s="237"/>
      <c r="I31" s="380" t="s">
        <v>167</v>
      </c>
      <c r="J31" s="380"/>
      <c r="K31" s="380"/>
      <c r="L31" s="380"/>
      <c r="M31" s="238"/>
      <c r="N31" s="381"/>
      <c r="O31" s="381"/>
      <c r="P31" s="381"/>
      <c r="Q31" s="381"/>
      <c r="R31" s="238"/>
      <c r="S31" s="373" t="s">
        <v>168</v>
      </c>
      <c r="T31" s="373"/>
      <c r="U31" s="373"/>
      <c r="V31" s="237"/>
      <c r="W31" s="237"/>
      <c r="X31" s="239"/>
      <c r="Y31" s="239"/>
      <c r="Z31" s="212"/>
      <c r="AA31" s="212"/>
      <c r="AB31" s="212"/>
      <c r="AC31" s="212"/>
      <c r="AD31" s="212"/>
      <c r="AE31" s="212"/>
      <c r="AF31" s="212"/>
      <c r="AG31" s="212"/>
      <c r="AH31" s="212"/>
      <c r="AI31" s="212"/>
      <c r="AJ31" s="212"/>
      <c r="AK31" s="212"/>
      <c r="AL31" s="212"/>
    </row>
    <row r="32" spans="1:69" ht="30.75" customHeight="1">
      <c r="B32" s="237"/>
      <c r="C32" s="237"/>
      <c r="D32" s="237"/>
      <c r="E32" s="237"/>
      <c r="F32" s="237"/>
      <c r="G32" s="237"/>
      <c r="H32" s="237"/>
      <c r="I32" s="372" t="s">
        <v>6</v>
      </c>
      <c r="J32" s="372"/>
      <c r="K32" s="372"/>
      <c r="L32" s="372"/>
      <c r="M32" s="237"/>
      <c r="N32" s="372" t="s">
        <v>51</v>
      </c>
      <c r="O32" s="372"/>
      <c r="P32" s="372"/>
      <c r="Q32" s="372"/>
      <c r="R32" s="237"/>
      <c r="S32" s="372" t="s">
        <v>52</v>
      </c>
      <c r="T32" s="372"/>
      <c r="U32" s="372"/>
      <c r="V32" s="237"/>
      <c r="W32" s="237"/>
      <c r="X32" s="240"/>
      <c r="Y32" s="240"/>
      <c r="Z32" s="213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</row>
    <row r="33" spans="1:39" ht="68.25" customHeight="1">
      <c r="B33" s="379" t="s">
        <v>166</v>
      </c>
      <c r="C33" s="379"/>
      <c r="D33" s="379"/>
      <c r="E33" s="379"/>
      <c r="F33" s="379"/>
      <c r="G33" s="379"/>
      <c r="H33" s="237"/>
      <c r="I33" s="380" t="s">
        <v>165</v>
      </c>
      <c r="J33" s="380"/>
      <c r="K33" s="380"/>
      <c r="L33" s="380"/>
      <c r="M33" s="238"/>
      <c r="N33" s="381"/>
      <c r="O33" s="381"/>
      <c r="P33" s="381"/>
      <c r="Q33" s="381"/>
      <c r="R33" s="238"/>
      <c r="S33" s="373"/>
      <c r="T33" s="373"/>
      <c r="U33" s="373"/>
      <c r="V33" s="237"/>
      <c r="W33" s="237"/>
      <c r="X33" s="241"/>
      <c r="Y33" s="241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</row>
    <row r="34" spans="1:39" ht="32.25" customHeight="1">
      <c r="B34" s="237"/>
      <c r="C34" s="237"/>
      <c r="D34" s="237"/>
      <c r="E34" s="237"/>
      <c r="F34" s="237"/>
      <c r="G34" s="237"/>
      <c r="H34" s="237"/>
      <c r="I34" s="372" t="s">
        <v>6</v>
      </c>
      <c r="J34" s="372"/>
      <c r="K34" s="372"/>
      <c r="L34" s="372"/>
      <c r="M34" s="237"/>
      <c r="N34" s="372" t="s">
        <v>51</v>
      </c>
      <c r="O34" s="372"/>
      <c r="P34" s="372"/>
      <c r="Q34" s="372"/>
      <c r="R34" s="237"/>
      <c r="S34" s="372" t="s">
        <v>52</v>
      </c>
      <c r="T34" s="372"/>
      <c r="U34" s="372"/>
      <c r="V34" s="237"/>
      <c r="W34" s="237"/>
      <c r="X34" s="242"/>
      <c r="Y34" s="242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:39" ht="15" customHeight="1">
      <c r="A35" s="205"/>
      <c r="B35" s="242"/>
      <c r="C35" s="242"/>
      <c r="D35" s="242"/>
      <c r="E35" s="243"/>
      <c r="F35" s="243"/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42"/>
      <c r="W35" s="242"/>
      <c r="X35" s="242"/>
      <c r="Y35" s="242"/>
      <c r="Z35" s="209"/>
      <c r="AE35" s="209"/>
      <c r="AF35" s="209"/>
      <c r="AG35" s="209"/>
      <c r="AH35" s="209"/>
      <c r="AI35" s="209"/>
      <c r="AJ35" s="209"/>
      <c r="AK35" s="209"/>
      <c r="AL35" s="209"/>
      <c r="AM35" s="209"/>
    </row>
    <row r="36" spans="1:39" ht="13.5" customHeight="1"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</row>
  </sheetData>
  <mergeCells count="42">
    <mergeCell ref="B4:F4"/>
    <mergeCell ref="Z4:AF4"/>
    <mergeCell ref="Z6:AF6"/>
    <mergeCell ref="Z8:AF8"/>
    <mergeCell ref="B10:F10"/>
    <mergeCell ref="Z10:AF10"/>
    <mergeCell ref="A24:F24"/>
    <mergeCell ref="A16:A19"/>
    <mergeCell ref="B16:B19"/>
    <mergeCell ref="C16:C19"/>
    <mergeCell ref="E16:E19"/>
    <mergeCell ref="F16:F19"/>
    <mergeCell ref="AM16:AM19"/>
    <mergeCell ref="H18:AL19"/>
    <mergeCell ref="H20:AL20"/>
    <mergeCell ref="H21:AL21"/>
    <mergeCell ref="B22:B23"/>
    <mergeCell ref="G16:G19"/>
    <mergeCell ref="H16:AL16"/>
    <mergeCell ref="A13:AN13"/>
    <mergeCell ref="A14:AN14"/>
    <mergeCell ref="A15:AN15"/>
    <mergeCell ref="B31:G31"/>
    <mergeCell ref="I33:L33"/>
    <mergeCell ref="N31:Q31"/>
    <mergeCell ref="S31:U31"/>
    <mergeCell ref="AN16:AN17"/>
    <mergeCell ref="AN18:AN19"/>
    <mergeCell ref="D16:D19"/>
    <mergeCell ref="I32:L32"/>
    <mergeCell ref="N32:Q32"/>
    <mergeCell ref="S32:U32"/>
    <mergeCell ref="H25:AL25"/>
    <mergeCell ref="A27:F27"/>
    <mergeCell ref="B28:F28"/>
    <mergeCell ref="B33:G33"/>
    <mergeCell ref="I31:L31"/>
    <mergeCell ref="N33:Q33"/>
    <mergeCell ref="S33:U33"/>
    <mergeCell ref="I34:L34"/>
    <mergeCell ref="N34:Q34"/>
    <mergeCell ref="S34:U34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6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BR77"/>
  <sheetViews>
    <sheetView showZeros="0" view="pageBreakPreview" topLeftCell="C23" zoomScale="70" zoomScaleNormal="70" zoomScaleSheetLayoutView="70" workbookViewId="0">
      <selection activeCell="G26" sqref="G26:AL29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19.140625" style="1" customWidth="1"/>
    <col min="4" max="5" width="12.42578125" style="1"/>
    <col min="6" max="6" width="20.42578125" style="2" customWidth="1"/>
    <col min="7" max="7" width="7" style="2" hidden="1" customWidth="1"/>
    <col min="8" max="38" width="8.5703125" style="1" customWidth="1"/>
    <col min="39" max="39" width="12.42578125" style="65"/>
    <col min="40" max="40" width="14.85546875" style="1" customWidth="1"/>
    <col min="41" max="43" width="12.42578125" style="1"/>
    <col min="44" max="70" width="12.42578125" style="28"/>
    <col min="71" max="16384" width="12.42578125" style="1"/>
  </cols>
  <sheetData>
    <row r="1" spans="1:40" ht="90" hidden="1" customHeight="1">
      <c r="A1" s="266"/>
      <c r="B1" s="266"/>
      <c r="C1" s="266"/>
      <c r="D1" s="266"/>
      <c r="P1" s="3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3"/>
    </row>
    <row r="2" spans="1:40" ht="15" hidden="1" customHeight="1">
      <c r="A2" s="73"/>
      <c r="B2" s="267" t="s">
        <v>0</v>
      </c>
      <c r="C2" s="267"/>
      <c r="D2" s="267"/>
      <c r="E2" s="267"/>
      <c r="F2" s="267"/>
      <c r="G2" s="267"/>
      <c r="H2" s="267"/>
      <c r="P2" s="268" t="s">
        <v>1</v>
      </c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</row>
    <row r="3" spans="1:40" ht="15" hidden="1" customHeight="1">
      <c r="A3" s="73"/>
      <c r="B3" s="270" t="s">
        <v>2</v>
      </c>
      <c r="C3" s="270"/>
      <c r="D3" s="270"/>
      <c r="E3" s="270"/>
      <c r="F3" s="270"/>
      <c r="G3" s="270"/>
      <c r="H3" s="270"/>
      <c r="P3" s="271" t="s">
        <v>3</v>
      </c>
      <c r="Q3" s="272"/>
      <c r="R3" s="272"/>
      <c r="S3" s="272"/>
      <c r="T3" s="272"/>
      <c r="U3" s="272"/>
      <c r="V3" s="272"/>
      <c r="W3" s="272"/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2"/>
      <c r="AJ3" s="272"/>
      <c r="AK3" s="272"/>
      <c r="AL3" s="272"/>
      <c r="AM3" s="272"/>
      <c r="AN3" s="5"/>
    </row>
    <row r="4" spans="1:40" ht="15" hidden="1" customHeight="1">
      <c r="A4" s="73"/>
      <c r="B4" s="1"/>
      <c r="D4" s="6"/>
      <c r="E4" s="6"/>
      <c r="F4" s="7"/>
      <c r="G4" s="7"/>
      <c r="H4" s="8"/>
      <c r="P4" s="271"/>
      <c r="Q4" s="272"/>
      <c r="R4" s="272"/>
      <c r="S4" s="272"/>
      <c r="T4" s="272"/>
      <c r="U4" s="272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72"/>
      <c r="AM4" s="272"/>
      <c r="AN4" s="5"/>
    </row>
    <row r="5" spans="1:40" ht="15" hidden="1" customHeight="1">
      <c r="A5" s="73"/>
      <c r="B5" s="275" t="s">
        <v>4</v>
      </c>
      <c r="C5" s="275"/>
      <c r="D5" s="9"/>
      <c r="E5" s="10"/>
      <c r="F5" s="10"/>
      <c r="G5" s="10"/>
      <c r="H5" s="11"/>
      <c r="P5" s="271" t="s">
        <v>5</v>
      </c>
      <c r="Q5" s="272"/>
      <c r="R5" s="272"/>
      <c r="S5" s="272"/>
      <c r="T5" s="272"/>
      <c r="U5" s="272"/>
      <c r="V5" s="272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272"/>
      <c r="AH5" s="272"/>
      <c r="AI5" s="272"/>
      <c r="AJ5" s="272"/>
      <c r="AK5" s="272"/>
      <c r="AL5" s="272"/>
      <c r="AM5" s="272"/>
      <c r="AN5" s="5"/>
    </row>
    <row r="6" spans="1:40" ht="15" hidden="1" customHeight="1">
      <c r="A6" s="73"/>
      <c r="B6" s="276" t="s">
        <v>6</v>
      </c>
      <c r="C6" s="276"/>
      <c r="D6" s="10"/>
      <c r="E6" s="6"/>
      <c r="F6" s="12"/>
      <c r="G6" s="12"/>
      <c r="H6" s="13"/>
      <c r="P6" s="276" t="s">
        <v>6</v>
      </c>
      <c r="Q6" s="276"/>
      <c r="R6" s="276"/>
      <c r="S6" s="276"/>
      <c r="T6" s="276"/>
      <c r="U6" s="276"/>
      <c r="V6" s="276"/>
      <c r="W6" s="276"/>
      <c r="X6" s="276"/>
      <c r="Y6" s="276"/>
      <c r="Z6" s="276"/>
      <c r="AA6" s="276"/>
      <c r="AB6" s="276"/>
      <c r="AC6" s="276"/>
      <c r="AD6" s="276"/>
      <c r="AE6" s="276"/>
      <c r="AF6" s="276"/>
      <c r="AG6" s="276"/>
      <c r="AH6" s="276"/>
      <c r="AI6" s="276"/>
      <c r="AJ6" s="276"/>
      <c r="AK6" s="276"/>
      <c r="AL6" s="276"/>
      <c r="AM6" s="276"/>
      <c r="AN6" s="5"/>
    </row>
    <row r="7" spans="1:40" ht="15" hidden="1" customHeight="1">
      <c r="A7" s="73"/>
      <c r="B7" s="275" t="s">
        <v>4</v>
      </c>
      <c r="C7" s="275"/>
      <c r="D7" s="9"/>
      <c r="E7" s="10"/>
      <c r="F7" s="10"/>
      <c r="G7" s="10"/>
      <c r="H7" s="11"/>
      <c r="P7" s="271" t="s">
        <v>5</v>
      </c>
      <c r="Q7" s="272"/>
      <c r="R7" s="272"/>
      <c r="S7" s="272"/>
      <c r="T7" s="272"/>
      <c r="U7" s="272"/>
      <c r="V7" s="272"/>
      <c r="W7" s="272"/>
      <c r="X7" s="272"/>
      <c r="Y7" s="272"/>
      <c r="Z7" s="272"/>
      <c r="AA7" s="272"/>
      <c r="AB7" s="272"/>
      <c r="AC7" s="272"/>
      <c r="AD7" s="272"/>
      <c r="AE7" s="272"/>
      <c r="AF7" s="272"/>
      <c r="AG7" s="272"/>
      <c r="AH7" s="272"/>
      <c r="AI7" s="272"/>
      <c r="AJ7" s="272"/>
      <c r="AK7" s="272"/>
      <c r="AL7" s="272"/>
      <c r="AM7" s="272"/>
      <c r="AN7" s="5"/>
    </row>
    <row r="8" spans="1:40" ht="15" hidden="1" customHeight="1">
      <c r="A8" s="73"/>
      <c r="B8" s="276" t="s">
        <v>7</v>
      </c>
      <c r="C8" s="276"/>
      <c r="D8" s="10"/>
      <c r="E8" s="14"/>
      <c r="F8" s="12"/>
      <c r="G8" s="12"/>
      <c r="H8" s="13"/>
      <c r="P8" s="276" t="s">
        <v>7</v>
      </c>
      <c r="Q8" s="276"/>
      <c r="R8" s="276"/>
      <c r="S8" s="276"/>
      <c r="T8" s="276"/>
      <c r="U8" s="276"/>
      <c r="V8" s="276"/>
      <c r="W8" s="276"/>
      <c r="X8" s="276"/>
      <c r="Y8" s="276"/>
      <c r="Z8" s="276"/>
      <c r="AA8" s="276"/>
      <c r="AB8" s="276"/>
      <c r="AC8" s="276"/>
      <c r="AD8" s="276"/>
      <c r="AE8" s="276"/>
      <c r="AF8" s="276"/>
      <c r="AG8" s="276"/>
      <c r="AH8" s="276"/>
      <c r="AI8" s="276"/>
      <c r="AJ8" s="276"/>
      <c r="AK8" s="276"/>
      <c r="AL8" s="276"/>
      <c r="AM8" s="276"/>
      <c r="AN8" s="5"/>
    </row>
    <row r="9" spans="1:40" ht="15" hidden="1" customHeight="1">
      <c r="A9" s="73"/>
      <c r="B9" s="9"/>
      <c r="C9" s="14"/>
      <c r="D9" s="14"/>
      <c r="E9" s="14"/>
      <c r="F9" s="14"/>
      <c r="G9" s="14"/>
      <c r="H9" s="15"/>
      <c r="P9" s="281"/>
      <c r="Q9" s="282"/>
      <c r="R9" s="282"/>
      <c r="S9" s="282"/>
      <c r="T9" s="282"/>
      <c r="U9" s="282"/>
      <c r="V9" s="282"/>
      <c r="W9" s="282"/>
      <c r="X9" s="282"/>
      <c r="Y9" s="282"/>
      <c r="Z9" s="282"/>
      <c r="AA9" s="282"/>
      <c r="AB9" s="282"/>
      <c r="AC9" s="282"/>
      <c r="AD9" s="282"/>
      <c r="AE9" s="282"/>
      <c r="AF9" s="282"/>
      <c r="AG9" s="282"/>
      <c r="AH9" s="282"/>
      <c r="AI9" s="282"/>
      <c r="AJ9" s="282"/>
      <c r="AK9" s="282"/>
      <c r="AL9" s="282"/>
      <c r="AM9" s="282"/>
      <c r="AN9" s="5"/>
    </row>
    <row r="10" spans="1:40" ht="15" hidden="1" customHeight="1">
      <c r="A10" s="73"/>
      <c r="B10" s="283" t="s">
        <v>8</v>
      </c>
      <c r="C10" s="283"/>
      <c r="D10" s="16"/>
      <c r="E10" s="16"/>
      <c r="F10" s="16"/>
      <c r="G10" s="16"/>
      <c r="H10" s="15"/>
      <c r="P10" s="284" t="s">
        <v>9</v>
      </c>
      <c r="Q10" s="285"/>
      <c r="R10" s="285"/>
      <c r="S10" s="285"/>
      <c r="T10" s="285"/>
      <c r="U10" s="285"/>
      <c r="V10" s="285"/>
      <c r="W10" s="285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  <c r="AM10" s="285"/>
      <c r="AN10" s="5"/>
    </row>
    <row r="11" spans="1:40" ht="15" customHeight="1">
      <c r="A11" s="73"/>
      <c r="B11" s="74"/>
      <c r="C11" s="75"/>
      <c r="D11" s="16"/>
      <c r="E11" s="16"/>
      <c r="F11" s="16"/>
      <c r="G11" s="16"/>
      <c r="H11" s="15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134"/>
      <c r="AN11" s="5"/>
    </row>
    <row r="12" spans="1:40" ht="15" customHeight="1">
      <c r="A12" s="73"/>
      <c r="B12" s="74"/>
      <c r="C12" s="75"/>
      <c r="D12" s="16"/>
      <c r="E12" s="16"/>
      <c r="F12" s="16"/>
      <c r="G12" s="16"/>
      <c r="H12" s="15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134"/>
      <c r="AN12" s="188" t="s">
        <v>69</v>
      </c>
    </row>
    <row r="13" spans="1:40" ht="15" customHeight="1">
      <c r="A13" s="73"/>
      <c r="B13" s="129" t="s">
        <v>0</v>
      </c>
      <c r="C13" s="75"/>
      <c r="D13" s="16"/>
      <c r="E13" s="16"/>
      <c r="F13" s="16"/>
      <c r="G13" s="16"/>
      <c r="H13" s="15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171" t="s">
        <v>1</v>
      </c>
      <c r="AJ13" s="76"/>
      <c r="AK13" s="76"/>
      <c r="AL13" s="76"/>
      <c r="AM13" s="134"/>
    </row>
    <row r="14" spans="1:40" ht="32.25" customHeight="1">
      <c r="A14" s="73"/>
      <c r="B14" s="279" t="s">
        <v>57</v>
      </c>
      <c r="C14" s="279"/>
      <c r="D14" s="279"/>
      <c r="E14" s="279"/>
      <c r="F14" s="279"/>
      <c r="G14" s="16"/>
      <c r="H14" s="15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279" t="s">
        <v>3</v>
      </c>
      <c r="AH14" s="279"/>
      <c r="AI14" s="279"/>
      <c r="AJ14" s="279"/>
      <c r="AK14" s="279"/>
      <c r="AL14" s="279"/>
      <c r="AM14" s="279"/>
      <c r="AN14" s="5"/>
    </row>
    <row r="15" spans="1:40" ht="31.5" customHeight="1">
      <c r="A15" s="73"/>
      <c r="B15" s="84" t="s">
        <v>62</v>
      </c>
      <c r="C15" s="85"/>
      <c r="D15" s="85"/>
      <c r="E15" s="85"/>
      <c r="F15" s="85"/>
      <c r="G15" s="16"/>
      <c r="H15" s="15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85"/>
      <c r="AH15" s="85"/>
      <c r="AI15" s="85"/>
      <c r="AJ15" s="85"/>
      <c r="AK15" s="85"/>
      <c r="AL15" s="76"/>
      <c r="AM15" s="134"/>
      <c r="AN15" s="5"/>
    </row>
    <row r="16" spans="1:40" ht="15" customHeight="1">
      <c r="A16" s="73"/>
      <c r="B16" s="86" t="s">
        <v>6</v>
      </c>
      <c r="C16" s="87"/>
      <c r="D16" s="87"/>
      <c r="E16" s="87"/>
      <c r="F16" s="87"/>
      <c r="G16" s="16"/>
      <c r="H16" s="15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280" t="s">
        <v>6</v>
      </c>
      <c r="AH16" s="280"/>
      <c r="AI16" s="280"/>
      <c r="AJ16" s="280"/>
      <c r="AK16" s="280"/>
      <c r="AL16" s="280"/>
      <c r="AM16" s="280"/>
      <c r="AN16" s="5"/>
    </row>
    <row r="17" spans="1:70" ht="33" customHeight="1">
      <c r="A17" s="73"/>
      <c r="B17" s="88" t="s">
        <v>63</v>
      </c>
      <c r="C17" s="85"/>
      <c r="D17" s="85"/>
      <c r="E17" s="85"/>
      <c r="F17" s="85"/>
      <c r="G17" s="16"/>
      <c r="H17" s="15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85"/>
      <c r="AH17" s="85"/>
      <c r="AI17" s="85"/>
      <c r="AJ17" s="85"/>
      <c r="AK17" s="85"/>
      <c r="AL17" s="76"/>
      <c r="AM17" s="134"/>
      <c r="AN17" s="5"/>
    </row>
    <row r="18" spans="1:70" ht="15" customHeight="1">
      <c r="A18" s="73"/>
      <c r="B18" s="89" t="s">
        <v>51</v>
      </c>
      <c r="C18" s="90"/>
      <c r="D18" s="90"/>
      <c r="E18" s="90"/>
      <c r="F18" s="90"/>
      <c r="G18" s="16"/>
      <c r="H18" s="15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280" t="s">
        <v>51</v>
      </c>
      <c r="AH18" s="280"/>
      <c r="AI18" s="280"/>
      <c r="AJ18" s="280"/>
      <c r="AK18" s="280"/>
      <c r="AL18" s="280"/>
      <c r="AM18" s="280"/>
      <c r="AN18" s="5"/>
    </row>
    <row r="19" spans="1:70" ht="15" customHeight="1">
      <c r="A19" s="73"/>
      <c r="B19" s="85"/>
      <c r="C19" s="85"/>
      <c r="D19" s="85"/>
      <c r="E19" s="85"/>
      <c r="F19" s="85"/>
      <c r="G19" s="16"/>
      <c r="H19" s="15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85"/>
      <c r="AH19" s="85"/>
      <c r="AI19" s="85"/>
      <c r="AJ19" s="85"/>
      <c r="AK19" s="85"/>
      <c r="AL19" s="76"/>
      <c r="AM19" s="134"/>
      <c r="AN19" s="5"/>
    </row>
    <row r="20" spans="1:70" ht="27.75" customHeight="1">
      <c r="A20" s="17"/>
      <c r="B20" s="279" t="s">
        <v>60</v>
      </c>
      <c r="C20" s="279"/>
      <c r="D20" s="279"/>
      <c r="E20" s="279"/>
      <c r="F20" s="279"/>
      <c r="G20" s="17"/>
      <c r="H20" s="17"/>
      <c r="I20" s="17"/>
      <c r="J20" s="17"/>
      <c r="K20" s="17"/>
      <c r="L20" s="17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382" t="s">
        <v>149</v>
      </c>
      <c r="AH20" s="382"/>
      <c r="AI20" s="382"/>
      <c r="AJ20" s="382"/>
      <c r="AK20" s="382"/>
      <c r="AL20" s="382"/>
      <c r="AM20" s="382"/>
      <c r="AN20" s="3"/>
    </row>
    <row r="21" spans="1:70" ht="27.75" customHeight="1">
      <c r="A21" s="17"/>
      <c r="B21" s="80"/>
      <c r="C21" s="80"/>
      <c r="D21" s="80"/>
      <c r="E21" s="80"/>
      <c r="F21" s="80"/>
      <c r="G21" s="17"/>
      <c r="H21" s="17"/>
      <c r="I21" s="17"/>
      <c r="J21" s="17"/>
      <c r="K21" s="17"/>
      <c r="L21" s="17"/>
      <c r="M21" s="80"/>
      <c r="N21" s="80"/>
      <c r="O21" s="80"/>
      <c r="P21" s="80"/>
      <c r="Q21" s="80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130"/>
      <c r="AN21" s="3"/>
    </row>
    <row r="22" spans="1:70" ht="27.75" customHeight="1">
      <c r="A22" s="17"/>
      <c r="B22" s="80"/>
      <c r="C22" s="80"/>
      <c r="D22" s="80"/>
      <c r="E22" s="80"/>
      <c r="F22" s="80"/>
      <c r="G22" s="17"/>
      <c r="H22" s="17"/>
      <c r="I22" s="17"/>
      <c r="J22" s="17"/>
      <c r="K22" s="17"/>
      <c r="L22" s="17"/>
      <c r="M22" s="80"/>
      <c r="N22" s="80"/>
      <c r="O22" s="80"/>
      <c r="P22" s="80"/>
      <c r="Q22" s="80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130"/>
      <c r="AN22" s="3"/>
    </row>
    <row r="23" spans="1:70" ht="16.5" customHeight="1">
      <c r="A23" s="286" t="s">
        <v>139</v>
      </c>
      <c r="B23" s="286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6"/>
      <c r="N23" s="286"/>
      <c r="O23" s="286"/>
      <c r="P23" s="286"/>
      <c r="Q23" s="286"/>
      <c r="R23" s="286"/>
      <c r="S23" s="286"/>
      <c r="T23" s="286"/>
      <c r="U23" s="286"/>
      <c r="V23" s="286"/>
      <c r="W23" s="286"/>
      <c r="X23" s="286"/>
      <c r="Y23" s="286"/>
      <c r="Z23" s="286"/>
      <c r="AA23" s="286"/>
      <c r="AB23" s="286"/>
      <c r="AC23" s="286"/>
      <c r="AD23" s="286"/>
      <c r="AE23" s="286"/>
      <c r="AF23" s="286"/>
      <c r="AG23" s="286"/>
      <c r="AH23" s="286"/>
      <c r="AI23" s="286"/>
      <c r="AJ23" s="286"/>
      <c r="AK23" s="286"/>
      <c r="AL23" s="286"/>
      <c r="AM23" s="286"/>
      <c r="AN23" s="286"/>
    </row>
    <row r="24" spans="1:70" ht="16.5" customHeight="1">
      <c r="A24" s="413" t="s">
        <v>138</v>
      </c>
      <c r="B24" s="413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</row>
    <row r="25" spans="1:70" ht="16.5" customHeight="1">
      <c r="A25" s="395" t="s">
        <v>145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96"/>
      <c r="AB25" s="396"/>
      <c r="AC25" s="396"/>
      <c r="AD25" s="396"/>
      <c r="AE25" s="396"/>
      <c r="AF25" s="396"/>
      <c r="AG25" s="396"/>
      <c r="AH25" s="396"/>
      <c r="AI25" s="396"/>
      <c r="AJ25" s="396"/>
      <c r="AK25" s="396"/>
      <c r="AL25" s="396"/>
      <c r="AM25" s="396"/>
      <c r="AN25" s="397"/>
    </row>
    <row r="26" spans="1:70" ht="15" customHeight="1">
      <c r="A26" s="287" t="s">
        <v>10</v>
      </c>
      <c r="B26" s="290" t="s">
        <v>11</v>
      </c>
      <c r="C26" s="287" t="s">
        <v>89</v>
      </c>
      <c r="D26" s="293" t="s">
        <v>91</v>
      </c>
      <c r="E26" s="369" t="s">
        <v>54</v>
      </c>
      <c r="F26" s="296" t="s">
        <v>87</v>
      </c>
      <c r="G26" s="297" t="s">
        <v>141</v>
      </c>
      <c r="H26" s="386" t="s">
        <v>105</v>
      </c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86"/>
      <c r="AA26" s="386"/>
      <c r="AB26" s="386"/>
      <c r="AC26" s="386"/>
      <c r="AD26" s="386"/>
      <c r="AE26" s="386"/>
      <c r="AF26" s="386"/>
      <c r="AG26" s="386"/>
      <c r="AH26" s="386"/>
      <c r="AI26" s="386"/>
      <c r="AJ26" s="386"/>
      <c r="AK26" s="386"/>
      <c r="AL26" s="387"/>
      <c r="AM26" s="388" t="s">
        <v>55</v>
      </c>
      <c r="AN26" s="412" t="s">
        <v>26</v>
      </c>
    </row>
    <row r="27" spans="1:70" ht="15" customHeight="1">
      <c r="A27" s="288"/>
      <c r="B27" s="291"/>
      <c r="C27" s="288"/>
      <c r="D27" s="294"/>
      <c r="E27" s="370"/>
      <c r="F27" s="296"/>
      <c r="G27" s="298"/>
      <c r="H27" s="181">
        <v>1</v>
      </c>
      <c r="I27" s="182" t="s">
        <v>107</v>
      </c>
      <c r="J27" s="181">
        <v>3</v>
      </c>
      <c r="K27" s="182" t="s">
        <v>109</v>
      </c>
      <c r="L27" s="181">
        <v>5</v>
      </c>
      <c r="M27" s="182" t="s">
        <v>111</v>
      </c>
      <c r="N27" s="181">
        <v>7</v>
      </c>
      <c r="O27" s="182" t="s">
        <v>113</v>
      </c>
      <c r="P27" s="128">
        <v>9</v>
      </c>
      <c r="Q27" s="127" t="s">
        <v>115</v>
      </c>
      <c r="R27" s="128">
        <v>11</v>
      </c>
      <c r="S27" s="127" t="s">
        <v>117</v>
      </c>
      <c r="T27" s="181">
        <v>13</v>
      </c>
      <c r="U27" s="182" t="s">
        <v>119</v>
      </c>
      <c r="V27" s="128">
        <v>15</v>
      </c>
      <c r="W27" s="127" t="s">
        <v>121</v>
      </c>
      <c r="X27" s="128">
        <v>17</v>
      </c>
      <c r="Y27" s="127" t="s">
        <v>123</v>
      </c>
      <c r="Z27" s="128">
        <v>19</v>
      </c>
      <c r="AA27" s="182" t="s">
        <v>125</v>
      </c>
      <c r="AB27" s="181">
        <v>21</v>
      </c>
      <c r="AC27" s="127" t="s">
        <v>127</v>
      </c>
      <c r="AD27" s="128">
        <v>23</v>
      </c>
      <c r="AE27" s="127" t="s">
        <v>129</v>
      </c>
      <c r="AF27" s="128">
        <v>25</v>
      </c>
      <c r="AG27" s="127" t="s">
        <v>131</v>
      </c>
      <c r="AH27" s="181">
        <v>27</v>
      </c>
      <c r="AI27" s="182" t="s">
        <v>133</v>
      </c>
      <c r="AJ27" s="128">
        <v>29</v>
      </c>
      <c r="AK27" s="127" t="s">
        <v>135</v>
      </c>
      <c r="AL27" s="148" t="s">
        <v>136</v>
      </c>
      <c r="AM27" s="388"/>
      <c r="AN27" s="412"/>
    </row>
    <row r="28" spans="1:70" ht="15" customHeight="1">
      <c r="A28" s="288"/>
      <c r="B28" s="291"/>
      <c r="C28" s="288"/>
      <c r="D28" s="294"/>
      <c r="E28" s="370"/>
      <c r="F28" s="296"/>
      <c r="G28" s="298"/>
      <c r="H28" s="304" t="s">
        <v>26</v>
      </c>
      <c r="I28" s="305"/>
      <c r="J28" s="305"/>
      <c r="K28" s="305"/>
      <c r="L28" s="305"/>
      <c r="M28" s="305"/>
      <c r="N28" s="305"/>
      <c r="O28" s="305"/>
      <c r="P28" s="305"/>
      <c r="Q28" s="305"/>
      <c r="R28" s="305"/>
      <c r="S28" s="305"/>
      <c r="T28" s="305"/>
      <c r="U28" s="305"/>
      <c r="V28" s="305"/>
      <c r="W28" s="305"/>
      <c r="X28" s="305"/>
      <c r="Y28" s="305"/>
      <c r="Z28" s="305"/>
      <c r="AA28" s="305"/>
      <c r="AB28" s="305"/>
      <c r="AC28" s="305"/>
      <c r="AD28" s="305"/>
      <c r="AE28" s="305"/>
      <c r="AF28" s="305"/>
      <c r="AG28" s="305"/>
      <c r="AH28" s="305"/>
      <c r="AI28" s="305"/>
      <c r="AJ28" s="305"/>
      <c r="AK28" s="305"/>
      <c r="AL28" s="305"/>
      <c r="AM28" s="388"/>
      <c r="AN28" s="151"/>
    </row>
    <row r="29" spans="1:70" ht="30" customHeight="1">
      <c r="A29" s="289"/>
      <c r="B29" s="292"/>
      <c r="C29" s="289"/>
      <c r="D29" s="295"/>
      <c r="E29" s="371"/>
      <c r="F29" s="296"/>
      <c r="G29" s="299"/>
      <c r="H29" s="307"/>
      <c r="I29" s="308"/>
      <c r="J29" s="308"/>
      <c r="K29" s="308"/>
      <c r="L29" s="308"/>
      <c r="M29" s="308"/>
      <c r="N29" s="308"/>
      <c r="O29" s="308"/>
      <c r="P29" s="308"/>
      <c r="Q29" s="308"/>
      <c r="R29" s="308"/>
      <c r="S29" s="308"/>
      <c r="T29" s="308"/>
      <c r="U29" s="308"/>
      <c r="V29" s="308"/>
      <c r="W29" s="308"/>
      <c r="X29" s="308"/>
      <c r="Y29" s="308"/>
      <c r="Z29" s="308"/>
      <c r="AA29" s="308"/>
      <c r="AB29" s="308"/>
      <c r="AC29" s="308"/>
      <c r="AD29" s="308"/>
      <c r="AE29" s="308"/>
      <c r="AF29" s="308"/>
      <c r="AG29" s="308"/>
      <c r="AH29" s="308"/>
      <c r="AI29" s="308"/>
      <c r="AJ29" s="308"/>
      <c r="AK29" s="308"/>
      <c r="AL29" s="308"/>
      <c r="AM29" s="388"/>
      <c r="AN29" s="152" t="s">
        <v>95</v>
      </c>
    </row>
    <row r="30" spans="1:70" s="23" customFormat="1">
      <c r="A30" s="20">
        <v>1</v>
      </c>
      <c r="B30" s="20">
        <v>2</v>
      </c>
      <c r="C30" s="21">
        <v>3</v>
      </c>
      <c r="D30" s="20">
        <v>4</v>
      </c>
      <c r="E30" s="21">
        <v>5</v>
      </c>
      <c r="F30" s="20">
        <v>6</v>
      </c>
      <c r="G30" s="20">
        <v>7</v>
      </c>
      <c r="H30" s="328">
        <v>7</v>
      </c>
      <c r="I30" s="329"/>
      <c r="J30" s="329"/>
      <c r="K30" s="329"/>
      <c r="L30" s="329"/>
      <c r="M30" s="329"/>
      <c r="N30" s="329"/>
      <c r="O30" s="329"/>
      <c r="P30" s="329"/>
      <c r="Q30" s="329"/>
      <c r="R30" s="329"/>
      <c r="S30" s="329"/>
      <c r="T30" s="329"/>
      <c r="U30" s="329"/>
      <c r="V30" s="329"/>
      <c r="W30" s="329"/>
      <c r="X30" s="329"/>
      <c r="Y30" s="329"/>
      <c r="Z30" s="329"/>
      <c r="AA30" s="329"/>
      <c r="AB30" s="329"/>
      <c r="AC30" s="329"/>
      <c r="AD30" s="329"/>
      <c r="AE30" s="329"/>
      <c r="AF30" s="329"/>
      <c r="AG30" s="329"/>
      <c r="AH30" s="329"/>
      <c r="AI30" s="329"/>
      <c r="AJ30" s="329"/>
      <c r="AK30" s="329"/>
      <c r="AL30" s="330"/>
      <c r="AM30" s="156">
        <v>8</v>
      </c>
      <c r="AN30" s="136">
        <v>9</v>
      </c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/>
      <c r="BC30" s="124"/>
      <c r="BD30" s="124"/>
      <c r="BE30" s="124"/>
      <c r="BF30" s="124"/>
      <c r="BG30" s="124"/>
      <c r="BH30" s="124"/>
      <c r="BI30" s="124"/>
      <c r="BJ30" s="124"/>
      <c r="BK30" s="124"/>
      <c r="BL30" s="124"/>
      <c r="BM30" s="124"/>
      <c r="BN30" s="124"/>
      <c r="BO30" s="124"/>
      <c r="BP30" s="124"/>
      <c r="BQ30" s="124"/>
      <c r="BR30" s="124"/>
    </row>
    <row r="31" spans="1:70" s="23" customFormat="1" ht="15" customHeight="1">
      <c r="B31" s="185"/>
      <c r="C31" s="185"/>
      <c r="D31" s="185"/>
      <c r="E31" s="185"/>
      <c r="F31" s="185"/>
      <c r="G31" s="185"/>
      <c r="H31" s="331" t="s">
        <v>28</v>
      </c>
      <c r="I31" s="332"/>
      <c r="J31" s="332"/>
      <c r="K31" s="332"/>
      <c r="L31" s="332"/>
      <c r="M31" s="332"/>
      <c r="N31" s="332"/>
      <c r="O31" s="332"/>
      <c r="P31" s="332"/>
      <c r="Q31" s="332"/>
      <c r="R31" s="332"/>
      <c r="S31" s="332"/>
      <c r="T31" s="332"/>
      <c r="U31" s="332"/>
      <c r="V31" s="332"/>
      <c r="W31" s="332"/>
      <c r="X31" s="332"/>
      <c r="Y31" s="332"/>
      <c r="Z31" s="332"/>
      <c r="AA31" s="332"/>
      <c r="AB31" s="332"/>
      <c r="AC31" s="332"/>
      <c r="AD31" s="332"/>
      <c r="AE31" s="332"/>
      <c r="AF31" s="332"/>
      <c r="AG31" s="332"/>
      <c r="AH31" s="332"/>
      <c r="AI31" s="332"/>
      <c r="AJ31" s="332"/>
      <c r="AK31" s="332"/>
      <c r="AL31" s="333"/>
      <c r="AM31" s="185"/>
      <c r="AN31" s="186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/>
      <c r="BD31" s="124"/>
      <c r="BE31" s="124"/>
      <c r="BF31" s="124"/>
      <c r="BG31" s="124"/>
      <c r="BH31" s="124"/>
      <c r="BI31" s="124"/>
      <c r="BJ31" s="124"/>
      <c r="BK31" s="124"/>
      <c r="BL31" s="124"/>
      <c r="BM31" s="124"/>
      <c r="BN31" s="124"/>
      <c r="BO31" s="124"/>
      <c r="BP31" s="124"/>
      <c r="BQ31" s="124"/>
      <c r="BR31" s="124"/>
    </row>
    <row r="32" spans="1:70" ht="145.5" customHeight="1">
      <c r="A32" s="120" t="s">
        <v>98</v>
      </c>
      <c r="B32" s="166" t="s">
        <v>29</v>
      </c>
      <c r="C32" s="31" t="s">
        <v>70</v>
      </c>
      <c r="D32" s="25">
        <f>'[8]Норма ТК'!C3</f>
        <v>13.332000000000001</v>
      </c>
      <c r="E32" s="137" t="s">
        <v>30</v>
      </c>
      <c r="F32" s="26" t="s">
        <v>88</v>
      </c>
      <c r="G32" s="322">
        <v>1</v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>
        <f>D32</f>
        <v>13.332000000000001</v>
      </c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>
        <f>SUM(H32:AL32)</f>
        <v>13.332000000000001</v>
      </c>
      <c r="AN32" s="25">
        <f>AM32</f>
        <v>13.332000000000001</v>
      </c>
      <c r="AO32" s="28"/>
      <c r="AP32" s="28"/>
      <c r="AQ32" s="28"/>
    </row>
    <row r="33" spans="1:70" ht="52.5" hidden="1" customHeight="1">
      <c r="A33" s="120" t="s">
        <v>99</v>
      </c>
      <c r="B33" s="167"/>
      <c r="C33" s="137" t="s">
        <v>71</v>
      </c>
      <c r="D33" s="25">
        <f>'[8]Норма ТК'!C10</f>
        <v>13.332000000000001</v>
      </c>
      <c r="E33" s="29" t="s">
        <v>31</v>
      </c>
      <c r="F33" s="30" t="s">
        <v>92</v>
      </c>
      <c r="G33" s="323"/>
      <c r="H33" s="25"/>
      <c r="I33" s="25">
        <f>$D33</f>
        <v>13.332000000000001</v>
      </c>
      <c r="J33" s="25"/>
      <c r="K33" s="25"/>
      <c r="L33" s="25">
        <f>$D33</f>
        <v>13.332000000000001</v>
      </c>
      <c r="M33" s="25"/>
      <c r="N33" s="25"/>
      <c r="O33" s="25">
        <f>$D33</f>
        <v>13.332000000000001</v>
      </c>
      <c r="P33" s="25"/>
      <c r="Q33" s="25"/>
      <c r="R33" s="25">
        <f>$D33</f>
        <v>13.332000000000001</v>
      </c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>
        <f t="shared" ref="AM33:AM35" si="0">SUM(H33:AL36)</f>
        <v>640.51599999999996</v>
      </c>
      <c r="AN33" s="25">
        <f t="shared" ref="AN33:AN36" si="1">AM33</f>
        <v>640.51599999999996</v>
      </c>
      <c r="AO33" s="28"/>
      <c r="AP33" s="28"/>
      <c r="AQ33" s="28"/>
    </row>
    <row r="34" spans="1:70" ht="52.5" hidden="1" customHeight="1">
      <c r="A34" s="120" t="s">
        <v>100</v>
      </c>
      <c r="B34" s="167"/>
      <c r="C34" s="31" t="s">
        <v>72</v>
      </c>
      <c r="D34" s="25">
        <f>'[8]Норма ТК'!C16</f>
        <v>239.464</v>
      </c>
      <c r="E34" s="29" t="s">
        <v>32</v>
      </c>
      <c r="F34" s="31" t="s">
        <v>93</v>
      </c>
      <c r="G34" s="323"/>
      <c r="H34" s="25"/>
      <c r="I34" s="25"/>
      <c r="J34" s="25">
        <f>D34</f>
        <v>239.464</v>
      </c>
      <c r="K34" s="25"/>
      <c r="L34" s="25"/>
      <c r="M34" s="25"/>
      <c r="N34" s="25"/>
      <c r="O34" s="25"/>
      <c r="P34" s="25">
        <f>D34</f>
        <v>239.464</v>
      </c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>
        <f t="shared" si="0"/>
        <v>621.79499734175113</v>
      </c>
      <c r="AN34" s="25">
        <f t="shared" si="1"/>
        <v>621.79499734175113</v>
      </c>
      <c r="AO34" s="28"/>
      <c r="AP34" s="28"/>
      <c r="AQ34" s="28"/>
    </row>
    <row r="35" spans="1:70" ht="52.5" hidden="1" customHeight="1">
      <c r="A35" s="120" t="s">
        <v>101</v>
      </c>
      <c r="B35" s="167"/>
      <c r="C35" s="31" t="s">
        <v>73</v>
      </c>
      <c r="D35" s="25">
        <f>'[8]Норма ТК'!C17</f>
        <v>47.463999999999999</v>
      </c>
      <c r="E35" s="29" t="s">
        <v>32</v>
      </c>
      <c r="F35" s="31" t="s">
        <v>93</v>
      </c>
      <c r="G35" s="324"/>
      <c r="H35" s="25"/>
      <c r="I35" s="25"/>
      <c r="J35" s="25">
        <f>D35</f>
        <v>47.463999999999999</v>
      </c>
      <c r="K35" s="25"/>
      <c r="L35" s="25"/>
      <c r="M35" s="25"/>
      <c r="N35" s="25"/>
      <c r="O35" s="25"/>
      <c r="P35" s="25">
        <f>D35</f>
        <v>47.463999999999999</v>
      </c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>
        <f t="shared" si="0"/>
        <v>204.21399734175111</v>
      </c>
      <c r="AN35" s="25">
        <f t="shared" si="1"/>
        <v>204.21399734175111</v>
      </c>
      <c r="AO35" s="28"/>
      <c r="AP35" s="28"/>
      <c r="AQ35" s="28"/>
    </row>
    <row r="36" spans="1:70" s="23" customFormat="1" ht="15.75" customHeight="1">
      <c r="A36" s="355" t="s">
        <v>94</v>
      </c>
      <c r="B36" s="355"/>
      <c r="C36" s="355"/>
      <c r="D36" s="355"/>
      <c r="E36" s="355"/>
      <c r="F36" s="355"/>
      <c r="G36" s="119"/>
      <c r="H36" s="44">
        <f>H32</f>
        <v>0</v>
      </c>
      <c r="I36" s="44">
        <f t="shared" ref="I36:AL36" si="2">I32</f>
        <v>0</v>
      </c>
      <c r="J36" s="44">
        <f t="shared" si="2"/>
        <v>0</v>
      </c>
      <c r="K36" s="44">
        <f t="shared" si="2"/>
        <v>0</v>
      </c>
      <c r="L36" s="44">
        <f t="shared" si="2"/>
        <v>0</v>
      </c>
      <c r="M36" s="44">
        <f t="shared" si="2"/>
        <v>0</v>
      </c>
      <c r="N36" s="44">
        <f t="shared" si="2"/>
        <v>0</v>
      </c>
      <c r="O36" s="44">
        <f t="shared" si="2"/>
        <v>0</v>
      </c>
      <c r="P36" s="44">
        <f t="shared" si="2"/>
        <v>0</v>
      </c>
      <c r="Q36" s="44">
        <f t="shared" si="2"/>
        <v>0</v>
      </c>
      <c r="R36" s="44">
        <f t="shared" si="2"/>
        <v>0</v>
      </c>
      <c r="S36" s="44">
        <f t="shared" si="2"/>
        <v>0</v>
      </c>
      <c r="T36" s="44">
        <f t="shared" si="2"/>
        <v>0</v>
      </c>
      <c r="U36" s="44">
        <f t="shared" si="2"/>
        <v>0</v>
      </c>
      <c r="V36" s="44">
        <f t="shared" si="2"/>
        <v>13.332000000000001</v>
      </c>
      <c r="W36" s="44">
        <f t="shared" si="2"/>
        <v>0</v>
      </c>
      <c r="X36" s="44">
        <f t="shared" si="2"/>
        <v>0</v>
      </c>
      <c r="Y36" s="44">
        <f t="shared" si="2"/>
        <v>0</v>
      </c>
      <c r="Z36" s="44">
        <f t="shared" si="2"/>
        <v>0</v>
      </c>
      <c r="AA36" s="44">
        <f t="shared" si="2"/>
        <v>0</v>
      </c>
      <c r="AB36" s="44">
        <f t="shared" si="2"/>
        <v>0</v>
      </c>
      <c r="AC36" s="44">
        <f t="shared" si="2"/>
        <v>0</v>
      </c>
      <c r="AD36" s="44">
        <f t="shared" si="2"/>
        <v>0</v>
      </c>
      <c r="AE36" s="44">
        <f t="shared" si="2"/>
        <v>0</v>
      </c>
      <c r="AF36" s="44">
        <f t="shared" si="2"/>
        <v>0</v>
      </c>
      <c r="AG36" s="44">
        <f t="shared" si="2"/>
        <v>0</v>
      </c>
      <c r="AH36" s="44">
        <f t="shared" si="2"/>
        <v>0</v>
      </c>
      <c r="AI36" s="44">
        <f t="shared" si="2"/>
        <v>0</v>
      </c>
      <c r="AJ36" s="44">
        <f t="shared" si="2"/>
        <v>0</v>
      </c>
      <c r="AK36" s="44">
        <f t="shared" si="2"/>
        <v>0</v>
      </c>
      <c r="AL36" s="44">
        <f t="shared" si="2"/>
        <v>0</v>
      </c>
      <c r="AM36" s="25">
        <f>AM32</f>
        <v>13.332000000000001</v>
      </c>
      <c r="AN36" s="25">
        <f t="shared" si="1"/>
        <v>13.332000000000001</v>
      </c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4"/>
      <c r="BN36" s="124"/>
      <c r="BO36" s="124"/>
      <c r="BP36" s="124"/>
      <c r="BQ36" s="124"/>
      <c r="BR36" s="124"/>
    </row>
    <row r="37" spans="1:70" ht="15.75" hidden="1" customHeight="1">
      <c r="A37" s="33"/>
      <c r="B37" s="31"/>
      <c r="C37" s="390" t="s">
        <v>34</v>
      </c>
      <c r="D37" s="390"/>
      <c r="E37" s="390"/>
      <c r="F37" s="390"/>
      <c r="G37" s="34" t="s">
        <v>33</v>
      </c>
      <c r="H37" s="25">
        <f>'[8]мес ТЗ 2018'!AM160</f>
        <v>0</v>
      </c>
      <c r="I37" s="25">
        <f>'[8]мес ТЗ 2018'!AM299</f>
        <v>0</v>
      </c>
      <c r="J37" s="25">
        <f>'[8]мес ТЗ 2018'!AM438</f>
        <v>29.443000000000001</v>
      </c>
      <c r="K37" s="25">
        <f>'[8]мес ТЗ 2018'!AM541</f>
        <v>1.72</v>
      </c>
      <c r="L37" s="25">
        <f>'[8]мес ТЗ 2018'!AM646</f>
        <v>1.7239973417511201</v>
      </c>
      <c r="M37" s="25">
        <f>'[8]мес ТЗ 2018'!AM749</f>
        <v>1.72</v>
      </c>
      <c r="N37" s="25">
        <f>'[8]мес ТЗ 2018'!AM850</f>
        <v>0</v>
      </c>
      <c r="O37" s="25">
        <f>'[8]мес ТЗ 2018'!AM990</f>
        <v>0</v>
      </c>
      <c r="P37" s="25">
        <f>'[8]мес ТЗ 2018'!AM1088</f>
        <v>0</v>
      </c>
      <c r="Q37" s="25">
        <f>'[8]мес ТЗ 2018'!AM1187</f>
        <v>0</v>
      </c>
      <c r="R37" s="25">
        <f>'[8]мес ТЗ 2018'!AM1327</f>
        <v>0</v>
      </c>
      <c r="S37" s="25">
        <f>'[8]мес ТЗ 2018'!AM1460</f>
        <v>0</v>
      </c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>
        <f t="shared" ref="AM37:AM40" si="3">SUM(H37:S37)</f>
        <v>34.606997341751118</v>
      </c>
      <c r="AN37" s="25">
        <f t="shared" ref="AN37:AN40" si="4">AM37</f>
        <v>34.606997341751118</v>
      </c>
      <c r="AO37" s="28"/>
      <c r="AP37" s="28"/>
      <c r="AQ37" s="28"/>
    </row>
    <row r="38" spans="1:70" ht="15.75" hidden="1" customHeight="1">
      <c r="A38" s="33"/>
      <c r="B38" s="31"/>
      <c r="C38" s="391" t="s">
        <v>35</v>
      </c>
      <c r="D38" s="391"/>
      <c r="E38" s="391"/>
      <c r="F38" s="391"/>
      <c r="G38" s="34" t="s">
        <v>33</v>
      </c>
      <c r="H38" s="25">
        <f>'[8]мес ТЗ 2018'!AM161</f>
        <v>0</v>
      </c>
      <c r="I38" s="25">
        <f>'[8]мес ТЗ 2018'!AM300</f>
        <v>0</v>
      </c>
      <c r="J38" s="25">
        <f>'[8]мес ТЗ 2018'!AM439</f>
        <v>55.616999999999997</v>
      </c>
      <c r="K38" s="25">
        <f>'[8]мес ТЗ 2018'!AM542</f>
        <v>3.17</v>
      </c>
      <c r="L38" s="25">
        <f>'[8]мес ТЗ 2018'!AM647</f>
        <v>2.56</v>
      </c>
      <c r="M38" s="25">
        <f>'[8]мес ТЗ 2018'!AM750</f>
        <v>0</v>
      </c>
      <c r="N38" s="25">
        <f>'[8]мес ТЗ 2018'!AM851</f>
        <v>0</v>
      </c>
      <c r="O38" s="25">
        <f>'[8]мес ТЗ 2018'!AM991</f>
        <v>0</v>
      </c>
      <c r="P38" s="25">
        <f>'[8]мес ТЗ 2018'!AM1089</f>
        <v>0</v>
      </c>
      <c r="Q38" s="25">
        <f>'[8]мес ТЗ 2018'!AM1188</f>
        <v>0</v>
      </c>
      <c r="R38" s="25">
        <f>'[8]мес ТЗ 2018'!AM1328</f>
        <v>0</v>
      </c>
      <c r="S38" s="25">
        <f>'[8]мес ТЗ 2018'!AM1461</f>
        <v>0</v>
      </c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>
        <f t="shared" si="3"/>
        <v>61.347000000000001</v>
      </c>
      <c r="AN38" s="25">
        <f t="shared" si="4"/>
        <v>61.347000000000001</v>
      </c>
      <c r="AO38" s="28"/>
      <c r="AP38" s="28"/>
      <c r="AQ38" s="28"/>
    </row>
    <row r="39" spans="1:70" ht="15.75" hidden="1" customHeight="1">
      <c r="A39" s="33"/>
      <c r="B39" s="31"/>
      <c r="C39" s="31"/>
      <c r="D39" s="355" t="s">
        <v>36</v>
      </c>
      <c r="E39" s="355"/>
      <c r="F39" s="355"/>
      <c r="G39" s="34" t="s">
        <v>33</v>
      </c>
      <c r="H39" s="25">
        <f>H36</f>
        <v>0</v>
      </c>
      <c r="I39" s="25">
        <f t="shared" ref="I39:S39" si="5">I36</f>
        <v>0</v>
      </c>
      <c r="J39" s="25">
        <f t="shared" si="5"/>
        <v>0</v>
      </c>
      <c r="K39" s="25">
        <f t="shared" si="5"/>
        <v>0</v>
      </c>
      <c r="L39" s="25">
        <f t="shared" si="5"/>
        <v>0</v>
      </c>
      <c r="M39" s="25">
        <f t="shared" si="5"/>
        <v>0</v>
      </c>
      <c r="N39" s="25">
        <f t="shared" si="5"/>
        <v>0</v>
      </c>
      <c r="O39" s="25">
        <f t="shared" si="5"/>
        <v>0</v>
      </c>
      <c r="P39" s="25">
        <f t="shared" si="5"/>
        <v>0</v>
      </c>
      <c r="Q39" s="25">
        <f t="shared" si="5"/>
        <v>0</v>
      </c>
      <c r="R39" s="25">
        <f t="shared" si="5"/>
        <v>0</v>
      </c>
      <c r="S39" s="25">
        <f t="shared" si="5"/>
        <v>0</v>
      </c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>
        <f t="shared" si="3"/>
        <v>0</v>
      </c>
      <c r="AN39" s="25">
        <f t="shared" si="4"/>
        <v>0</v>
      </c>
      <c r="AO39" s="28"/>
      <c r="AP39" s="28"/>
      <c r="AQ39" s="28"/>
    </row>
    <row r="40" spans="1:70" ht="15.75" hidden="1" customHeight="1">
      <c r="A40" s="33"/>
      <c r="B40" s="31"/>
      <c r="C40" s="391" t="s">
        <v>37</v>
      </c>
      <c r="D40" s="391"/>
      <c r="E40" s="391"/>
      <c r="F40" s="391"/>
      <c r="G40" s="34" t="s">
        <v>38</v>
      </c>
      <c r="H40" s="25">
        <f>'[8]мес ТЗ 2018'!AM163</f>
        <v>0.47</v>
      </c>
      <c r="I40" s="25">
        <f>'[8]мес ТЗ 2018'!AM302</f>
        <v>1.08</v>
      </c>
      <c r="J40" s="25">
        <f>'[8]мес ТЗ 2018'!AM441</f>
        <v>2.04</v>
      </c>
      <c r="K40" s="25">
        <f>'[8]мес ТЗ 2018'!AM544</f>
        <v>0.47</v>
      </c>
      <c r="L40" s="25">
        <f>'[8]мес ТЗ 2018'!AM649</f>
        <v>0.68</v>
      </c>
      <c r="M40" s="25">
        <f>'[8]мес ТЗ 2018'!AM752</f>
        <v>0.47</v>
      </c>
      <c r="N40" s="25">
        <f>'[8]мес ТЗ 2018'!AM853</f>
        <v>0.47</v>
      </c>
      <c r="O40" s="25">
        <f>'[8]мес ТЗ 2018'!AM993</f>
        <v>1.08</v>
      </c>
      <c r="P40" s="35">
        <f>'[8]мес ТЗ 2018'!AM1091</f>
        <v>2.3199999999999998</v>
      </c>
      <c r="Q40" s="25">
        <f>'[8]мес ТЗ 2018'!AM1190</f>
        <v>0.47</v>
      </c>
      <c r="R40" s="25">
        <f>'[8]мес ТЗ 2018'!AM1330</f>
        <v>1.08</v>
      </c>
      <c r="S40" s="25">
        <f>'[8]мес ТЗ 2018'!AM1463</f>
        <v>0.47</v>
      </c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>
        <f t="shared" si="3"/>
        <v>11.1</v>
      </c>
      <c r="AN40" s="25">
        <f t="shared" si="4"/>
        <v>11.1</v>
      </c>
      <c r="AO40" s="28"/>
      <c r="AP40" s="28"/>
      <c r="AQ40" s="28"/>
    </row>
    <row r="41" spans="1:70" s="36" customFormat="1" ht="15.75" customHeight="1" thickBot="1">
      <c r="B41" s="187"/>
      <c r="C41" s="187"/>
      <c r="D41" s="187"/>
      <c r="E41" s="187"/>
      <c r="F41" s="187"/>
      <c r="G41" s="187"/>
      <c r="H41" s="313" t="s">
        <v>39</v>
      </c>
      <c r="I41" s="314"/>
      <c r="J41" s="314"/>
      <c r="K41" s="314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5"/>
      <c r="AM41" s="187"/>
      <c r="AN41" s="46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</row>
    <row r="42" spans="1:70" s="37" customFormat="1" ht="150.75" customHeight="1">
      <c r="A42" s="120" t="s">
        <v>98</v>
      </c>
      <c r="B42" s="166" t="s">
        <v>40</v>
      </c>
      <c r="C42" s="31" t="s">
        <v>74</v>
      </c>
      <c r="D42" s="25">
        <f>'[8]Норма ТК'!C5</f>
        <v>19.678000000000001</v>
      </c>
      <c r="E42" s="137" t="s">
        <v>30</v>
      </c>
      <c r="F42" s="26" t="s">
        <v>88</v>
      </c>
      <c r="G42" s="322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>
        <f>D42</f>
        <v>19.678000000000001</v>
      </c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>
        <f>SUM(H42:AL42)</f>
        <v>19.678000000000001</v>
      </c>
      <c r="AN42" s="25">
        <f t="shared" ref="AN42:AN49" si="6">AM42</f>
        <v>19.678000000000001</v>
      </c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</row>
    <row r="43" spans="1:70" s="38" customFormat="1" ht="53.25" hidden="1" customHeight="1" thickBot="1">
      <c r="A43" s="120" t="s">
        <v>99</v>
      </c>
      <c r="B43" s="166"/>
      <c r="C43" s="31" t="s">
        <v>75</v>
      </c>
      <c r="D43" s="25">
        <f>'[8]Норма ТК'!C21</f>
        <v>352.95600000000002</v>
      </c>
      <c r="E43" s="29" t="s">
        <v>32</v>
      </c>
      <c r="F43" s="30" t="s">
        <v>92</v>
      </c>
      <c r="G43" s="323"/>
      <c r="H43" s="25"/>
      <c r="I43" s="25"/>
      <c r="J43" s="25">
        <f>D43</f>
        <v>352.95600000000002</v>
      </c>
      <c r="K43" s="25"/>
      <c r="L43" s="25"/>
      <c r="M43" s="25"/>
      <c r="N43" s="25"/>
      <c r="O43" s="25"/>
      <c r="P43" s="25">
        <f>D43</f>
        <v>352.95600000000002</v>
      </c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>
        <f t="shared" ref="AM43:AM45" si="7">SUM(H43:AL43)</f>
        <v>705.91200000000003</v>
      </c>
      <c r="AN43" s="25">
        <f t="shared" ref="AN43:AN45" si="8">AM43</f>
        <v>705.91200000000003</v>
      </c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</row>
    <row r="44" spans="1:70" s="36" customFormat="1" ht="53.25" hidden="1" customHeight="1">
      <c r="A44" s="120" t="s">
        <v>100</v>
      </c>
      <c r="B44" s="166"/>
      <c r="C44" s="31" t="s">
        <v>76</v>
      </c>
      <c r="D44" s="25">
        <f>'[8]Норма ТК'!C22</f>
        <v>139.34399999999999</v>
      </c>
      <c r="E44" s="29" t="s">
        <v>32</v>
      </c>
      <c r="F44" s="31" t="s">
        <v>93</v>
      </c>
      <c r="G44" s="324"/>
      <c r="H44" s="25"/>
      <c r="I44" s="25"/>
      <c r="J44" s="25">
        <f>D44</f>
        <v>139.34399999999999</v>
      </c>
      <c r="K44" s="25"/>
      <c r="L44" s="25"/>
      <c r="M44" s="25"/>
      <c r="N44" s="25"/>
      <c r="O44" s="25"/>
      <c r="P44" s="25">
        <f>D44</f>
        <v>139.34399999999999</v>
      </c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>
        <f t="shared" si="7"/>
        <v>278.68799999999999</v>
      </c>
      <c r="AN44" s="25">
        <f t="shared" si="8"/>
        <v>278.68799999999999</v>
      </c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</row>
    <row r="45" spans="1:70" s="125" customFormat="1" ht="15" customHeight="1">
      <c r="A45" s="355" t="s">
        <v>94</v>
      </c>
      <c r="B45" s="355"/>
      <c r="C45" s="355"/>
      <c r="D45" s="355"/>
      <c r="E45" s="355"/>
      <c r="F45" s="355"/>
      <c r="G45" s="119"/>
      <c r="H45" s="44">
        <f>H42</f>
        <v>0</v>
      </c>
      <c r="I45" s="44">
        <f t="shared" ref="I45:AL45" si="9">I42</f>
        <v>0</v>
      </c>
      <c r="J45" s="44">
        <f t="shared" si="9"/>
        <v>0</v>
      </c>
      <c r="K45" s="44">
        <f t="shared" si="9"/>
        <v>0</v>
      </c>
      <c r="L45" s="44">
        <f t="shared" si="9"/>
        <v>0</v>
      </c>
      <c r="M45" s="44">
        <f t="shared" si="9"/>
        <v>0</v>
      </c>
      <c r="N45" s="44">
        <f t="shared" si="9"/>
        <v>0</v>
      </c>
      <c r="O45" s="44">
        <f t="shared" si="9"/>
        <v>0</v>
      </c>
      <c r="P45" s="44">
        <f t="shared" si="9"/>
        <v>0</v>
      </c>
      <c r="Q45" s="44">
        <f t="shared" si="9"/>
        <v>0</v>
      </c>
      <c r="R45" s="44">
        <f t="shared" si="9"/>
        <v>0</v>
      </c>
      <c r="S45" s="44">
        <f t="shared" si="9"/>
        <v>0</v>
      </c>
      <c r="T45" s="44">
        <f t="shared" si="9"/>
        <v>0</v>
      </c>
      <c r="U45" s="44">
        <f t="shared" si="9"/>
        <v>0</v>
      </c>
      <c r="V45" s="44">
        <f t="shared" si="9"/>
        <v>0</v>
      </c>
      <c r="W45" s="44">
        <f t="shared" si="9"/>
        <v>0</v>
      </c>
      <c r="X45" s="44">
        <f t="shared" si="9"/>
        <v>19.678000000000001</v>
      </c>
      <c r="Y45" s="44">
        <f t="shared" si="9"/>
        <v>0</v>
      </c>
      <c r="Z45" s="44">
        <f t="shared" si="9"/>
        <v>0</v>
      </c>
      <c r="AA45" s="44">
        <f t="shared" si="9"/>
        <v>0</v>
      </c>
      <c r="AB45" s="44">
        <f t="shared" si="9"/>
        <v>0</v>
      </c>
      <c r="AC45" s="44">
        <f t="shared" si="9"/>
        <v>0</v>
      </c>
      <c r="AD45" s="44">
        <f t="shared" si="9"/>
        <v>0</v>
      </c>
      <c r="AE45" s="44">
        <f t="shared" si="9"/>
        <v>0</v>
      </c>
      <c r="AF45" s="44">
        <f t="shared" si="9"/>
        <v>0</v>
      </c>
      <c r="AG45" s="44">
        <f t="shared" si="9"/>
        <v>0</v>
      </c>
      <c r="AH45" s="44">
        <f t="shared" si="9"/>
        <v>0</v>
      </c>
      <c r="AI45" s="44">
        <f t="shared" si="9"/>
        <v>0</v>
      </c>
      <c r="AJ45" s="44">
        <f t="shared" si="9"/>
        <v>0</v>
      </c>
      <c r="AK45" s="44">
        <f t="shared" si="9"/>
        <v>0</v>
      </c>
      <c r="AL45" s="44">
        <f t="shared" si="9"/>
        <v>0</v>
      </c>
      <c r="AM45" s="25">
        <f t="shared" si="7"/>
        <v>19.678000000000001</v>
      </c>
      <c r="AN45" s="25">
        <f t="shared" si="8"/>
        <v>19.678000000000001</v>
      </c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F45" s="124"/>
      <c r="BG45" s="124"/>
      <c r="BH45" s="124"/>
      <c r="BI45" s="124"/>
      <c r="BJ45" s="124"/>
      <c r="BK45" s="124"/>
      <c r="BL45" s="124"/>
      <c r="BM45" s="124"/>
      <c r="BN45" s="124"/>
      <c r="BO45" s="124"/>
      <c r="BP45" s="124"/>
      <c r="BQ45" s="124"/>
      <c r="BR45" s="124"/>
    </row>
    <row r="46" spans="1:70" s="36" customFormat="1" ht="15" hidden="1" customHeight="1">
      <c r="A46" s="135"/>
      <c r="B46" s="162"/>
      <c r="C46" s="392" t="s">
        <v>34</v>
      </c>
      <c r="D46" s="393"/>
      <c r="E46" s="393"/>
      <c r="F46" s="394"/>
      <c r="G46" s="138" t="s">
        <v>33</v>
      </c>
      <c r="H46" s="163">
        <f>'[8]мес ТЗ 2018'!AM168</f>
        <v>0</v>
      </c>
      <c r="I46" s="163">
        <f>'[8]мес ТЗ 2018'!AM307</f>
        <v>0</v>
      </c>
      <c r="J46" s="163">
        <f>'[8]мес ТЗ 2018'!AM447</f>
        <v>50.781999999999996</v>
      </c>
      <c r="K46" s="163">
        <f>'[8]мес ТЗ 2018'!AM549</f>
        <v>2.17</v>
      </c>
      <c r="L46" s="163">
        <f>'[8]мес ТЗ 2018'!AM654</f>
        <v>2.1652198294142599</v>
      </c>
      <c r="M46" s="163">
        <f>'[8]мес ТЗ 2018'!AM757</f>
        <v>2.17</v>
      </c>
      <c r="N46" s="163">
        <f>'[8]мес ТЗ 2018'!AM858</f>
        <v>0</v>
      </c>
      <c r="O46" s="163">
        <f>'[8]мес ТЗ 2018'!AM998</f>
        <v>0</v>
      </c>
      <c r="P46" s="163">
        <f>'[8]мес ТЗ 2018'!AM1097</f>
        <v>50.5628295784282</v>
      </c>
      <c r="Q46" s="163">
        <f>'[8]мес ТЗ 2018'!AM1195</f>
        <v>0</v>
      </c>
      <c r="R46" s="163">
        <f>'[8]мес ТЗ 2018'!AM1335</f>
        <v>2.1652198294142599</v>
      </c>
      <c r="S46" s="163">
        <f>'[8]мес ТЗ 2018'!AM1468</f>
        <v>0</v>
      </c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4"/>
      <c r="AM46" s="157">
        <f t="shared" ref="AM46:AM49" si="10">SUM(H46:S46)</f>
        <v>110.01526923725672</v>
      </c>
      <c r="AN46" s="165">
        <f t="shared" si="6"/>
        <v>110.01526923725672</v>
      </c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</row>
    <row r="47" spans="1:70" s="36" customFormat="1" ht="15" hidden="1" customHeight="1">
      <c r="A47" s="33"/>
      <c r="B47" s="31"/>
      <c r="C47" s="337" t="s">
        <v>35</v>
      </c>
      <c r="D47" s="338"/>
      <c r="E47" s="338"/>
      <c r="F47" s="339"/>
      <c r="G47" s="34" t="s">
        <v>33</v>
      </c>
      <c r="H47" s="25">
        <f>'[8]мес ТЗ 2018'!AM169</f>
        <v>0</v>
      </c>
      <c r="I47" s="25">
        <f>'[8]мес ТЗ 2018'!AM308</f>
        <v>3.9780698364827298</v>
      </c>
      <c r="J47" s="25">
        <f>'[8]мес ТЗ 2018'!AM448</f>
        <v>95.995999999999995</v>
      </c>
      <c r="K47" s="25">
        <f>'[8]мес ТЗ 2018'!AM550</f>
        <v>3.98</v>
      </c>
      <c r="L47" s="25">
        <f>'[8]мес ТЗ 2018'!AM655</f>
        <v>3.9780698364827298</v>
      </c>
      <c r="M47" s="25">
        <f>'[8]мес ТЗ 2018'!AM758</f>
        <v>3.98</v>
      </c>
      <c r="N47" s="25">
        <f>'[8]мес ТЗ 2018'!AM859</f>
        <v>0</v>
      </c>
      <c r="O47" s="25">
        <f>'[8]мес ТЗ 2018'!AM999</f>
        <v>0</v>
      </c>
      <c r="P47" s="25">
        <f>'[8]мес ТЗ 2018'!AM1098</f>
        <v>84.253296341997995</v>
      </c>
      <c r="Q47" s="25">
        <f>'[8]мес ТЗ 2018'!AM1196</f>
        <v>0</v>
      </c>
      <c r="R47" s="25">
        <f>'[8]мес ТЗ 2018'!AM1336</f>
        <v>0</v>
      </c>
      <c r="S47" s="25">
        <f>'[8]мес ТЗ 2018'!AM1469</f>
        <v>0</v>
      </c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32"/>
      <c r="AM47" s="157">
        <f t="shared" si="10"/>
        <v>196.16543601496346</v>
      </c>
      <c r="AN47" s="153">
        <f t="shared" si="6"/>
        <v>196.16543601496346</v>
      </c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</row>
    <row r="48" spans="1:70" s="36" customFormat="1" ht="15" hidden="1" customHeight="1">
      <c r="A48" s="33"/>
      <c r="B48" s="31"/>
      <c r="C48" s="31"/>
      <c r="D48" s="346" t="s">
        <v>36</v>
      </c>
      <c r="E48" s="347"/>
      <c r="F48" s="348"/>
      <c r="G48" s="34" t="s">
        <v>33</v>
      </c>
      <c r="H48" s="25">
        <f>H45</f>
        <v>0</v>
      </c>
      <c r="I48" s="25">
        <f t="shared" ref="I48:S48" si="11">I45</f>
        <v>0</v>
      </c>
      <c r="J48" s="25">
        <f t="shared" si="11"/>
        <v>0</v>
      </c>
      <c r="K48" s="25">
        <f t="shared" si="11"/>
        <v>0</v>
      </c>
      <c r="L48" s="25">
        <f t="shared" si="11"/>
        <v>0</v>
      </c>
      <c r="M48" s="25">
        <f t="shared" si="11"/>
        <v>0</v>
      </c>
      <c r="N48" s="25">
        <f t="shared" si="11"/>
        <v>0</v>
      </c>
      <c r="O48" s="25">
        <f t="shared" si="11"/>
        <v>0</v>
      </c>
      <c r="P48" s="25">
        <f t="shared" si="11"/>
        <v>0</v>
      </c>
      <c r="Q48" s="25">
        <f t="shared" si="11"/>
        <v>0</v>
      </c>
      <c r="R48" s="25">
        <f t="shared" si="11"/>
        <v>0</v>
      </c>
      <c r="S48" s="25">
        <f t="shared" si="11"/>
        <v>0</v>
      </c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32"/>
      <c r="AM48" s="157">
        <f t="shared" si="10"/>
        <v>0</v>
      </c>
      <c r="AN48" s="153">
        <f t="shared" si="6"/>
        <v>0</v>
      </c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</row>
    <row r="49" spans="1:70" s="36" customFormat="1" ht="15" hidden="1" customHeight="1">
      <c r="A49" s="33"/>
      <c r="B49" s="31"/>
      <c r="C49" s="337" t="s">
        <v>37</v>
      </c>
      <c r="D49" s="338"/>
      <c r="E49" s="338"/>
      <c r="F49" s="339"/>
      <c r="G49" s="34" t="s">
        <v>38</v>
      </c>
      <c r="H49" s="25">
        <f>'[8]мес ТЗ 2018'!AM171</f>
        <v>0.49</v>
      </c>
      <c r="I49" s="25">
        <f>'[8]мес ТЗ 2018'!AM310</f>
        <v>0.57999999999999996</v>
      </c>
      <c r="J49" s="25">
        <f>'[8]мес ТЗ 2018'!AM450</f>
        <v>3.2</v>
      </c>
      <c r="K49" s="25">
        <f>'[8]мес ТЗ 2018'!AM552</f>
        <v>0.57999999999999996</v>
      </c>
      <c r="L49" s="25">
        <f>'[8]мес ТЗ 2018'!AM657</f>
        <v>0.57999999999999996</v>
      </c>
      <c r="M49" s="25">
        <f>'[8]мес ТЗ 2018'!AM760</f>
        <v>0.57999999999999996</v>
      </c>
      <c r="N49" s="25">
        <f>'[8]мес ТЗ 2018'!AM861</f>
        <v>0.57999999999999996</v>
      </c>
      <c r="O49" s="25">
        <f>'[8]мес ТЗ 2018'!AM1001</f>
        <v>0.57999999999999996</v>
      </c>
      <c r="P49" s="35">
        <f>'[8]мес ТЗ 2018'!AM1100</f>
        <v>3.55</v>
      </c>
      <c r="Q49" s="25">
        <f>'[8]мес ТЗ 2018'!AM1198</f>
        <v>0.57999999999999996</v>
      </c>
      <c r="R49" s="25">
        <f>'[8]мес ТЗ 2018'!AM1338</f>
        <v>0.57999999999999996</v>
      </c>
      <c r="S49" s="25">
        <f>'[8]мес ТЗ 2018'!AM1471</f>
        <v>0.57999999999999996</v>
      </c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32"/>
      <c r="AM49" s="157">
        <f t="shared" si="10"/>
        <v>12.459999999999999</v>
      </c>
      <c r="AN49" s="153">
        <f t="shared" si="6"/>
        <v>12.459999999999999</v>
      </c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</row>
    <row r="50" spans="1:70" s="40" customFormat="1" ht="15.75" hidden="1" customHeight="1">
      <c r="A50" s="78"/>
      <c r="B50" s="31"/>
      <c r="C50" s="325" t="s">
        <v>34</v>
      </c>
      <c r="D50" s="326"/>
      <c r="E50" s="326"/>
      <c r="F50" s="327"/>
      <c r="G50" s="34" t="s">
        <v>33</v>
      </c>
      <c r="H50" s="25">
        <f>'[8]мес ТЗ 2018'!AM195</f>
        <v>0.96776252723311695</v>
      </c>
      <c r="I50" s="25">
        <f>'[8]мес ТЗ 2018'!AM334</f>
        <v>0</v>
      </c>
      <c r="J50" s="25">
        <f>'[8]мес ТЗ 2018'!AM475</f>
        <v>2.7469999999999999</v>
      </c>
      <c r="K50" s="25">
        <f>'[8]мес ТЗ 2018'!AM576</f>
        <v>1.1299999999999999</v>
      </c>
      <c r="L50" s="25">
        <f>'[8]мес ТЗ 2018'!AM681</f>
        <v>1.1324309342057399</v>
      </c>
      <c r="M50" s="25">
        <f>'[8]мес ТЗ 2018'!AM784</f>
        <v>1.1299999999999999</v>
      </c>
      <c r="N50" s="25">
        <f>'[8]мес ТЗ 2018'!AM885</f>
        <v>0</v>
      </c>
      <c r="O50" s="25">
        <f>'[8]мес ТЗ 2018'!AM1025</f>
        <v>0</v>
      </c>
      <c r="P50" s="25">
        <f>'[8]мес ТЗ 2018'!AM1125</f>
        <v>2.9991971683204102</v>
      </c>
      <c r="Q50" s="25">
        <f>'[8]мес ТЗ 2018'!AM1222</f>
        <v>0</v>
      </c>
      <c r="R50" s="25">
        <f>'[8]мес ТЗ 2018'!AM1362</f>
        <v>0</v>
      </c>
      <c r="S50" s="25">
        <f>'[8]мес ТЗ 2018'!AM1495</f>
        <v>0</v>
      </c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32"/>
      <c r="AM50" s="157">
        <f>SUM(H50:S50)</f>
        <v>10.106390629759266</v>
      </c>
      <c r="AN50" s="153">
        <f t="shared" ref="AN50:AN62" si="12">AM50</f>
        <v>10.106390629759266</v>
      </c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</row>
    <row r="51" spans="1:70" s="40" customFormat="1" ht="15.75" hidden="1" customHeight="1">
      <c r="A51" s="78"/>
      <c r="B51" s="31"/>
      <c r="C51" s="337" t="s">
        <v>35</v>
      </c>
      <c r="D51" s="338"/>
      <c r="E51" s="338"/>
      <c r="F51" s="339"/>
      <c r="G51" s="34" t="s">
        <v>33</v>
      </c>
      <c r="H51" s="25">
        <f>'[8]мес ТЗ 2018'!AM196</f>
        <v>1.7956419753086399</v>
      </c>
      <c r="I51" s="25">
        <f>'[8]мес ТЗ 2018'!AM335</f>
        <v>0</v>
      </c>
      <c r="J51" s="25">
        <f>'[8]мес ТЗ 2018'!AM476</f>
        <v>6.7439999999999998</v>
      </c>
      <c r="K51" s="25">
        <f>'[8]мес ТЗ 2018'!AM577</f>
        <v>2.04</v>
      </c>
      <c r="L51" s="25">
        <f>'[8]мес ТЗ 2018'!AM682</f>
        <v>2.16</v>
      </c>
      <c r="M51" s="25">
        <f>'[8]мес ТЗ 2018'!AM785</f>
        <v>2.04</v>
      </c>
      <c r="N51" s="25">
        <f>'[8]мес ТЗ 2018'!AM886</f>
        <v>0</v>
      </c>
      <c r="O51" s="25">
        <f>'[8]мес ТЗ 2018'!AM1026</f>
        <v>0</v>
      </c>
      <c r="P51" s="25">
        <f>'[8]мес ТЗ 2018'!AM1126</f>
        <v>5.5740958963929002</v>
      </c>
      <c r="Q51" s="25">
        <f>'[8]мес ТЗ 2018'!AM1223</f>
        <v>0</v>
      </c>
      <c r="R51" s="25">
        <f>'[8]мес ТЗ 2018'!AM1363</f>
        <v>0</v>
      </c>
      <c r="S51" s="25">
        <f>'[8]мес ТЗ 2018'!AM1496</f>
        <v>0</v>
      </c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32"/>
      <c r="AM51" s="157">
        <f>SUM(H51:S51)</f>
        <v>20.35373787170154</v>
      </c>
      <c r="AN51" s="153">
        <f t="shared" si="12"/>
        <v>20.35373787170154</v>
      </c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</row>
    <row r="52" spans="1:70" s="40" customFormat="1" ht="15.75" hidden="1" customHeight="1">
      <c r="A52" s="78"/>
      <c r="B52" s="31"/>
      <c r="C52" s="31"/>
      <c r="D52" s="346" t="s">
        <v>36</v>
      </c>
      <c r="E52" s="347"/>
      <c r="F52" s="348"/>
      <c r="G52" s="34" t="s">
        <v>33</v>
      </c>
      <c r="H52" s="25" t="e">
        <f>#REF!</f>
        <v>#REF!</v>
      </c>
      <c r="I52" s="25" t="e">
        <f>#REF!</f>
        <v>#REF!</v>
      </c>
      <c r="J52" s="25" t="e">
        <f>#REF!</f>
        <v>#REF!</v>
      </c>
      <c r="K52" s="25" t="e">
        <f>#REF!</f>
        <v>#REF!</v>
      </c>
      <c r="L52" s="25" t="e">
        <f>#REF!</f>
        <v>#REF!</v>
      </c>
      <c r="M52" s="25" t="e">
        <f>#REF!</f>
        <v>#REF!</v>
      </c>
      <c r="N52" s="25" t="e">
        <f>#REF!</f>
        <v>#REF!</v>
      </c>
      <c r="O52" s="25" t="e">
        <f>#REF!</f>
        <v>#REF!</v>
      </c>
      <c r="P52" s="25" t="e">
        <f>#REF!</f>
        <v>#REF!</v>
      </c>
      <c r="Q52" s="25" t="e">
        <f>#REF!</f>
        <v>#REF!</v>
      </c>
      <c r="R52" s="25" t="e">
        <f>#REF!</f>
        <v>#REF!</v>
      </c>
      <c r="S52" s="25" t="e">
        <f>#REF!</f>
        <v>#REF!</v>
      </c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32"/>
      <c r="AM52" s="157" t="e">
        <f>SUM(H52:S52)</f>
        <v>#REF!</v>
      </c>
      <c r="AN52" s="153" t="e">
        <f t="shared" si="12"/>
        <v>#REF!</v>
      </c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</row>
    <row r="53" spans="1:70" s="40" customFormat="1" ht="15.75" hidden="1" customHeight="1">
      <c r="A53" s="78"/>
      <c r="B53" s="31"/>
      <c r="C53" s="337" t="s">
        <v>37</v>
      </c>
      <c r="D53" s="338"/>
      <c r="E53" s="338"/>
      <c r="F53" s="339"/>
      <c r="G53" s="34" t="s">
        <v>38</v>
      </c>
      <c r="H53" s="25">
        <f>'[8]мес ТЗ 2018'!AM198</f>
        <v>0.2</v>
      </c>
      <c r="I53" s="25">
        <f>'[8]мес ТЗ 2018'!AM337</f>
        <v>0.9</v>
      </c>
      <c r="J53" s="25">
        <f>'[8]мес ТЗ 2018'!AM478</f>
        <v>0.25</v>
      </c>
      <c r="K53" s="25">
        <f>'[8]мес ТЗ 2018'!AM579</f>
        <v>0.45</v>
      </c>
      <c r="L53" s="25">
        <f>'[8]мес ТЗ 2018'!AM684</f>
        <v>0.6</v>
      </c>
      <c r="M53" s="25">
        <f>'[8]мес ТЗ 2018'!AM787</f>
        <v>0.45</v>
      </c>
      <c r="N53" s="25">
        <f>'[8]мес ТЗ 2018'!AM888</f>
        <v>0.45</v>
      </c>
      <c r="O53" s="25">
        <f>'[8]мес ТЗ 2018'!AM1028</f>
        <v>0.9</v>
      </c>
      <c r="P53" s="35">
        <f>'[8]мес ТЗ 2018'!AM1128</f>
        <v>0.56000000000000005</v>
      </c>
      <c r="Q53" s="25">
        <f>'[8]мес ТЗ 2018'!AM1225</f>
        <v>0.45</v>
      </c>
      <c r="R53" s="25">
        <f>'[8]мес ТЗ 2018'!AM1365</f>
        <v>0.9</v>
      </c>
      <c r="S53" s="25">
        <f>'[8]мес ТЗ 2018'!AM1498</f>
        <v>0.45</v>
      </c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32"/>
      <c r="AM53" s="157">
        <f>SUM(H53:S53)</f>
        <v>6.5600000000000005</v>
      </c>
      <c r="AN53" s="153">
        <f t="shared" si="12"/>
        <v>6.5600000000000005</v>
      </c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</row>
    <row r="54" spans="1:70" s="39" customFormat="1" ht="15.75" hidden="1" customHeight="1">
      <c r="A54" s="41"/>
      <c r="B54" s="41"/>
      <c r="C54" s="41"/>
      <c r="D54" s="346" t="s">
        <v>45</v>
      </c>
      <c r="E54" s="347"/>
      <c r="F54" s="348"/>
      <c r="G54" s="78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32"/>
      <c r="AM54" s="158"/>
      <c r="AN54" s="153">
        <f t="shared" si="12"/>
        <v>0</v>
      </c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</row>
    <row r="55" spans="1:70" s="39" customFormat="1" ht="15" hidden="1" customHeight="1">
      <c r="A55" s="43"/>
      <c r="B55" s="346" t="s">
        <v>30</v>
      </c>
      <c r="C55" s="347"/>
      <c r="D55" s="347"/>
      <c r="E55" s="347"/>
      <c r="F55" s="348"/>
      <c r="G55" s="43"/>
      <c r="H55" s="44" t="e">
        <f>H32+H42+#REF!+#REF!+#REF!</f>
        <v>#REF!</v>
      </c>
      <c r="I55" s="44" t="e">
        <f>I32+I42+#REF!+#REF!+#REF!</f>
        <v>#REF!</v>
      </c>
      <c r="J55" s="44" t="e">
        <f>J32+J42+#REF!+#REF!+#REF!</f>
        <v>#REF!</v>
      </c>
      <c r="K55" s="44" t="e">
        <f>K32+K42+#REF!+#REF!+#REF!</f>
        <v>#REF!</v>
      </c>
      <c r="L55" s="44" t="e">
        <f>L32+L42+#REF!+#REF!+#REF!</f>
        <v>#REF!</v>
      </c>
      <c r="M55" s="44" t="e">
        <f>M32+M42+#REF!+#REF!+#REF!</f>
        <v>#REF!</v>
      </c>
      <c r="N55" s="44" t="e">
        <f>N32+N42+#REF!+#REF!+#REF!</f>
        <v>#REF!</v>
      </c>
      <c r="O55" s="44" t="e">
        <f>O32+O42+#REF!+#REF!+#REF!</f>
        <v>#REF!</v>
      </c>
      <c r="P55" s="44" t="e">
        <f>P32+P42+#REF!+#REF!+#REF!</f>
        <v>#REF!</v>
      </c>
      <c r="Q55" s="44" t="e">
        <f>Q32+Q42+#REF!+#REF!+#REF!</f>
        <v>#REF!</v>
      </c>
      <c r="R55" s="44" t="e">
        <f>R32+R42+#REF!+#REF!+#REF!</f>
        <v>#REF!</v>
      </c>
      <c r="S55" s="44" t="e">
        <f>S32+S42+#REF!+#REF!+#REF!</f>
        <v>#REF!</v>
      </c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7"/>
      <c r="AM55" s="159" t="e">
        <f>SUM(H55:S55)</f>
        <v>#REF!</v>
      </c>
      <c r="AN55" s="154" t="e">
        <f t="shared" si="12"/>
        <v>#REF!</v>
      </c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</row>
    <row r="56" spans="1:70" s="45" customFormat="1" ht="15" hidden="1" customHeight="1">
      <c r="A56" s="43"/>
      <c r="B56" s="346" t="s">
        <v>31</v>
      </c>
      <c r="C56" s="347"/>
      <c r="D56" s="347"/>
      <c r="E56" s="347"/>
      <c r="F56" s="348"/>
      <c r="G56" s="43"/>
      <c r="H56" s="44" t="e">
        <f>H33+#REF!+#REF!+#REF!</f>
        <v>#REF!</v>
      </c>
      <c r="I56" s="44" t="e">
        <f>I33+#REF!+#REF!+#REF!</f>
        <v>#REF!</v>
      </c>
      <c r="J56" s="44" t="e">
        <f>J33+#REF!+#REF!+#REF!</f>
        <v>#REF!</v>
      </c>
      <c r="K56" s="44" t="e">
        <f>K33+#REF!+#REF!+#REF!</f>
        <v>#REF!</v>
      </c>
      <c r="L56" s="44" t="e">
        <f>L33+#REF!+#REF!+#REF!</f>
        <v>#REF!</v>
      </c>
      <c r="M56" s="44" t="e">
        <f>M33+#REF!+#REF!+#REF!</f>
        <v>#REF!</v>
      </c>
      <c r="N56" s="44" t="e">
        <f>N33+#REF!+#REF!+#REF!</f>
        <v>#REF!</v>
      </c>
      <c r="O56" s="44" t="e">
        <f>O33+#REF!+#REF!+#REF!</f>
        <v>#REF!</v>
      </c>
      <c r="P56" s="44" t="e">
        <f>P33+#REF!+#REF!+#REF!</f>
        <v>#REF!</v>
      </c>
      <c r="Q56" s="44" t="e">
        <f>Q33+#REF!+#REF!+#REF!</f>
        <v>#REF!</v>
      </c>
      <c r="R56" s="44" t="e">
        <f>R33+#REF!+#REF!+#REF!</f>
        <v>#REF!</v>
      </c>
      <c r="S56" s="44" t="e">
        <f>S33+#REF!+#REF!+#REF!</f>
        <v>#REF!</v>
      </c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7"/>
      <c r="AM56" s="159" t="e">
        <f t="shared" ref="AM56:AM62" si="13">SUM(H56:S56)</f>
        <v>#REF!</v>
      </c>
      <c r="AN56" s="154" t="e">
        <f t="shared" si="12"/>
        <v>#REF!</v>
      </c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</row>
    <row r="57" spans="1:70" s="45" customFormat="1" ht="15" hidden="1" customHeight="1">
      <c r="A57" s="46"/>
      <c r="B57" s="346" t="s">
        <v>32</v>
      </c>
      <c r="C57" s="347"/>
      <c r="D57" s="347"/>
      <c r="E57" s="347"/>
      <c r="F57" s="348"/>
      <c r="G57" s="43"/>
      <c r="H57" s="44" t="e">
        <f>H34+H35+H43+H44+#REF!+#REF!+#REF!+#REF!</f>
        <v>#REF!</v>
      </c>
      <c r="I57" s="44" t="e">
        <f>I34+I35+I43+I44+#REF!+#REF!+#REF!+#REF!</f>
        <v>#REF!</v>
      </c>
      <c r="J57" s="44" t="e">
        <f>J34+J35+J43+J44+#REF!+#REF!+#REF!+#REF!</f>
        <v>#REF!</v>
      </c>
      <c r="K57" s="44" t="e">
        <f>K34+K35+K43+K44+#REF!+#REF!+#REF!+#REF!</f>
        <v>#REF!</v>
      </c>
      <c r="L57" s="44" t="e">
        <f>L34+L35+L43+L44+#REF!+#REF!+#REF!+#REF!</f>
        <v>#REF!</v>
      </c>
      <c r="M57" s="44" t="e">
        <f>M34+M35+M43+M44+#REF!+#REF!+#REF!+#REF!</f>
        <v>#REF!</v>
      </c>
      <c r="N57" s="44" t="e">
        <f>N34+N35+N43+N44+#REF!+#REF!+#REF!+#REF!</f>
        <v>#REF!</v>
      </c>
      <c r="O57" s="44" t="e">
        <f>O34+O35+O43+O44+#REF!+#REF!+#REF!+#REF!</f>
        <v>#REF!</v>
      </c>
      <c r="P57" s="44" t="e">
        <f>P34+P35+P43+P44+#REF!+#REF!+#REF!+#REF!</f>
        <v>#REF!</v>
      </c>
      <c r="Q57" s="44" t="e">
        <f>Q34+Q35+Q43+Q44+#REF!+#REF!+#REF!+#REF!</f>
        <v>#REF!</v>
      </c>
      <c r="R57" s="44" t="e">
        <f>R34+R35+R43+R44+#REF!+#REF!+#REF!+#REF!</f>
        <v>#REF!</v>
      </c>
      <c r="S57" s="44" t="e">
        <f>S34+S35+S43+S44+#REF!+#REF!+#REF!+#REF!</f>
        <v>#REF!</v>
      </c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7"/>
      <c r="AM57" s="159" t="e">
        <f t="shared" ref="AM57" si="14">SUM(H57:S57)</f>
        <v>#REF!</v>
      </c>
      <c r="AN57" s="154" t="e">
        <f t="shared" si="12"/>
        <v>#REF!</v>
      </c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</row>
    <row r="58" spans="1:70" s="39" customFormat="1" ht="15.75" hidden="1" customHeight="1">
      <c r="A58" s="354" t="s">
        <v>46</v>
      </c>
      <c r="B58" s="355"/>
      <c r="C58" s="355"/>
      <c r="D58" s="355"/>
      <c r="E58" s="355"/>
      <c r="F58" s="355"/>
      <c r="G58" s="355"/>
      <c r="H58" s="44">
        <f>'[8]мес ТЗ 2018'!AM23</f>
        <v>8.35</v>
      </c>
      <c r="I58" s="44">
        <f>'[8]мес ТЗ 2018'!AM52</f>
        <v>15.03</v>
      </c>
      <c r="J58" s="44">
        <f>'[8]мес ТЗ 2018'!AM81</f>
        <v>173.72</v>
      </c>
      <c r="K58" s="44">
        <f>'[8]мес ТЗ 2018'!AM110</f>
        <v>8.35</v>
      </c>
      <c r="L58" s="44">
        <f>'[8]мес ТЗ 2018'!AM139</f>
        <v>15.03</v>
      </c>
      <c r="M58" s="44">
        <f>'[8]мес ТЗ 2018'!AM791</f>
        <v>6.68</v>
      </c>
      <c r="N58" s="44">
        <f>'[8]мес ТЗ 2018'!AM962</f>
        <v>8.35</v>
      </c>
      <c r="O58" s="44">
        <f>'[8]мес ТЗ 2018'!AM1033</f>
        <v>0</v>
      </c>
      <c r="P58" s="44">
        <f>'[8]мес ТЗ 2018'!AM1133</f>
        <v>166.916998644204</v>
      </c>
      <c r="Q58" s="44">
        <f>'[8]мес ТЗ 2018'!AM1302</f>
        <v>3.15</v>
      </c>
      <c r="R58" s="44">
        <f>'[8]мес ТЗ 2018'!AM1429</f>
        <v>5.67</v>
      </c>
      <c r="S58" s="47">
        <f>'[8]мес ТЗ 2018'!AM1578</f>
        <v>3.15</v>
      </c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159">
        <f t="shared" si="13"/>
        <v>414.39699864420396</v>
      </c>
      <c r="AN58" s="154">
        <f t="shared" si="12"/>
        <v>414.39699864420396</v>
      </c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</row>
    <row r="59" spans="1:70" hidden="1">
      <c r="A59" s="356" t="s">
        <v>47</v>
      </c>
      <c r="B59" s="357"/>
      <c r="C59" s="357"/>
      <c r="D59" s="357"/>
      <c r="E59" s="357"/>
      <c r="F59" s="357"/>
      <c r="G59" s="357"/>
      <c r="H59" s="44">
        <f>'[8]мес ТЗ 2018'!AM24</f>
        <v>4.5</v>
      </c>
      <c r="I59" s="44">
        <f>'[8]мес ТЗ 2018'!AM53</f>
        <v>8.56</v>
      </c>
      <c r="J59" s="44">
        <f>'[8]мес ТЗ 2018'!AM82</f>
        <v>339.44</v>
      </c>
      <c r="K59" s="44">
        <f>'[8]мес ТЗ 2018'!AM111</f>
        <v>4.5</v>
      </c>
      <c r="L59" s="44">
        <f>'[8]мес ТЗ 2018'!AM140</f>
        <v>8.56</v>
      </c>
      <c r="M59" s="44">
        <f>'[8]мес ТЗ 2018'!AM792</f>
        <v>3.88</v>
      </c>
      <c r="N59" s="44">
        <f>'[8]мес ТЗ 2018'!AM963</f>
        <v>4.5</v>
      </c>
      <c r="O59" s="44">
        <f>'[8]мес ТЗ 2018'!AM1034</f>
        <v>0</v>
      </c>
      <c r="P59" s="44">
        <f>'[8]мес ТЗ 2018'!AM1134</f>
        <v>303.56266009142303</v>
      </c>
      <c r="Q59" s="44">
        <f>'[8]мес ТЗ 2018'!AM1303</f>
        <v>5.4</v>
      </c>
      <c r="R59" s="44">
        <f>'[8]мес ТЗ 2018'!AM1430</f>
        <v>9.7200000000000006</v>
      </c>
      <c r="S59" s="47">
        <f>'[8]мес ТЗ 2018'!AM1579</f>
        <v>5.4</v>
      </c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159">
        <f t="shared" si="13"/>
        <v>698.02266009142295</v>
      </c>
      <c r="AN59" s="154">
        <f t="shared" si="12"/>
        <v>698.02266009142295</v>
      </c>
      <c r="AO59" s="28"/>
      <c r="AP59" s="28"/>
      <c r="AQ59" s="28"/>
    </row>
    <row r="60" spans="1:70" hidden="1">
      <c r="A60" s="358" t="s">
        <v>48</v>
      </c>
      <c r="B60" s="359"/>
      <c r="C60" s="359"/>
      <c r="D60" s="359"/>
      <c r="E60" s="359"/>
      <c r="F60" s="359"/>
      <c r="G60" s="359"/>
      <c r="H60" s="44" t="e">
        <f>SUM(H56:H59)</f>
        <v>#REF!</v>
      </c>
      <c r="I60" s="44" t="e">
        <f t="shared" ref="I60:S60" si="15">SUM(I56:I59)</f>
        <v>#REF!</v>
      </c>
      <c r="J60" s="44" t="e">
        <f>SUM(J56:J59)</f>
        <v>#REF!</v>
      </c>
      <c r="K60" s="44" t="e">
        <f t="shared" si="15"/>
        <v>#REF!</v>
      </c>
      <c r="L60" s="44" t="e">
        <f>SUM(L56:L59)</f>
        <v>#REF!</v>
      </c>
      <c r="M60" s="44" t="e">
        <f>SUM(M56:M59)</f>
        <v>#REF!</v>
      </c>
      <c r="N60" s="44" t="e">
        <f t="shared" si="15"/>
        <v>#REF!</v>
      </c>
      <c r="O60" s="44" t="e">
        <f t="shared" si="15"/>
        <v>#REF!</v>
      </c>
      <c r="P60" s="44" t="e">
        <f t="shared" si="15"/>
        <v>#REF!</v>
      </c>
      <c r="Q60" s="44" t="e">
        <f t="shared" si="15"/>
        <v>#REF!</v>
      </c>
      <c r="R60" s="44" t="e">
        <f t="shared" si="15"/>
        <v>#REF!</v>
      </c>
      <c r="S60" s="47" t="e">
        <f t="shared" si="15"/>
        <v>#REF!</v>
      </c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159" t="e">
        <f t="shared" si="13"/>
        <v>#REF!</v>
      </c>
      <c r="AN60" s="154" t="e">
        <f t="shared" si="12"/>
        <v>#REF!</v>
      </c>
      <c r="AO60" s="28"/>
      <c r="AP60" s="28"/>
      <c r="AQ60" s="28"/>
    </row>
    <row r="61" spans="1:70" hidden="1">
      <c r="A61" s="349" t="s">
        <v>49</v>
      </c>
      <c r="B61" s="350"/>
      <c r="C61" s="350"/>
      <c r="D61" s="350"/>
      <c r="E61" s="350"/>
      <c r="F61" s="350"/>
      <c r="G61" s="350"/>
      <c r="H61" s="48">
        <f>'[8]мес ТЗ 2018'!AM26</f>
        <v>1.95</v>
      </c>
      <c r="I61" s="48">
        <f>'[8]мес ТЗ 2018'!AM55</f>
        <v>3.74</v>
      </c>
      <c r="J61" s="48">
        <f>'[8]мес ТЗ 2018'!AM84</f>
        <v>17.41</v>
      </c>
      <c r="K61" s="48">
        <f>'[8]мес ТЗ 2018'!AM113</f>
        <v>1.95</v>
      </c>
      <c r="L61" s="48">
        <f>'[8]мес ТЗ 2018'!AM142</f>
        <v>3.74</v>
      </c>
      <c r="M61" s="48">
        <f>'[8]мес ТЗ 2018'!AM794</f>
        <v>1.7</v>
      </c>
      <c r="N61" s="48">
        <f>'[8]мес ТЗ 2018'!AM965</f>
        <v>1.95</v>
      </c>
      <c r="O61" s="48">
        <f>'[8]мес ТЗ 2018'!AM1036</f>
        <v>5.27</v>
      </c>
      <c r="P61" s="48">
        <f>'[8]мес ТЗ 2018'!AM1136</f>
        <v>15.74</v>
      </c>
      <c r="Q61" s="48">
        <f>'[8]мес ТЗ 2018'!AM1305</f>
        <v>2.35</v>
      </c>
      <c r="R61" s="48">
        <f>'[8]мес ТЗ 2018'!AM1432</f>
        <v>4.2300000000000004</v>
      </c>
      <c r="S61" s="49">
        <f>'[8]мес ТЗ 2018'!AM1581</f>
        <v>2.35</v>
      </c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159">
        <f t="shared" si="13"/>
        <v>62.38</v>
      </c>
      <c r="AN61" s="154">
        <f t="shared" si="12"/>
        <v>62.38</v>
      </c>
      <c r="AO61" s="28"/>
      <c r="AP61" s="28"/>
      <c r="AQ61" s="28"/>
    </row>
    <row r="62" spans="1:70" hidden="1">
      <c r="A62" s="50"/>
      <c r="B62" s="51"/>
      <c r="C62" s="50"/>
      <c r="D62" s="50"/>
      <c r="E62" s="50"/>
      <c r="F62" s="52" t="s">
        <v>32</v>
      </c>
      <c r="G62" s="19"/>
      <c r="H62" s="44" t="e">
        <f>H34+H43+#REF!+#REF!</f>
        <v>#REF!</v>
      </c>
      <c r="I62" s="44" t="e">
        <f>I34+I43+#REF!+#REF!</f>
        <v>#REF!</v>
      </c>
      <c r="J62" s="44" t="e">
        <f>J34+J43++#REF!+#REF!+#REF!</f>
        <v>#REF!</v>
      </c>
      <c r="K62" s="44" t="e">
        <f>K34+K43++#REF!+#REF!+#REF!</f>
        <v>#REF!</v>
      </c>
      <c r="L62" s="44" t="e">
        <f>L34+L43++#REF!+#REF!+#REF!</f>
        <v>#REF!</v>
      </c>
      <c r="M62" s="44" t="e">
        <f>M34+M43++#REF!+#REF!+#REF!</f>
        <v>#REF!</v>
      </c>
      <c r="N62" s="44" t="e">
        <f>N34+N43++#REF!+#REF!+#REF!</f>
        <v>#REF!</v>
      </c>
      <c r="O62" s="44" t="e">
        <f>O34+O43++#REF!+#REF!+#REF!</f>
        <v>#REF!</v>
      </c>
      <c r="P62" s="44" t="e">
        <f>P34+P43++#REF!+#REF!+#REF!</f>
        <v>#REF!</v>
      </c>
      <c r="Q62" s="44" t="e">
        <f>Q34+Q43++#REF!+#REF!+#REF!</f>
        <v>#REF!</v>
      </c>
      <c r="R62" s="44" t="e">
        <f>R34+R43++#REF!+#REF!+#REF!</f>
        <v>#REF!</v>
      </c>
      <c r="S62" s="44" t="e">
        <f>S34+S43++#REF!+#REF!+#REF!</f>
        <v>#REF!</v>
      </c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7"/>
      <c r="AM62" s="159" t="e">
        <f t="shared" si="13"/>
        <v>#REF!</v>
      </c>
      <c r="AN62" s="154" t="e">
        <f t="shared" si="12"/>
        <v>#REF!</v>
      </c>
    </row>
    <row r="63" spans="1:70" ht="15" hidden="1" customHeight="1">
      <c r="A63" s="53"/>
      <c r="B63" s="54"/>
      <c r="C63" s="54"/>
      <c r="D63" s="351" t="s">
        <v>36</v>
      </c>
      <c r="E63" s="352"/>
      <c r="F63" s="353"/>
      <c r="G63" s="54"/>
      <c r="H63" s="69" t="e">
        <f>H55+H56+H57</f>
        <v>#REF!</v>
      </c>
      <c r="I63" s="69" t="e">
        <f t="shared" ref="I63:S63" si="16">I55+I56+I57</f>
        <v>#REF!</v>
      </c>
      <c r="J63" s="69" t="e">
        <f>J55+J56+J57</f>
        <v>#REF!</v>
      </c>
      <c r="K63" s="69" t="e">
        <f t="shared" si="16"/>
        <v>#REF!</v>
      </c>
      <c r="L63" s="69" t="e">
        <f t="shared" si="16"/>
        <v>#REF!</v>
      </c>
      <c r="M63" s="69" t="e">
        <f t="shared" si="16"/>
        <v>#REF!</v>
      </c>
      <c r="N63" s="69" t="e">
        <f t="shared" si="16"/>
        <v>#REF!</v>
      </c>
      <c r="O63" s="69" t="e">
        <f t="shared" si="16"/>
        <v>#REF!</v>
      </c>
      <c r="P63" s="69" t="e">
        <f t="shared" si="16"/>
        <v>#REF!</v>
      </c>
      <c r="Q63" s="69" t="e">
        <f t="shared" si="16"/>
        <v>#REF!</v>
      </c>
      <c r="R63" s="69" t="e">
        <f t="shared" si="16"/>
        <v>#REF!</v>
      </c>
      <c r="S63" s="69" t="e">
        <f t="shared" si="16"/>
        <v>#REF!</v>
      </c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149"/>
      <c r="AM63" s="159" t="e">
        <f>SUM(H63:S63)</f>
        <v>#REF!</v>
      </c>
      <c r="AN63" s="154" t="e">
        <f>AM63</f>
        <v>#REF!</v>
      </c>
    </row>
    <row r="64" spans="1:70" ht="15" hidden="1" customHeight="1">
      <c r="A64" s="53"/>
      <c r="B64" s="56"/>
      <c r="C64" s="351" t="s">
        <v>34</v>
      </c>
      <c r="D64" s="352"/>
      <c r="E64" s="352"/>
      <c r="F64" s="353"/>
      <c r="G64" s="56"/>
      <c r="H64" s="55" t="e">
        <f>H37+H46+#REF!+#REF!+H50</f>
        <v>#REF!</v>
      </c>
      <c r="I64" s="55" t="e">
        <f>I37+I46+#REF!+#REF!+I50</f>
        <v>#REF!</v>
      </c>
      <c r="J64" s="55" t="e">
        <f>J37+J46+#REF!+#REF!+J50</f>
        <v>#REF!</v>
      </c>
      <c r="K64" s="55" t="e">
        <f>K37+K46+#REF!+#REF!+K50</f>
        <v>#REF!</v>
      </c>
      <c r="L64" s="55" t="e">
        <f>L37+L46+#REF!+#REF!+L50</f>
        <v>#REF!</v>
      </c>
      <c r="M64" s="55" t="e">
        <f>M37+M46+#REF!+#REF!+M50</f>
        <v>#REF!</v>
      </c>
      <c r="N64" s="55" t="e">
        <f>N37+N46+#REF!+#REF!+N50</f>
        <v>#REF!</v>
      </c>
      <c r="O64" s="55" t="e">
        <f>O37+O46+#REF!+#REF!+O50</f>
        <v>#REF!</v>
      </c>
      <c r="P64" s="55" t="e">
        <f>P37+P46+#REF!+#REF!+P50</f>
        <v>#REF!</v>
      </c>
      <c r="Q64" s="55" t="e">
        <f>Q37+Q46+#REF!+#REF!+Q50</f>
        <v>#REF!</v>
      </c>
      <c r="R64" s="55" t="e">
        <f>R37+R46+#REF!+#REF!+R50</f>
        <v>#REF!</v>
      </c>
      <c r="S64" s="55" t="e">
        <f>S37+S46+#REF!+#REF!+S50</f>
        <v>#REF!</v>
      </c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150"/>
      <c r="AM64" s="160" t="e">
        <f>SUM(H64:S64)</f>
        <v>#REF!</v>
      </c>
      <c r="AN64" s="154" t="e">
        <f t="shared" ref="AN64:AN67" si="17">AM64</f>
        <v>#REF!</v>
      </c>
    </row>
    <row r="65" spans="1:40" ht="15" hidden="1" customHeight="1">
      <c r="A65" s="53"/>
      <c r="B65" s="56"/>
      <c r="C65" s="351" t="s">
        <v>35</v>
      </c>
      <c r="D65" s="352"/>
      <c r="E65" s="352"/>
      <c r="F65" s="353"/>
      <c r="G65" s="56"/>
      <c r="H65" s="55" t="e">
        <f>H38+H47+#REF!+#REF!+H51</f>
        <v>#REF!</v>
      </c>
      <c r="I65" s="55" t="e">
        <f>I38+I47+#REF!+#REF!+I51</f>
        <v>#REF!</v>
      </c>
      <c r="J65" s="55" t="e">
        <f>J38+J47+#REF!+#REF!+J51</f>
        <v>#REF!</v>
      </c>
      <c r="K65" s="55" t="e">
        <f>K38+K47+#REF!+#REF!+K51</f>
        <v>#REF!</v>
      </c>
      <c r="L65" s="55" t="e">
        <f>L38+L47+#REF!+#REF!+L51</f>
        <v>#REF!</v>
      </c>
      <c r="M65" s="55" t="e">
        <f>M38+M47+#REF!+#REF!+M51</f>
        <v>#REF!</v>
      </c>
      <c r="N65" s="55" t="e">
        <f>N38+N47+#REF!+#REF!+N51</f>
        <v>#REF!</v>
      </c>
      <c r="O65" s="55" t="e">
        <f>O38+O47+#REF!+#REF!+O51</f>
        <v>#REF!</v>
      </c>
      <c r="P65" s="55" t="e">
        <f>P38+P47+#REF!+#REF!+P51</f>
        <v>#REF!</v>
      </c>
      <c r="Q65" s="55" t="e">
        <f>Q38+Q47+#REF!+#REF!+Q51</f>
        <v>#REF!</v>
      </c>
      <c r="R65" s="55" t="e">
        <f>R38+R47+#REF!+#REF!+R51</f>
        <v>#REF!</v>
      </c>
      <c r="S65" s="55" t="e">
        <f>S38+S47+#REF!+#REF!+S51</f>
        <v>#REF!</v>
      </c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150"/>
      <c r="AM65" s="160" t="e">
        <f>SUM(H65:S65)</f>
        <v>#REF!</v>
      </c>
      <c r="AN65" s="154" t="e">
        <f t="shared" si="17"/>
        <v>#REF!</v>
      </c>
    </row>
    <row r="66" spans="1:40" ht="15" hidden="1" customHeight="1">
      <c r="A66" s="53"/>
      <c r="B66" s="56"/>
      <c r="C66" s="54"/>
      <c r="D66" s="351" t="s">
        <v>36</v>
      </c>
      <c r="E66" s="352"/>
      <c r="F66" s="353"/>
      <c r="G66" s="56"/>
      <c r="H66" s="55" t="e">
        <f>SUM(H63:H65)</f>
        <v>#REF!</v>
      </c>
      <c r="I66" s="55" t="e">
        <f t="shared" ref="I66:S66" si="18">SUM(I63:I65)</f>
        <v>#REF!</v>
      </c>
      <c r="J66" s="55" t="e">
        <f>SUM(J63:J65)</f>
        <v>#REF!</v>
      </c>
      <c r="K66" s="55" t="e">
        <f t="shared" si="18"/>
        <v>#REF!</v>
      </c>
      <c r="L66" s="55" t="e">
        <f t="shared" si="18"/>
        <v>#REF!</v>
      </c>
      <c r="M66" s="55" t="e">
        <f t="shared" si="18"/>
        <v>#REF!</v>
      </c>
      <c r="N66" s="55" t="e">
        <f t="shared" si="18"/>
        <v>#REF!</v>
      </c>
      <c r="O66" s="55" t="e">
        <f t="shared" si="18"/>
        <v>#REF!</v>
      </c>
      <c r="P66" s="55" t="e">
        <f t="shared" si="18"/>
        <v>#REF!</v>
      </c>
      <c r="Q66" s="55" t="e">
        <f t="shared" si="18"/>
        <v>#REF!</v>
      </c>
      <c r="R66" s="55" t="e">
        <f t="shared" si="18"/>
        <v>#REF!</v>
      </c>
      <c r="S66" s="55" t="e">
        <f t="shared" si="18"/>
        <v>#REF!</v>
      </c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150"/>
      <c r="AM66" s="160" t="e">
        <f>SUM(H66:S66)</f>
        <v>#REF!</v>
      </c>
      <c r="AN66" s="154" t="e">
        <f t="shared" si="17"/>
        <v>#REF!</v>
      </c>
    </row>
    <row r="67" spans="1:40" ht="15" hidden="1" customHeight="1">
      <c r="A67" s="53"/>
      <c r="B67" s="56"/>
      <c r="C67" s="351" t="s">
        <v>37</v>
      </c>
      <c r="D67" s="352"/>
      <c r="E67" s="352"/>
      <c r="F67" s="353"/>
      <c r="G67" s="56"/>
      <c r="H67" s="55" t="e">
        <f>H40+H49+#REF!+#REF!+H53</f>
        <v>#REF!</v>
      </c>
      <c r="I67" s="55" t="e">
        <f>I40+I49+#REF!+#REF!+I53</f>
        <v>#REF!</v>
      </c>
      <c r="J67" s="55" t="e">
        <f>J40+J49+#REF!+#REF!+J53</f>
        <v>#REF!</v>
      </c>
      <c r="K67" s="55" t="e">
        <f>K40+K49+#REF!+#REF!+K53</f>
        <v>#REF!</v>
      </c>
      <c r="L67" s="55" t="e">
        <f>L40+L49+#REF!+#REF!+L53</f>
        <v>#REF!</v>
      </c>
      <c r="M67" s="55" t="e">
        <f>M40+M49+#REF!+#REF!+M53</f>
        <v>#REF!</v>
      </c>
      <c r="N67" s="55" t="e">
        <f>N40+N49+#REF!+#REF!+N53</f>
        <v>#REF!</v>
      </c>
      <c r="O67" s="55" t="e">
        <f>O40+O49+#REF!+#REF!+O53</f>
        <v>#REF!</v>
      </c>
      <c r="P67" s="58" t="e">
        <f>P40+P49+#REF!+#REF!+P53</f>
        <v>#REF!</v>
      </c>
      <c r="Q67" s="55" t="e">
        <f>Q40+Q49+#REF!+#REF!+Q53</f>
        <v>#REF!</v>
      </c>
      <c r="R67" s="55" t="e">
        <f>R40+R49+#REF!+#REF!+R53</f>
        <v>#REF!</v>
      </c>
      <c r="S67" s="55" t="e">
        <f>S40+S49+#REF!+#REF!+S53</f>
        <v>#REF!</v>
      </c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150"/>
      <c r="AM67" s="161" t="e">
        <f>SUM(H67:S67)</f>
        <v>#REF!</v>
      </c>
      <c r="AN67" s="155" t="e">
        <f t="shared" si="17"/>
        <v>#REF!</v>
      </c>
    </row>
    <row r="68" spans="1:40" ht="15" customHeight="1">
      <c r="A68" s="61"/>
      <c r="B68" s="62"/>
      <c r="C68" s="62"/>
      <c r="D68" s="62"/>
      <c r="E68" s="62"/>
      <c r="F68" s="62"/>
      <c r="G68" s="62"/>
      <c r="H68" s="63"/>
      <c r="I68" s="63"/>
      <c r="J68" s="63"/>
      <c r="K68" s="63"/>
      <c r="L68" s="63"/>
      <c r="M68" s="63"/>
      <c r="N68" s="63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N68" s="28"/>
    </row>
    <row r="69" spans="1:40" ht="15" customHeight="1">
      <c r="A69" s="61"/>
      <c r="B69" s="62"/>
      <c r="C69" s="62"/>
      <c r="D69" s="62"/>
      <c r="E69" s="62"/>
      <c r="F69" s="62"/>
      <c r="G69" s="62"/>
      <c r="H69" s="63">
        <f>SUM(H36,H45)</f>
        <v>0</v>
      </c>
      <c r="I69" s="63"/>
      <c r="J69" s="63"/>
      <c r="K69" s="63"/>
      <c r="L69" s="63"/>
      <c r="M69" s="63"/>
      <c r="N69" s="63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N69" s="28"/>
    </row>
    <row r="70" spans="1:40" ht="15" customHeight="1">
      <c r="A70" s="61"/>
      <c r="B70" s="62"/>
      <c r="C70" s="62"/>
      <c r="D70" s="62"/>
      <c r="E70" s="62"/>
      <c r="F70" s="62"/>
      <c r="G70" s="62"/>
      <c r="H70" s="63"/>
      <c r="I70" s="63"/>
      <c r="J70" s="63"/>
      <c r="K70" s="63"/>
      <c r="L70" s="63"/>
      <c r="M70" s="63"/>
      <c r="N70" s="63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N70" s="28"/>
    </row>
    <row r="71" spans="1:40" ht="15" customHeight="1">
      <c r="A71" s="61"/>
      <c r="B71" s="62"/>
      <c r="C71" s="62"/>
      <c r="D71" s="62"/>
      <c r="E71" s="62"/>
      <c r="F71" s="62"/>
      <c r="G71" s="62"/>
      <c r="H71" s="63"/>
      <c r="I71" s="63"/>
      <c r="J71" s="63"/>
      <c r="K71" s="63"/>
      <c r="L71" s="63"/>
      <c r="M71" s="63"/>
      <c r="N71" s="63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N71" s="28"/>
    </row>
    <row r="72" spans="1:40" ht="15" customHeight="1">
      <c r="B72" s="389" t="s">
        <v>65</v>
      </c>
      <c r="C72" s="389"/>
      <c r="G72" s="364" t="s">
        <v>140</v>
      </c>
      <c r="H72" s="364"/>
      <c r="I72" s="364"/>
      <c r="L72" s="361" t="s">
        <v>50</v>
      </c>
      <c r="M72" s="361"/>
      <c r="N72" s="361"/>
      <c r="O72" s="361"/>
      <c r="P72" s="64"/>
      <c r="R72" s="364" t="s">
        <v>137</v>
      </c>
      <c r="S72" s="364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</row>
    <row r="73" spans="1:40" ht="15" customHeight="1">
      <c r="B73" s="9"/>
      <c r="C73" s="9"/>
      <c r="G73" s="363" t="s">
        <v>6</v>
      </c>
      <c r="H73" s="363"/>
      <c r="I73" s="363"/>
      <c r="L73" s="363" t="s">
        <v>51</v>
      </c>
      <c r="M73" s="363"/>
      <c r="N73" s="363"/>
      <c r="O73" s="363"/>
      <c r="P73" s="64"/>
      <c r="R73" s="363" t="s">
        <v>52</v>
      </c>
      <c r="S73" s="363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</row>
    <row r="74" spans="1:40" ht="15" customHeight="1">
      <c r="B74" s="9"/>
      <c r="C74" s="9"/>
      <c r="G74" s="107"/>
      <c r="H74" s="107"/>
      <c r="I74" s="107"/>
      <c r="L74" s="107"/>
      <c r="M74" s="107"/>
      <c r="N74" s="107"/>
      <c r="O74" s="107"/>
      <c r="P74" s="64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</row>
    <row r="75" spans="1:40" ht="13.5" customHeight="1"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N75" s="28"/>
    </row>
    <row r="76" spans="1:40" ht="15" customHeight="1">
      <c r="A76" s="111"/>
      <c r="B76" s="112"/>
      <c r="C76" s="109"/>
      <c r="D76" s="16"/>
      <c r="E76" s="16"/>
      <c r="F76" s="16"/>
      <c r="G76" s="16"/>
      <c r="H76" s="15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34"/>
      <c r="AN76" s="5"/>
    </row>
    <row r="77" spans="1:40" ht="13.5" customHeight="1"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N77" s="28"/>
    </row>
  </sheetData>
  <mergeCells count="77">
    <mergeCell ref="C47:F47"/>
    <mergeCell ref="D48:F48"/>
    <mergeCell ref="C50:F50"/>
    <mergeCell ref="C49:F49"/>
    <mergeCell ref="A36:F36"/>
    <mergeCell ref="C37:F37"/>
    <mergeCell ref="C38:F38"/>
    <mergeCell ref="B20:F20"/>
    <mergeCell ref="A23:AN23"/>
    <mergeCell ref="A26:A29"/>
    <mergeCell ref="B26:B29"/>
    <mergeCell ref="C26:C29"/>
    <mergeCell ref="D26:D29"/>
    <mergeCell ref="AN26:AN27"/>
    <mergeCell ref="A25:AN25"/>
    <mergeCell ref="E26:E29"/>
    <mergeCell ref="H26:AL26"/>
    <mergeCell ref="H28:AL29"/>
    <mergeCell ref="A24:B24"/>
    <mergeCell ref="F26:F29"/>
    <mergeCell ref="G42:G44"/>
    <mergeCell ref="A45:F45"/>
    <mergeCell ref="C65:F65"/>
    <mergeCell ref="D52:F52"/>
    <mergeCell ref="C53:F53"/>
    <mergeCell ref="D54:F54"/>
    <mergeCell ref="B55:F55"/>
    <mergeCell ref="A58:G58"/>
    <mergeCell ref="A59:G59"/>
    <mergeCell ref="A60:G60"/>
    <mergeCell ref="A61:G61"/>
    <mergeCell ref="D63:F63"/>
    <mergeCell ref="B56:F56"/>
    <mergeCell ref="B57:F57"/>
    <mergeCell ref="C51:F51"/>
    <mergeCell ref="C46:F46"/>
    <mergeCell ref="G73:I73"/>
    <mergeCell ref="L73:O73"/>
    <mergeCell ref="R73:S73"/>
    <mergeCell ref="L72:O72"/>
    <mergeCell ref="C64:F64"/>
    <mergeCell ref="D66:F66"/>
    <mergeCell ref="C67:F67"/>
    <mergeCell ref="B72:C72"/>
    <mergeCell ref="G72:I72"/>
    <mergeCell ref="R72:S72"/>
    <mergeCell ref="B7:C7"/>
    <mergeCell ref="P7:AM7"/>
    <mergeCell ref="B8:C8"/>
    <mergeCell ref="P8:AM8"/>
    <mergeCell ref="AG14:AM14"/>
    <mergeCell ref="P9:AM9"/>
    <mergeCell ref="B10:C10"/>
    <mergeCell ref="P10:AM10"/>
    <mergeCell ref="B14:F14"/>
    <mergeCell ref="A1:D1"/>
    <mergeCell ref="Q1:AM1"/>
    <mergeCell ref="B2:H2"/>
    <mergeCell ref="P2:AN2"/>
    <mergeCell ref="B3:H3"/>
    <mergeCell ref="P3:AM3"/>
    <mergeCell ref="H31:AL31"/>
    <mergeCell ref="H41:AL41"/>
    <mergeCell ref="P4:AM4"/>
    <mergeCell ref="B5:C5"/>
    <mergeCell ref="P5:AM5"/>
    <mergeCell ref="B6:C6"/>
    <mergeCell ref="P6:AM6"/>
    <mergeCell ref="AM26:AM29"/>
    <mergeCell ref="G26:G29"/>
    <mergeCell ref="C40:F40"/>
    <mergeCell ref="AG16:AM16"/>
    <mergeCell ref="AG18:AM18"/>
    <mergeCell ref="AG20:AM20"/>
    <mergeCell ref="H30:AL30"/>
    <mergeCell ref="D39:F39"/>
    <mergeCell ref="G32:G35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BQ117"/>
  <sheetViews>
    <sheetView showZeros="0" view="pageBreakPreview" topLeftCell="A11" zoomScale="85" zoomScaleNormal="70" zoomScaleSheetLayoutView="85" workbookViewId="0">
      <selection activeCell="S28" sqref="S28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.5703125" style="1" customWidth="1"/>
    <col min="4" max="4" width="0" style="1" hidden="1" customWidth="1"/>
    <col min="5" max="5" width="12.42578125" style="1"/>
    <col min="6" max="6" width="19.28515625" style="2" customWidth="1"/>
    <col min="7" max="7" width="7.140625" style="2" hidden="1" customWidth="1"/>
    <col min="8" max="38" width="5.7109375" style="1" customWidth="1"/>
    <col min="39" max="39" width="12.42578125" style="68"/>
    <col min="40" max="40" width="0" style="1" hidden="1" customWidth="1"/>
    <col min="41" max="16384" width="12.42578125" style="1"/>
  </cols>
  <sheetData>
    <row r="1" spans="1:45" ht="90" hidden="1" customHeight="1">
      <c r="A1" s="266"/>
      <c r="B1" s="266"/>
      <c r="C1" s="266"/>
      <c r="D1" s="266"/>
      <c r="P1" s="3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3"/>
    </row>
    <row r="2" spans="1:45" ht="15" hidden="1" customHeight="1">
      <c r="A2" s="73"/>
      <c r="B2" s="267" t="s">
        <v>0</v>
      </c>
      <c r="C2" s="267"/>
      <c r="D2" s="267"/>
      <c r="E2" s="267"/>
      <c r="F2" s="267"/>
      <c r="G2" s="267"/>
      <c r="H2" s="267"/>
      <c r="P2" s="268" t="s">
        <v>1</v>
      </c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9"/>
    </row>
    <row r="3" spans="1:45" ht="15" hidden="1" customHeight="1">
      <c r="A3" s="73"/>
      <c r="B3" s="270" t="s">
        <v>2</v>
      </c>
      <c r="C3" s="270"/>
      <c r="D3" s="270"/>
      <c r="E3" s="270"/>
      <c r="F3" s="270"/>
      <c r="G3" s="270"/>
      <c r="H3" s="270"/>
      <c r="P3" s="271" t="s">
        <v>3</v>
      </c>
      <c r="Q3" s="272"/>
      <c r="R3" s="272"/>
      <c r="S3" s="272"/>
      <c r="T3" s="272"/>
      <c r="U3" s="272"/>
      <c r="V3" s="272"/>
      <c r="W3" s="272"/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2"/>
      <c r="AJ3" s="272"/>
      <c r="AK3" s="272"/>
      <c r="AL3" s="272"/>
      <c r="AM3" s="272"/>
      <c r="AN3" s="5"/>
      <c r="AO3" s="273"/>
      <c r="AP3" s="274"/>
      <c r="AQ3" s="274"/>
      <c r="AR3" s="274"/>
      <c r="AS3" s="274"/>
    </row>
    <row r="4" spans="1:45" ht="15" hidden="1" customHeight="1">
      <c r="A4" s="73"/>
      <c r="B4" s="1"/>
      <c r="D4" s="6"/>
      <c r="E4" s="6"/>
      <c r="F4" s="7"/>
      <c r="G4" s="7"/>
      <c r="H4" s="8"/>
      <c r="P4" s="271"/>
      <c r="Q4" s="272"/>
      <c r="R4" s="272"/>
      <c r="S4" s="272"/>
      <c r="T4" s="272"/>
      <c r="U4" s="272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72"/>
      <c r="AM4" s="272"/>
      <c r="AN4" s="5"/>
      <c r="AO4" s="273"/>
      <c r="AP4" s="274"/>
      <c r="AQ4" s="274"/>
      <c r="AR4" s="274"/>
      <c r="AS4" s="274"/>
    </row>
    <row r="5" spans="1:45" ht="15" hidden="1" customHeight="1">
      <c r="A5" s="73"/>
      <c r="B5" s="275" t="s">
        <v>4</v>
      </c>
      <c r="C5" s="275"/>
      <c r="D5" s="9"/>
      <c r="E5" s="10"/>
      <c r="F5" s="10"/>
      <c r="G5" s="10"/>
      <c r="H5" s="11"/>
      <c r="P5" s="271" t="s">
        <v>5</v>
      </c>
      <c r="Q5" s="272"/>
      <c r="R5" s="272"/>
      <c r="S5" s="272"/>
      <c r="T5" s="272"/>
      <c r="U5" s="272"/>
      <c r="V5" s="272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272"/>
      <c r="AH5" s="272"/>
      <c r="AI5" s="272"/>
      <c r="AJ5" s="272"/>
      <c r="AK5" s="272"/>
      <c r="AL5" s="272"/>
      <c r="AM5" s="272"/>
      <c r="AN5" s="5"/>
      <c r="AO5" s="273"/>
      <c r="AP5" s="274"/>
      <c r="AQ5" s="274"/>
      <c r="AR5" s="274"/>
      <c r="AS5" s="274"/>
    </row>
    <row r="6" spans="1:45" ht="15" hidden="1" customHeight="1">
      <c r="A6" s="73"/>
      <c r="B6" s="276" t="s">
        <v>6</v>
      </c>
      <c r="C6" s="276"/>
      <c r="D6" s="10"/>
      <c r="E6" s="6"/>
      <c r="F6" s="12"/>
      <c r="G6" s="12"/>
      <c r="H6" s="13"/>
      <c r="P6" s="276" t="s">
        <v>6</v>
      </c>
      <c r="Q6" s="276"/>
      <c r="R6" s="276"/>
      <c r="S6" s="276"/>
      <c r="T6" s="276"/>
      <c r="U6" s="276"/>
      <c r="V6" s="276"/>
      <c r="W6" s="276"/>
      <c r="X6" s="276"/>
      <c r="Y6" s="276"/>
      <c r="Z6" s="276"/>
      <c r="AA6" s="276"/>
      <c r="AB6" s="276"/>
      <c r="AC6" s="276"/>
      <c r="AD6" s="276"/>
      <c r="AE6" s="276"/>
      <c r="AF6" s="276"/>
      <c r="AG6" s="276"/>
      <c r="AH6" s="276"/>
      <c r="AI6" s="276"/>
      <c r="AJ6" s="276"/>
      <c r="AK6" s="276"/>
      <c r="AL6" s="276"/>
      <c r="AM6" s="276"/>
      <c r="AN6" s="5"/>
      <c r="AO6" s="277"/>
      <c r="AP6" s="278"/>
      <c r="AQ6" s="278"/>
      <c r="AR6" s="278"/>
      <c r="AS6" s="278"/>
    </row>
    <row r="7" spans="1:45" ht="15" hidden="1" customHeight="1">
      <c r="A7" s="73"/>
      <c r="B7" s="275" t="s">
        <v>4</v>
      </c>
      <c r="C7" s="275"/>
      <c r="D7" s="9"/>
      <c r="E7" s="10"/>
      <c r="F7" s="10"/>
      <c r="G7" s="10"/>
      <c r="H7" s="11"/>
      <c r="P7" s="271" t="s">
        <v>5</v>
      </c>
      <c r="Q7" s="272"/>
      <c r="R7" s="272"/>
      <c r="S7" s="272"/>
      <c r="T7" s="272"/>
      <c r="U7" s="272"/>
      <c r="V7" s="272"/>
      <c r="W7" s="272"/>
      <c r="X7" s="272"/>
      <c r="Y7" s="272"/>
      <c r="Z7" s="272"/>
      <c r="AA7" s="272"/>
      <c r="AB7" s="272"/>
      <c r="AC7" s="272"/>
      <c r="AD7" s="272"/>
      <c r="AE7" s="272"/>
      <c r="AF7" s="272"/>
      <c r="AG7" s="272"/>
      <c r="AH7" s="272"/>
      <c r="AI7" s="272"/>
      <c r="AJ7" s="272"/>
      <c r="AK7" s="272"/>
      <c r="AL7" s="272"/>
      <c r="AM7" s="272"/>
      <c r="AN7" s="5"/>
      <c r="AO7" s="273"/>
      <c r="AP7" s="274"/>
      <c r="AQ7" s="274"/>
      <c r="AR7" s="274"/>
      <c r="AS7" s="274"/>
    </row>
    <row r="8" spans="1:45" ht="15" hidden="1" customHeight="1">
      <c r="A8" s="73"/>
      <c r="B8" s="276" t="s">
        <v>7</v>
      </c>
      <c r="C8" s="276"/>
      <c r="D8" s="10"/>
      <c r="E8" s="14"/>
      <c r="F8" s="12"/>
      <c r="G8" s="12"/>
      <c r="H8" s="13"/>
      <c r="P8" s="276" t="s">
        <v>7</v>
      </c>
      <c r="Q8" s="276"/>
      <c r="R8" s="276"/>
      <c r="S8" s="276"/>
      <c r="T8" s="276"/>
      <c r="U8" s="276"/>
      <c r="V8" s="276"/>
      <c r="W8" s="276"/>
      <c r="X8" s="276"/>
      <c r="Y8" s="276"/>
      <c r="Z8" s="276"/>
      <c r="AA8" s="276"/>
      <c r="AB8" s="276"/>
      <c r="AC8" s="276"/>
      <c r="AD8" s="276"/>
      <c r="AE8" s="276"/>
      <c r="AF8" s="276"/>
      <c r="AG8" s="276"/>
      <c r="AH8" s="276"/>
      <c r="AI8" s="276"/>
      <c r="AJ8" s="276"/>
      <c r="AK8" s="276"/>
      <c r="AL8" s="276"/>
      <c r="AM8" s="276"/>
      <c r="AN8" s="5"/>
      <c r="AO8" s="277"/>
      <c r="AP8" s="278"/>
      <c r="AQ8" s="278"/>
      <c r="AR8" s="278"/>
      <c r="AS8" s="278"/>
    </row>
    <row r="9" spans="1:45" ht="15" hidden="1" customHeight="1">
      <c r="A9" s="73"/>
      <c r="B9" s="9"/>
      <c r="C9" s="14"/>
      <c r="D9" s="14"/>
      <c r="E9" s="14"/>
      <c r="F9" s="14"/>
      <c r="G9" s="14"/>
      <c r="H9" s="15"/>
      <c r="P9" s="281"/>
      <c r="Q9" s="282"/>
      <c r="R9" s="282"/>
      <c r="S9" s="282"/>
      <c r="T9" s="282"/>
      <c r="U9" s="282"/>
      <c r="V9" s="282"/>
      <c r="W9" s="282"/>
      <c r="X9" s="282"/>
      <c r="Y9" s="282"/>
      <c r="Z9" s="282"/>
      <c r="AA9" s="282"/>
      <c r="AB9" s="282"/>
      <c r="AC9" s="282"/>
      <c r="AD9" s="282"/>
      <c r="AE9" s="282"/>
      <c r="AF9" s="282"/>
      <c r="AG9" s="282"/>
      <c r="AH9" s="282"/>
      <c r="AI9" s="282"/>
      <c r="AJ9" s="282"/>
      <c r="AK9" s="282"/>
      <c r="AL9" s="282"/>
      <c r="AM9" s="282"/>
      <c r="AN9" s="5"/>
      <c r="AO9" s="277"/>
      <c r="AP9" s="278"/>
      <c r="AQ9" s="278"/>
      <c r="AR9" s="278"/>
      <c r="AS9" s="278"/>
    </row>
    <row r="10" spans="1:45" ht="15" hidden="1" customHeight="1">
      <c r="A10" s="73"/>
      <c r="B10" s="283" t="s">
        <v>8</v>
      </c>
      <c r="C10" s="283"/>
      <c r="D10" s="16"/>
      <c r="E10" s="16"/>
      <c r="F10" s="16"/>
      <c r="G10" s="16"/>
      <c r="H10" s="15"/>
      <c r="P10" s="284" t="s">
        <v>9</v>
      </c>
      <c r="Q10" s="285"/>
      <c r="R10" s="285"/>
      <c r="S10" s="285"/>
      <c r="T10" s="285"/>
      <c r="U10" s="285"/>
      <c r="V10" s="285"/>
      <c r="W10" s="285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  <c r="AM10" s="285"/>
      <c r="AN10" s="5"/>
      <c r="AO10" s="284"/>
      <c r="AP10" s="285"/>
      <c r="AQ10" s="285"/>
      <c r="AR10" s="285"/>
      <c r="AS10" s="285"/>
    </row>
    <row r="11" spans="1:45" ht="38.25" customHeight="1">
      <c r="A11" s="73"/>
      <c r="B11" s="75"/>
      <c r="C11" s="75"/>
      <c r="D11" s="16"/>
      <c r="E11" s="16"/>
      <c r="F11" s="16"/>
      <c r="G11" s="16"/>
      <c r="H11" s="15"/>
      <c r="P11" s="76"/>
      <c r="Q11" s="76"/>
      <c r="AL11" s="76"/>
      <c r="AM11" s="113" t="s">
        <v>69</v>
      </c>
      <c r="AN11" s="5"/>
      <c r="AO11" s="76"/>
      <c r="AP11" s="76"/>
      <c r="AQ11" s="76"/>
      <c r="AR11" s="76"/>
      <c r="AS11" s="76"/>
    </row>
    <row r="12" spans="1:45" ht="32.25" customHeight="1">
      <c r="A12" s="73"/>
      <c r="B12" s="279" t="s">
        <v>56</v>
      </c>
      <c r="C12" s="279"/>
      <c r="D12" s="279"/>
      <c r="E12" s="279"/>
      <c r="F12" s="279"/>
      <c r="G12" s="16"/>
      <c r="H12" s="15"/>
      <c r="M12" s="279" t="s">
        <v>1</v>
      </c>
      <c r="N12" s="279"/>
      <c r="O12" s="279"/>
      <c r="P12" s="279"/>
      <c r="Q12" s="279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5"/>
      <c r="AO12" s="76"/>
      <c r="AP12" s="76"/>
      <c r="AQ12" s="76"/>
      <c r="AR12" s="76"/>
      <c r="AS12" s="76"/>
    </row>
    <row r="13" spans="1:45" ht="32.25" customHeight="1">
      <c r="A13" s="73"/>
      <c r="B13" s="279" t="s">
        <v>57</v>
      </c>
      <c r="C13" s="279"/>
      <c r="D13" s="279"/>
      <c r="E13" s="279"/>
      <c r="F13" s="279"/>
      <c r="G13" s="16"/>
      <c r="H13" s="15"/>
      <c r="M13" s="279" t="s">
        <v>3</v>
      </c>
      <c r="N13" s="279"/>
      <c r="O13" s="279"/>
      <c r="P13" s="279"/>
      <c r="Q13" s="279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5"/>
      <c r="AO13" s="76"/>
      <c r="AP13" s="76"/>
      <c r="AQ13" s="76"/>
      <c r="AR13" s="76"/>
      <c r="AS13" s="76"/>
    </row>
    <row r="14" spans="1:45" ht="31.5" customHeight="1">
      <c r="A14" s="73"/>
      <c r="B14" s="84" t="s">
        <v>62</v>
      </c>
      <c r="C14" s="85"/>
      <c r="D14" s="85"/>
      <c r="E14" s="85"/>
      <c r="F14" s="85"/>
      <c r="G14" s="16"/>
      <c r="H14" s="15"/>
      <c r="M14" s="85"/>
      <c r="N14" s="85"/>
      <c r="O14" s="85"/>
      <c r="P14" s="85"/>
      <c r="Q14" s="85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5"/>
      <c r="AO14" s="76"/>
      <c r="AP14" s="76"/>
      <c r="AQ14" s="76"/>
      <c r="AR14" s="76"/>
      <c r="AS14" s="76"/>
    </row>
    <row r="15" spans="1:45" ht="15" customHeight="1">
      <c r="A15" s="73"/>
      <c r="B15" s="86" t="s">
        <v>6</v>
      </c>
      <c r="C15" s="87"/>
      <c r="D15" s="87"/>
      <c r="E15" s="87"/>
      <c r="F15" s="87"/>
      <c r="G15" s="16"/>
      <c r="H15" s="15"/>
      <c r="M15" s="280" t="s">
        <v>6</v>
      </c>
      <c r="N15" s="280"/>
      <c r="O15" s="280"/>
      <c r="P15" s="280"/>
      <c r="Q15" s="85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5"/>
      <c r="AO15" s="76"/>
      <c r="AP15" s="76"/>
      <c r="AQ15" s="76"/>
      <c r="AR15" s="76"/>
      <c r="AS15" s="76"/>
    </row>
    <row r="16" spans="1:45" ht="33" customHeight="1">
      <c r="A16" s="73"/>
      <c r="B16" s="88" t="s">
        <v>63</v>
      </c>
      <c r="C16" s="85"/>
      <c r="D16" s="85"/>
      <c r="E16" s="85"/>
      <c r="F16" s="85"/>
      <c r="G16" s="16"/>
      <c r="H16" s="15"/>
      <c r="M16" s="85"/>
      <c r="N16" s="85"/>
      <c r="O16" s="85"/>
      <c r="P16" s="85"/>
      <c r="Q16" s="85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5"/>
      <c r="AO16" s="76"/>
      <c r="AP16" s="76"/>
      <c r="AQ16" s="76"/>
      <c r="AR16" s="76"/>
      <c r="AS16" s="76"/>
    </row>
    <row r="17" spans="1:58" ht="15" customHeight="1">
      <c r="A17" s="73"/>
      <c r="B17" s="89" t="s">
        <v>51</v>
      </c>
      <c r="C17" s="90"/>
      <c r="D17" s="90"/>
      <c r="E17" s="90"/>
      <c r="F17" s="90"/>
      <c r="G17" s="16"/>
      <c r="H17" s="15"/>
      <c r="M17" s="280" t="s">
        <v>51</v>
      </c>
      <c r="N17" s="280"/>
      <c r="O17" s="280"/>
      <c r="P17" s="280"/>
      <c r="Q17" s="85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5"/>
      <c r="AO17" s="76"/>
      <c r="AP17" s="76"/>
      <c r="AQ17" s="76"/>
      <c r="AR17" s="76"/>
      <c r="AS17" s="76"/>
    </row>
    <row r="18" spans="1:58" ht="15" customHeight="1">
      <c r="A18" s="73"/>
      <c r="B18" s="85"/>
      <c r="C18" s="85"/>
      <c r="D18" s="85"/>
      <c r="E18" s="85"/>
      <c r="F18" s="85"/>
      <c r="G18" s="16"/>
      <c r="H18" s="15"/>
      <c r="M18" s="85"/>
      <c r="N18" s="85"/>
      <c r="O18" s="85"/>
      <c r="P18" s="85"/>
      <c r="Q18" s="85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5"/>
      <c r="AO18" s="76"/>
      <c r="AP18" s="76"/>
      <c r="AQ18" s="76"/>
      <c r="AR18" s="76"/>
      <c r="AS18" s="76"/>
    </row>
    <row r="19" spans="1:58" ht="27.75" customHeight="1">
      <c r="A19" s="17"/>
      <c r="B19" s="279" t="s">
        <v>60</v>
      </c>
      <c r="C19" s="279"/>
      <c r="D19" s="279"/>
      <c r="E19" s="279"/>
      <c r="F19" s="279"/>
      <c r="G19" s="17"/>
      <c r="H19" s="17"/>
      <c r="I19" s="17"/>
      <c r="J19" s="17"/>
      <c r="K19" s="17"/>
      <c r="L19" s="17"/>
      <c r="M19" s="279" t="s">
        <v>61</v>
      </c>
      <c r="N19" s="279"/>
      <c r="O19" s="279"/>
      <c r="P19" s="279"/>
      <c r="Q19" s="279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3"/>
    </row>
    <row r="20" spans="1:58" ht="27.75" customHeight="1">
      <c r="A20" s="17"/>
      <c r="B20" s="80"/>
      <c r="C20" s="80"/>
      <c r="D20" s="80"/>
      <c r="E20" s="80"/>
      <c r="F20" s="80"/>
      <c r="G20" s="17"/>
      <c r="H20" s="17"/>
      <c r="I20" s="17"/>
      <c r="J20" s="17"/>
      <c r="K20" s="17"/>
      <c r="L20" s="17"/>
      <c r="M20" s="17"/>
      <c r="N20" s="17"/>
      <c r="O20" s="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3"/>
    </row>
    <row r="21" spans="1:58" ht="16.5" customHeight="1">
      <c r="A21" s="286" t="s">
        <v>104</v>
      </c>
      <c r="B21" s="286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6"/>
      <c r="N21" s="286"/>
      <c r="O21" s="286"/>
      <c r="P21" s="286"/>
      <c r="Q21" s="286"/>
      <c r="R21" s="286"/>
      <c r="S21" s="286"/>
      <c r="T21" s="286"/>
      <c r="U21" s="286"/>
      <c r="V21" s="286"/>
      <c r="W21" s="286"/>
      <c r="X21" s="286"/>
      <c r="Y21" s="286"/>
      <c r="Z21" s="286"/>
      <c r="AA21" s="286"/>
      <c r="AB21" s="286"/>
      <c r="AC21" s="286"/>
      <c r="AD21" s="286"/>
      <c r="AE21" s="286"/>
      <c r="AF21" s="286"/>
      <c r="AG21" s="286"/>
      <c r="AH21" s="286"/>
      <c r="AI21" s="286"/>
      <c r="AJ21" s="286"/>
      <c r="AK21" s="286"/>
      <c r="AL21" s="286"/>
      <c r="AM21" s="286"/>
      <c r="AN21" s="286"/>
    </row>
    <row r="22" spans="1:58" ht="15" customHeight="1">
      <c r="A22" s="287" t="s">
        <v>10</v>
      </c>
      <c r="B22" s="290" t="s">
        <v>11</v>
      </c>
      <c r="C22" s="287" t="s">
        <v>89</v>
      </c>
      <c r="D22" s="70" t="s">
        <v>12</v>
      </c>
      <c r="E22" s="293" t="s">
        <v>54</v>
      </c>
      <c r="F22" s="296" t="s">
        <v>87</v>
      </c>
      <c r="G22" s="297" t="s">
        <v>13</v>
      </c>
      <c r="H22" s="367" t="s">
        <v>105</v>
      </c>
      <c r="I22" s="367"/>
      <c r="J22" s="367"/>
      <c r="K22" s="367"/>
      <c r="L22" s="367"/>
      <c r="M22" s="367"/>
      <c r="N22" s="367"/>
      <c r="O22" s="367"/>
      <c r="P22" s="367"/>
      <c r="Q22" s="367"/>
      <c r="R22" s="367"/>
      <c r="S22" s="367"/>
      <c r="T22" s="367"/>
      <c r="U22" s="367"/>
      <c r="V22" s="367"/>
      <c r="W22" s="367"/>
      <c r="X22" s="367"/>
      <c r="Y22" s="367"/>
      <c r="Z22" s="367"/>
      <c r="AA22" s="367"/>
      <c r="AB22" s="367"/>
      <c r="AC22" s="367"/>
      <c r="AD22" s="367"/>
      <c r="AE22" s="367"/>
      <c r="AF22" s="367"/>
      <c r="AG22" s="367"/>
      <c r="AH22" s="367"/>
      <c r="AI22" s="367"/>
      <c r="AJ22" s="367"/>
      <c r="AK22" s="367"/>
      <c r="AL22" s="367"/>
      <c r="AM22" s="300" t="s">
        <v>55</v>
      </c>
      <c r="AN22" s="303" t="s">
        <v>26</v>
      </c>
    </row>
    <row r="23" spans="1:58" ht="15" customHeight="1">
      <c r="A23" s="288"/>
      <c r="B23" s="291"/>
      <c r="C23" s="288"/>
      <c r="D23" s="71"/>
      <c r="E23" s="294"/>
      <c r="F23" s="296"/>
      <c r="G23" s="298"/>
      <c r="H23" s="367"/>
      <c r="I23" s="367"/>
      <c r="J23" s="367"/>
      <c r="K23" s="367"/>
      <c r="L23" s="367"/>
      <c r="M23" s="367"/>
      <c r="N23" s="367"/>
      <c r="O23" s="367"/>
      <c r="P23" s="367"/>
      <c r="Q23" s="367"/>
      <c r="R23" s="367"/>
      <c r="S23" s="367"/>
      <c r="T23" s="367"/>
      <c r="U23" s="367"/>
      <c r="V23" s="367"/>
      <c r="W23" s="367"/>
      <c r="X23" s="367"/>
      <c r="Y23" s="367"/>
      <c r="Z23" s="367"/>
      <c r="AA23" s="367"/>
      <c r="AB23" s="367"/>
      <c r="AC23" s="367"/>
      <c r="AD23" s="367"/>
      <c r="AE23" s="367"/>
      <c r="AF23" s="367"/>
      <c r="AG23" s="367"/>
      <c r="AH23" s="367"/>
      <c r="AI23" s="367"/>
      <c r="AJ23" s="367"/>
      <c r="AK23" s="367"/>
      <c r="AL23" s="367"/>
      <c r="AM23" s="301"/>
      <c r="AN23" s="303"/>
    </row>
    <row r="24" spans="1:58" ht="15" customHeight="1">
      <c r="A24" s="288"/>
      <c r="B24" s="291"/>
      <c r="C24" s="288"/>
      <c r="D24" s="71"/>
      <c r="E24" s="294"/>
      <c r="F24" s="296"/>
      <c r="G24" s="298"/>
      <c r="H24" s="127" t="s">
        <v>106</v>
      </c>
      <c r="I24" s="127" t="s">
        <v>107</v>
      </c>
      <c r="J24" s="127" t="s">
        <v>108</v>
      </c>
      <c r="K24" s="127" t="s">
        <v>109</v>
      </c>
      <c r="L24" s="127" t="s">
        <v>110</v>
      </c>
      <c r="M24" s="127" t="s">
        <v>111</v>
      </c>
      <c r="N24" s="127" t="s">
        <v>112</v>
      </c>
      <c r="O24" s="127" t="s">
        <v>113</v>
      </c>
      <c r="P24" s="127" t="s">
        <v>114</v>
      </c>
      <c r="Q24" s="127" t="s">
        <v>115</v>
      </c>
      <c r="R24" s="127" t="s">
        <v>116</v>
      </c>
      <c r="S24" s="127" t="s">
        <v>117</v>
      </c>
      <c r="T24" s="127" t="s">
        <v>118</v>
      </c>
      <c r="U24" s="127" t="s">
        <v>119</v>
      </c>
      <c r="V24" s="127" t="s">
        <v>120</v>
      </c>
      <c r="W24" s="127" t="s">
        <v>121</v>
      </c>
      <c r="X24" s="127" t="s">
        <v>122</v>
      </c>
      <c r="Y24" s="127" t="s">
        <v>123</v>
      </c>
      <c r="Z24" s="127" t="s">
        <v>124</v>
      </c>
      <c r="AA24" s="127" t="s">
        <v>125</v>
      </c>
      <c r="AB24" s="127" t="s">
        <v>126</v>
      </c>
      <c r="AC24" s="127" t="s">
        <v>127</v>
      </c>
      <c r="AD24" s="127" t="s">
        <v>128</v>
      </c>
      <c r="AE24" s="127" t="s">
        <v>129</v>
      </c>
      <c r="AF24" s="127" t="s">
        <v>130</v>
      </c>
      <c r="AG24" s="127" t="s">
        <v>131</v>
      </c>
      <c r="AH24" s="127" t="s">
        <v>132</v>
      </c>
      <c r="AI24" s="127" t="s">
        <v>133</v>
      </c>
      <c r="AJ24" s="127" t="s">
        <v>134</v>
      </c>
      <c r="AK24" s="127" t="s">
        <v>135</v>
      </c>
      <c r="AL24" s="127" t="s">
        <v>136</v>
      </c>
      <c r="AM24" s="301"/>
      <c r="AN24" s="77"/>
    </row>
    <row r="25" spans="1:58" ht="15" customHeight="1">
      <c r="A25" s="289"/>
      <c r="B25" s="292"/>
      <c r="C25" s="289"/>
      <c r="D25" s="72"/>
      <c r="E25" s="295"/>
      <c r="F25" s="296"/>
      <c r="G25" s="299"/>
      <c r="H25" s="366" t="s">
        <v>90</v>
      </c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  <c r="V25" s="366"/>
      <c r="W25" s="366"/>
      <c r="X25" s="366"/>
      <c r="Y25" s="366"/>
      <c r="Z25" s="366"/>
      <c r="AA25" s="366"/>
      <c r="AB25" s="366"/>
      <c r="AC25" s="366"/>
      <c r="AD25" s="366"/>
      <c r="AE25" s="366"/>
      <c r="AF25" s="366"/>
      <c r="AG25" s="366"/>
      <c r="AH25" s="366"/>
      <c r="AI25" s="366"/>
      <c r="AJ25" s="366"/>
      <c r="AK25" s="366"/>
      <c r="AL25" s="366"/>
      <c r="AM25" s="302"/>
      <c r="AN25" s="19" t="s">
        <v>27</v>
      </c>
    </row>
    <row r="26" spans="1:58" s="23" customFormat="1">
      <c r="A26" s="20">
        <v>1</v>
      </c>
      <c r="B26" s="20">
        <v>2</v>
      </c>
      <c r="C26" s="21">
        <v>3</v>
      </c>
      <c r="D26" s="20">
        <v>4</v>
      </c>
      <c r="E26" s="21">
        <v>4</v>
      </c>
      <c r="F26" s="20">
        <v>5</v>
      </c>
      <c r="G26" s="20">
        <v>6</v>
      </c>
      <c r="H26" s="328">
        <v>6</v>
      </c>
      <c r="I26" s="329"/>
      <c r="J26" s="329"/>
      <c r="K26" s="329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29"/>
      <c r="AB26" s="329"/>
      <c r="AC26" s="329"/>
      <c r="AD26" s="329"/>
      <c r="AE26" s="329"/>
      <c r="AF26" s="329"/>
      <c r="AG26" s="329"/>
      <c r="AH26" s="329"/>
      <c r="AI26" s="329"/>
      <c r="AJ26" s="329"/>
      <c r="AK26" s="329"/>
      <c r="AL26" s="330"/>
      <c r="AM26" s="20">
        <v>7</v>
      </c>
      <c r="AN26" s="22">
        <v>10</v>
      </c>
    </row>
    <row r="27" spans="1:58" s="23" customFormat="1">
      <c r="A27" s="331" t="s">
        <v>28</v>
      </c>
      <c r="B27" s="332"/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  <c r="Q27" s="332"/>
      <c r="R27" s="332"/>
      <c r="S27" s="332"/>
      <c r="T27" s="332"/>
      <c r="U27" s="332"/>
      <c r="V27" s="332"/>
      <c r="W27" s="332"/>
      <c r="X27" s="332"/>
      <c r="Y27" s="332"/>
      <c r="Z27" s="332"/>
      <c r="AA27" s="332"/>
      <c r="AB27" s="332"/>
      <c r="AC27" s="332"/>
      <c r="AD27" s="332"/>
      <c r="AE27" s="332"/>
      <c r="AF27" s="332"/>
      <c r="AG27" s="332"/>
      <c r="AH27" s="332"/>
      <c r="AI27" s="332"/>
      <c r="AJ27" s="332"/>
      <c r="AK27" s="332"/>
      <c r="AL27" s="332"/>
      <c r="AM27" s="332"/>
      <c r="AN27" s="333"/>
    </row>
    <row r="28" spans="1:58" ht="52.5" customHeight="1">
      <c r="A28" s="120" t="s">
        <v>98</v>
      </c>
      <c r="B28" s="334" t="s">
        <v>29</v>
      </c>
      <c r="C28" s="78" t="s">
        <v>70</v>
      </c>
      <c r="D28" s="25">
        <f>'[8]Норма ТК'!C3</f>
        <v>13.332000000000001</v>
      </c>
      <c r="E28" s="78" t="s">
        <v>30</v>
      </c>
      <c r="F28" s="26" t="s">
        <v>88</v>
      </c>
      <c r="G28" s="114"/>
      <c r="H28" s="25">
        <v>1</v>
      </c>
      <c r="I28" s="25">
        <v>1</v>
      </c>
      <c r="J28" s="25">
        <v>1</v>
      </c>
      <c r="K28" s="25">
        <v>1</v>
      </c>
      <c r="L28" s="25">
        <v>1</v>
      </c>
      <c r="M28" s="25">
        <v>1</v>
      </c>
      <c r="N28" s="25">
        <v>1</v>
      </c>
      <c r="O28" s="25">
        <v>1</v>
      </c>
      <c r="P28" s="25">
        <v>1</v>
      </c>
      <c r="Q28" s="25">
        <v>1</v>
      </c>
      <c r="R28" s="25">
        <v>1</v>
      </c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>
        <v>1</v>
      </c>
      <c r="AM28" s="25">
        <f>SUM(H28:AL28)</f>
        <v>12</v>
      </c>
      <c r="AN28" s="25">
        <f>AM28</f>
        <v>12</v>
      </c>
      <c r="AO28" s="27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</row>
    <row r="29" spans="1:58" ht="52.5" customHeight="1">
      <c r="A29" s="120" t="s">
        <v>99</v>
      </c>
      <c r="B29" s="335"/>
      <c r="C29" s="78" t="s">
        <v>71</v>
      </c>
      <c r="D29" s="25">
        <f>'[8]Норма ТК'!C10</f>
        <v>13.332000000000001</v>
      </c>
      <c r="E29" s="29" t="s">
        <v>31</v>
      </c>
      <c r="F29" s="30" t="s">
        <v>92</v>
      </c>
      <c r="G29" s="115"/>
      <c r="H29" s="25"/>
      <c r="I29" s="25">
        <v>1</v>
      </c>
      <c r="J29" s="25"/>
      <c r="K29" s="25"/>
      <c r="L29" s="25">
        <v>1</v>
      </c>
      <c r="M29" s="25"/>
      <c r="N29" s="25"/>
      <c r="O29" s="25">
        <v>1</v>
      </c>
      <c r="P29" s="25"/>
      <c r="Q29" s="25"/>
      <c r="R29" s="25">
        <v>1</v>
      </c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>
        <f t="shared" ref="AM29:AM72" si="0">SUM(H29:AL29)</f>
        <v>4</v>
      </c>
      <c r="AN29" s="25">
        <f t="shared" ref="AN29:AN88" si="1">AM29</f>
        <v>4</v>
      </c>
      <c r="AO29" s="27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</row>
    <row r="30" spans="1:58" ht="52.5" customHeight="1">
      <c r="A30" s="120" t="s">
        <v>100</v>
      </c>
      <c r="B30" s="335"/>
      <c r="C30" s="31" t="s">
        <v>72</v>
      </c>
      <c r="D30" s="25">
        <f>'[8]Норма ТК'!C16</f>
        <v>239.464</v>
      </c>
      <c r="E30" s="29" t="s">
        <v>32</v>
      </c>
      <c r="F30" s="31" t="s">
        <v>93</v>
      </c>
      <c r="G30" s="115"/>
      <c r="H30" s="25"/>
      <c r="I30" s="25"/>
      <c r="J30" s="25">
        <v>1</v>
      </c>
      <c r="K30" s="25"/>
      <c r="L30" s="25"/>
      <c r="M30" s="25"/>
      <c r="N30" s="25"/>
      <c r="O30" s="25"/>
      <c r="P30" s="25">
        <v>1</v>
      </c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>
        <f>SUM(H30:AL30)</f>
        <v>2</v>
      </c>
      <c r="AN30" s="25">
        <f>AM30</f>
        <v>2</v>
      </c>
      <c r="AO30" s="27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</row>
    <row r="31" spans="1:58" ht="52.5" customHeight="1">
      <c r="A31" s="120" t="s">
        <v>101</v>
      </c>
      <c r="B31" s="336"/>
      <c r="C31" s="31" t="s">
        <v>73</v>
      </c>
      <c r="D31" s="32">
        <f>'[8]Норма ТК'!C17</f>
        <v>47.463999999999999</v>
      </c>
      <c r="E31" s="29" t="s">
        <v>32</v>
      </c>
      <c r="F31" s="31" t="s">
        <v>93</v>
      </c>
      <c r="G31" s="116"/>
      <c r="H31" s="25"/>
      <c r="I31" s="25"/>
      <c r="J31" s="25">
        <v>1</v>
      </c>
      <c r="K31" s="25"/>
      <c r="L31" s="25"/>
      <c r="M31" s="25"/>
      <c r="N31" s="25"/>
      <c r="O31" s="25"/>
      <c r="P31" s="25">
        <v>1</v>
      </c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>
        <f>SUM(H31:AL31)</f>
        <v>2</v>
      </c>
      <c r="AN31" s="25">
        <f>AM31</f>
        <v>2</v>
      </c>
      <c r="AO31" s="27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</row>
    <row r="32" spans="1:58" ht="15.75" customHeight="1">
      <c r="A32" s="325" t="s">
        <v>30</v>
      </c>
      <c r="B32" s="326"/>
      <c r="C32" s="326"/>
      <c r="D32" s="326"/>
      <c r="E32" s="326"/>
      <c r="F32" s="327"/>
      <c r="G32" s="34" t="s">
        <v>33</v>
      </c>
      <c r="H32" s="25">
        <f>H28</f>
        <v>1</v>
      </c>
      <c r="I32" s="25">
        <f t="shared" ref="I32:AL32" si="2">I28</f>
        <v>1</v>
      </c>
      <c r="J32" s="25">
        <f t="shared" si="2"/>
        <v>1</v>
      </c>
      <c r="K32" s="25">
        <f t="shared" si="2"/>
        <v>1</v>
      </c>
      <c r="L32" s="25">
        <f t="shared" si="2"/>
        <v>1</v>
      </c>
      <c r="M32" s="25">
        <f t="shared" si="2"/>
        <v>1</v>
      </c>
      <c r="N32" s="25">
        <f t="shared" si="2"/>
        <v>1</v>
      </c>
      <c r="O32" s="25">
        <f t="shared" si="2"/>
        <v>1</v>
      </c>
      <c r="P32" s="25">
        <f t="shared" si="2"/>
        <v>1</v>
      </c>
      <c r="Q32" s="25">
        <f t="shared" si="2"/>
        <v>1</v>
      </c>
      <c r="R32" s="25">
        <f t="shared" si="2"/>
        <v>1</v>
      </c>
      <c r="S32" s="25">
        <f t="shared" si="2"/>
        <v>0</v>
      </c>
      <c r="T32" s="25">
        <f t="shared" si="2"/>
        <v>0</v>
      </c>
      <c r="U32" s="25">
        <f t="shared" si="2"/>
        <v>0</v>
      </c>
      <c r="V32" s="25">
        <f t="shared" si="2"/>
        <v>0</v>
      </c>
      <c r="W32" s="25">
        <f t="shared" si="2"/>
        <v>0</v>
      </c>
      <c r="X32" s="25">
        <f t="shared" si="2"/>
        <v>0</v>
      </c>
      <c r="Y32" s="25">
        <f t="shared" si="2"/>
        <v>0</v>
      </c>
      <c r="Z32" s="25">
        <f t="shared" si="2"/>
        <v>0</v>
      </c>
      <c r="AA32" s="25">
        <f t="shared" si="2"/>
        <v>0</v>
      </c>
      <c r="AB32" s="25">
        <f t="shared" si="2"/>
        <v>0</v>
      </c>
      <c r="AC32" s="25">
        <f t="shared" si="2"/>
        <v>0</v>
      </c>
      <c r="AD32" s="25">
        <f t="shared" si="2"/>
        <v>0</v>
      </c>
      <c r="AE32" s="25">
        <f t="shared" si="2"/>
        <v>0</v>
      </c>
      <c r="AF32" s="25">
        <f t="shared" si="2"/>
        <v>0</v>
      </c>
      <c r="AG32" s="25">
        <f t="shared" si="2"/>
        <v>0</v>
      </c>
      <c r="AH32" s="25">
        <f t="shared" si="2"/>
        <v>0</v>
      </c>
      <c r="AI32" s="25">
        <f t="shared" si="2"/>
        <v>0</v>
      </c>
      <c r="AJ32" s="25">
        <f t="shared" si="2"/>
        <v>0</v>
      </c>
      <c r="AK32" s="25">
        <f t="shared" si="2"/>
        <v>0</v>
      </c>
      <c r="AL32" s="25">
        <f t="shared" si="2"/>
        <v>1</v>
      </c>
      <c r="AM32" s="25">
        <f>SUM(H32:AL32)</f>
        <v>12</v>
      </c>
      <c r="AN32" s="25">
        <f t="shared" ref="AN32:AN35" si="3">AM32</f>
        <v>12</v>
      </c>
      <c r="AO32" s="27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</row>
    <row r="33" spans="1:58" ht="15.75" customHeight="1">
      <c r="A33" s="325" t="s">
        <v>31</v>
      </c>
      <c r="B33" s="326"/>
      <c r="C33" s="326"/>
      <c r="D33" s="326"/>
      <c r="E33" s="326"/>
      <c r="F33" s="327"/>
      <c r="G33" s="34" t="s">
        <v>33</v>
      </c>
      <c r="H33" s="25">
        <f>H29</f>
        <v>0</v>
      </c>
      <c r="I33" s="25">
        <f t="shared" ref="I33:AL33" si="4">I29</f>
        <v>1</v>
      </c>
      <c r="J33" s="25">
        <f t="shared" si="4"/>
        <v>0</v>
      </c>
      <c r="K33" s="25">
        <f t="shared" si="4"/>
        <v>0</v>
      </c>
      <c r="L33" s="25">
        <f t="shared" si="4"/>
        <v>1</v>
      </c>
      <c r="M33" s="25">
        <f t="shared" si="4"/>
        <v>0</v>
      </c>
      <c r="N33" s="25">
        <f t="shared" si="4"/>
        <v>0</v>
      </c>
      <c r="O33" s="25">
        <f t="shared" si="4"/>
        <v>1</v>
      </c>
      <c r="P33" s="25">
        <f t="shared" si="4"/>
        <v>0</v>
      </c>
      <c r="Q33" s="25">
        <f t="shared" si="4"/>
        <v>0</v>
      </c>
      <c r="R33" s="25">
        <f t="shared" si="4"/>
        <v>1</v>
      </c>
      <c r="S33" s="25">
        <f t="shared" si="4"/>
        <v>0</v>
      </c>
      <c r="T33" s="25">
        <f t="shared" si="4"/>
        <v>0</v>
      </c>
      <c r="U33" s="25">
        <f t="shared" si="4"/>
        <v>0</v>
      </c>
      <c r="V33" s="25">
        <f t="shared" si="4"/>
        <v>0</v>
      </c>
      <c r="W33" s="25">
        <f t="shared" si="4"/>
        <v>0</v>
      </c>
      <c r="X33" s="25">
        <f t="shared" si="4"/>
        <v>0</v>
      </c>
      <c r="Y33" s="25">
        <f t="shared" si="4"/>
        <v>0</v>
      </c>
      <c r="Z33" s="25">
        <f t="shared" si="4"/>
        <v>0</v>
      </c>
      <c r="AA33" s="25">
        <f t="shared" si="4"/>
        <v>0</v>
      </c>
      <c r="AB33" s="25">
        <f t="shared" si="4"/>
        <v>0</v>
      </c>
      <c r="AC33" s="25">
        <f t="shared" si="4"/>
        <v>0</v>
      </c>
      <c r="AD33" s="25">
        <f t="shared" si="4"/>
        <v>0</v>
      </c>
      <c r="AE33" s="25">
        <f t="shared" si="4"/>
        <v>0</v>
      </c>
      <c r="AF33" s="25">
        <f t="shared" si="4"/>
        <v>0</v>
      </c>
      <c r="AG33" s="25">
        <f t="shared" si="4"/>
        <v>0</v>
      </c>
      <c r="AH33" s="25">
        <f t="shared" si="4"/>
        <v>0</v>
      </c>
      <c r="AI33" s="25">
        <f t="shared" si="4"/>
        <v>0</v>
      </c>
      <c r="AJ33" s="25">
        <f t="shared" si="4"/>
        <v>0</v>
      </c>
      <c r="AK33" s="25">
        <f t="shared" si="4"/>
        <v>0</v>
      </c>
      <c r="AL33" s="25">
        <f t="shared" si="4"/>
        <v>0</v>
      </c>
      <c r="AM33" s="25">
        <f t="shared" ref="AM33:AM35" si="5">SUM(H33:AL33)</f>
        <v>4</v>
      </c>
      <c r="AN33" s="25">
        <f t="shared" si="3"/>
        <v>4</v>
      </c>
      <c r="AO33" s="27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</row>
    <row r="34" spans="1:58" ht="15.75" customHeight="1">
      <c r="A34" s="337" t="s">
        <v>32</v>
      </c>
      <c r="B34" s="338"/>
      <c r="C34" s="338"/>
      <c r="D34" s="338"/>
      <c r="E34" s="338"/>
      <c r="F34" s="339"/>
      <c r="G34" s="34" t="s">
        <v>33</v>
      </c>
      <c r="H34" s="25">
        <f>H30+H31</f>
        <v>0</v>
      </c>
      <c r="I34" s="25">
        <f t="shared" ref="I34:AL34" si="6">I30+I31</f>
        <v>0</v>
      </c>
      <c r="J34" s="25">
        <f t="shared" si="6"/>
        <v>2</v>
      </c>
      <c r="K34" s="25">
        <f t="shared" si="6"/>
        <v>0</v>
      </c>
      <c r="L34" s="25">
        <f t="shared" si="6"/>
        <v>0</v>
      </c>
      <c r="M34" s="25">
        <f t="shared" si="6"/>
        <v>0</v>
      </c>
      <c r="N34" s="25">
        <f t="shared" si="6"/>
        <v>0</v>
      </c>
      <c r="O34" s="25">
        <f t="shared" si="6"/>
        <v>0</v>
      </c>
      <c r="P34" s="25">
        <f t="shared" si="6"/>
        <v>2</v>
      </c>
      <c r="Q34" s="25">
        <f t="shared" si="6"/>
        <v>0</v>
      </c>
      <c r="R34" s="25">
        <f t="shared" si="6"/>
        <v>0</v>
      </c>
      <c r="S34" s="25">
        <f t="shared" si="6"/>
        <v>0</v>
      </c>
      <c r="T34" s="25">
        <f t="shared" si="6"/>
        <v>0</v>
      </c>
      <c r="U34" s="25">
        <f t="shared" si="6"/>
        <v>0</v>
      </c>
      <c r="V34" s="25">
        <f t="shared" si="6"/>
        <v>0</v>
      </c>
      <c r="W34" s="25">
        <f t="shared" si="6"/>
        <v>0</v>
      </c>
      <c r="X34" s="25">
        <f t="shared" si="6"/>
        <v>0</v>
      </c>
      <c r="Y34" s="25">
        <f t="shared" si="6"/>
        <v>0</v>
      </c>
      <c r="Z34" s="25">
        <f t="shared" si="6"/>
        <v>0</v>
      </c>
      <c r="AA34" s="25">
        <f t="shared" si="6"/>
        <v>0</v>
      </c>
      <c r="AB34" s="25">
        <f t="shared" si="6"/>
        <v>0</v>
      </c>
      <c r="AC34" s="25">
        <f t="shared" si="6"/>
        <v>0</v>
      </c>
      <c r="AD34" s="25">
        <f t="shared" si="6"/>
        <v>0</v>
      </c>
      <c r="AE34" s="25">
        <f t="shared" si="6"/>
        <v>0</v>
      </c>
      <c r="AF34" s="25">
        <f t="shared" si="6"/>
        <v>0</v>
      </c>
      <c r="AG34" s="25">
        <f t="shared" si="6"/>
        <v>0</v>
      </c>
      <c r="AH34" s="25">
        <f t="shared" si="6"/>
        <v>0</v>
      </c>
      <c r="AI34" s="25">
        <f t="shared" si="6"/>
        <v>0</v>
      </c>
      <c r="AJ34" s="25">
        <f t="shared" si="6"/>
        <v>0</v>
      </c>
      <c r="AK34" s="25">
        <f t="shared" si="6"/>
        <v>0</v>
      </c>
      <c r="AL34" s="25">
        <f t="shared" si="6"/>
        <v>0</v>
      </c>
      <c r="AM34" s="25">
        <f t="shared" si="5"/>
        <v>4</v>
      </c>
      <c r="AN34" s="25">
        <f t="shared" si="3"/>
        <v>4</v>
      </c>
      <c r="AO34" s="27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</row>
    <row r="35" spans="1:58" ht="15.75" customHeight="1">
      <c r="A35" s="310" t="s">
        <v>94</v>
      </c>
      <c r="B35" s="311"/>
      <c r="C35" s="311"/>
      <c r="D35" s="311"/>
      <c r="E35" s="311"/>
      <c r="F35" s="312"/>
      <c r="G35" s="119" t="s">
        <v>38</v>
      </c>
      <c r="H35" s="44">
        <f>H32+H33+H34</f>
        <v>1</v>
      </c>
      <c r="I35" s="44">
        <f t="shared" ref="I35:AL35" si="7">I32+I33+I34</f>
        <v>2</v>
      </c>
      <c r="J35" s="44">
        <f t="shared" si="7"/>
        <v>3</v>
      </c>
      <c r="K35" s="44">
        <f t="shared" si="7"/>
        <v>1</v>
      </c>
      <c r="L35" s="44">
        <f t="shared" si="7"/>
        <v>2</v>
      </c>
      <c r="M35" s="44">
        <f t="shared" si="7"/>
        <v>1</v>
      </c>
      <c r="N35" s="44">
        <f t="shared" si="7"/>
        <v>1</v>
      </c>
      <c r="O35" s="44">
        <f t="shared" si="7"/>
        <v>2</v>
      </c>
      <c r="P35" s="44">
        <f t="shared" si="7"/>
        <v>3</v>
      </c>
      <c r="Q35" s="44">
        <f t="shared" si="7"/>
        <v>1</v>
      </c>
      <c r="R35" s="44">
        <f t="shared" si="7"/>
        <v>2</v>
      </c>
      <c r="S35" s="44">
        <f t="shared" si="7"/>
        <v>0</v>
      </c>
      <c r="T35" s="44">
        <f t="shared" si="7"/>
        <v>0</v>
      </c>
      <c r="U35" s="44">
        <f t="shared" si="7"/>
        <v>0</v>
      </c>
      <c r="V35" s="44">
        <f t="shared" si="7"/>
        <v>0</v>
      </c>
      <c r="W35" s="44">
        <f t="shared" si="7"/>
        <v>0</v>
      </c>
      <c r="X35" s="44">
        <f t="shared" si="7"/>
        <v>0</v>
      </c>
      <c r="Y35" s="44">
        <f t="shared" si="7"/>
        <v>0</v>
      </c>
      <c r="Z35" s="44">
        <f t="shared" si="7"/>
        <v>0</v>
      </c>
      <c r="AA35" s="44">
        <f t="shared" si="7"/>
        <v>0</v>
      </c>
      <c r="AB35" s="44">
        <f t="shared" si="7"/>
        <v>0</v>
      </c>
      <c r="AC35" s="44">
        <f t="shared" si="7"/>
        <v>0</v>
      </c>
      <c r="AD35" s="44">
        <f t="shared" si="7"/>
        <v>0</v>
      </c>
      <c r="AE35" s="44">
        <f t="shared" si="7"/>
        <v>0</v>
      </c>
      <c r="AF35" s="44">
        <f t="shared" si="7"/>
        <v>0</v>
      </c>
      <c r="AG35" s="44">
        <f t="shared" si="7"/>
        <v>0</v>
      </c>
      <c r="AH35" s="44">
        <f t="shared" si="7"/>
        <v>0</v>
      </c>
      <c r="AI35" s="44">
        <f t="shared" si="7"/>
        <v>0</v>
      </c>
      <c r="AJ35" s="44">
        <f t="shared" si="7"/>
        <v>0</v>
      </c>
      <c r="AK35" s="44">
        <f t="shared" si="7"/>
        <v>0</v>
      </c>
      <c r="AL35" s="44">
        <f t="shared" si="7"/>
        <v>1</v>
      </c>
      <c r="AM35" s="44">
        <f t="shared" si="5"/>
        <v>20</v>
      </c>
      <c r="AN35" s="25">
        <f t="shared" si="3"/>
        <v>20</v>
      </c>
      <c r="AO35" s="27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</row>
    <row r="36" spans="1:58" s="36" customFormat="1" ht="15.75" customHeight="1" thickBot="1">
      <c r="A36" s="313" t="s">
        <v>39</v>
      </c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4"/>
      <c r="N36" s="314"/>
      <c r="O36" s="314"/>
      <c r="P36" s="314"/>
      <c r="Q36" s="314"/>
      <c r="R36" s="314"/>
      <c r="S36" s="314"/>
      <c r="T36" s="314"/>
      <c r="U36" s="314"/>
      <c r="V36" s="314"/>
      <c r="W36" s="314"/>
      <c r="X36" s="314"/>
      <c r="Y36" s="314"/>
      <c r="Z36" s="314"/>
      <c r="AA36" s="314"/>
      <c r="AB36" s="314"/>
      <c r="AC36" s="314"/>
      <c r="AD36" s="314"/>
      <c r="AE36" s="314"/>
      <c r="AF36" s="314"/>
      <c r="AG36" s="314"/>
      <c r="AH36" s="314"/>
      <c r="AI36" s="314"/>
      <c r="AJ36" s="314"/>
      <c r="AK36" s="314"/>
      <c r="AL36" s="314"/>
      <c r="AM36" s="314"/>
      <c r="AN36" s="315"/>
      <c r="AO36" s="27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s="37" customFormat="1" ht="53.25" customHeight="1">
      <c r="A37" s="316"/>
      <c r="B37" s="319" t="s">
        <v>40</v>
      </c>
      <c r="C37" s="31" t="s">
        <v>74</v>
      </c>
      <c r="D37" s="25">
        <f>'[8]Норма ТК'!C5</f>
        <v>19.678000000000001</v>
      </c>
      <c r="E37" s="78" t="s">
        <v>30</v>
      </c>
      <c r="F37" s="26" t="s">
        <v>88</v>
      </c>
      <c r="G37" s="322"/>
      <c r="H37" s="25">
        <v>1</v>
      </c>
      <c r="I37" s="25">
        <v>1</v>
      </c>
      <c r="J37" s="25">
        <v>1</v>
      </c>
      <c r="K37" s="25">
        <v>1</v>
      </c>
      <c r="L37" s="25">
        <v>1</v>
      </c>
      <c r="M37" s="25">
        <v>1</v>
      </c>
      <c r="N37" s="25">
        <v>1</v>
      </c>
      <c r="O37" s="25">
        <v>1</v>
      </c>
      <c r="P37" s="25">
        <v>1</v>
      </c>
      <c r="Q37" s="25">
        <v>1</v>
      </c>
      <c r="R37" s="25">
        <v>1</v>
      </c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>
        <v>1</v>
      </c>
      <c r="AM37" s="25">
        <f t="shared" ref="AM37:AM45" si="8">SUM(H37:AL37)</f>
        <v>12</v>
      </c>
      <c r="AN37" s="25">
        <f t="shared" ref="AN37:AN45" si="9">AM37</f>
        <v>12</v>
      </c>
      <c r="AO37" s="27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s="38" customFormat="1" ht="53.25" customHeight="1" thickBot="1">
      <c r="A38" s="317"/>
      <c r="B38" s="320"/>
      <c r="C38" s="31" t="s">
        <v>75</v>
      </c>
      <c r="D38" s="25">
        <f>'[8]Норма ТК'!C21</f>
        <v>352.95600000000002</v>
      </c>
      <c r="E38" s="29" t="s">
        <v>32</v>
      </c>
      <c r="F38" s="31" t="s">
        <v>93</v>
      </c>
      <c r="G38" s="323"/>
      <c r="H38" s="25"/>
      <c r="I38" s="25"/>
      <c r="J38" s="25">
        <v>1</v>
      </c>
      <c r="K38" s="25"/>
      <c r="L38" s="25"/>
      <c r="M38" s="25"/>
      <c r="N38" s="25"/>
      <c r="O38" s="25"/>
      <c r="P38" s="25">
        <v>1</v>
      </c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>
        <f t="shared" si="8"/>
        <v>2</v>
      </c>
      <c r="AN38" s="25">
        <f t="shared" si="9"/>
        <v>2</v>
      </c>
      <c r="AO38" s="27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</row>
    <row r="39" spans="1:58" s="36" customFormat="1" ht="53.25" customHeight="1">
      <c r="A39" s="318"/>
      <c r="B39" s="321"/>
      <c r="C39" s="31" t="s">
        <v>76</v>
      </c>
      <c r="D39" s="32">
        <f>'[8]Норма ТК'!C22</f>
        <v>139.34399999999999</v>
      </c>
      <c r="E39" s="29" t="s">
        <v>32</v>
      </c>
      <c r="F39" s="31" t="s">
        <v>93</v>
      </c>
      <c r="G39" s="324"/>
      <c r="H39" s="25"/>
      <c r="I39" s="25"/>
      <c r="J39" s="25">
        <v>1</v>
      </c>
      <c r="K39" s="25"/>
      <c r="L39" s="25"/>
      <c r="M39" s="25"/>
      <c r="N39" s="25"/>
      <c r="O39" s="25"/>
      <c r="P39" s="25">
        <v>1</v>
      </c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>
        <f t="shared" si="8"/>
        <v>2</v>
      </c>
      <c r="AN39" s="25">
        <f t="shared" si="9"/>
        <v>2</v>
      </c>
      <c r="AO39" s="27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</row>
    <row r="40" spans="1:58" ht="15.75" customHeight="1">
      <c r="A40" s="325" t="s">
        <v>30</v>
      </c>
      <c r="B40" s="326"/>
      <c r="C40" s="326"/>
      <c r="D40" s="326"/>
      <c r="E40" s="326"/>
      <c r="F40" s="327"/>
      <c r="G40" s="34" t="s">
        <v>33</v>
      </c>
      <c r="H40" s="25">
        <f>H37</f>
        <v>1</v>
      </c>
      <c r="I40" s="25">
        <f t="shared" ref="I40:AL40" si="10">I37</f>
        <v>1</v>
      </c>
      <c r="J40" s="25">
        <f t="shared" si="10"/>
        <v>1</v>
      </c>
      <c r="K40" s="25">
        <f t="shared" si="10"/>
        <v>1</v>
      </c>
      <c r="L40" s="25">
        <f t="shared" si="10"/>
        <v>1</v>
      </c>
      <c r="M40" s="25">
        <f t="shared" si="10"/>
        <v>1</v>
      </c>
      <c r="N40" s="25">
        <f t="shared" si="10"/>
        <v>1</v>
      </c>
      <c r="O40" s="25">
        <f t="shared" si="10"/>
        <v>1</v>
      </c>
      <c r="P40" s="25">
        <f t="shared" si="10"/>
        <v>1</v>
      </c>
      <c r="Q40" s="25">
        <f t="shared" si="10"/>
        <v>1</v>
      </c>
      <c r="R40" s="25">
        <f t="shared" si="10"/>
        <v>1</v>
      </c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>
        <f t="shared" si="10"/>
        <v>1</v>
      </c>
      <c r="AM40" s="25">
        <f t="shared" ref="AM40:AM42" si="11">SUM(H40:AL40)</f>
        <v>12</v>
      </c>
      <c r="AN40" s="25">
        <f t="shared" si="9"/>
        <v>12</v>
      </c>
      <c r="AO40" s="27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</row>
    <row r="41" spans="1:58" ht="15.75" customHeight="1">
      <c r="A41" s="337" t="s">
        <v>32</v>
      </c>
      <c r="B41" s="338"/>
      <c r="C41" s="338"/>
      <c r="D41" s="338"/>
      <c r="E41" s="338"/>
      <c r="F41" s="339"/>
      <c r="G41" s="34" t="s">
        <v>33</v>
      </c>
      <c r="H41" s="25">
        <f>H38+H39</f>
        <v>0</v>
      </c>
      <c r="I41" s="25">
        <f t="shared" ref="I41:AL41" si="12">I38+I39</f>
        <v>0</v>
      </c>
      <c r="J41" s="25">
        <f t="shared" si="12"/>
        <v>2</v>
      </c>
      <c r="K41" s="25">
        <f t="shared" si="12"/>
        <v>0</v>
      </c>
      <c r="L41" s="25">
        <f t="shared" si="12"/>
        <v>0</v>
      </c>
      <c r="M41" s="25">
        <f t="shared" si="12"/>
        <v>0</v>
      </c>
      <c r="N41" s="25">
        <f t="shared" si="12"/>
        <v>0</v>
      </c>
      <c r="O41" s="25">
        <f t="shared" si="12"/>
        <v>0</v>
      </c>
      <c r="P41" s="25">
        <f t="shared" si="12"/>
        <v>2</v>
      </c>
      <c r="Q41" s="25">
        <f t="shared" si="12"/>
        <v>0</v>
      </c>
      <c r="R41" s="25">
        <f t="shared" si="12"/>
        <v>0</v>
      </c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>
        <f t="shared" si="12"/>
        <v>0</v>
      </c>
      <c r="AM41" s="25">
        <f t="shared" si="11"/>
        <v>4</v>
      </c>
      <c r="AN41" s="25">
        <f t="shared" si="9"/>
        <v>4</v>
      </c>
      <c r="AO41" s="27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2" spans="1:58" ht="15.75" customHeight="1">
      <c r="A42" s="310" t="s">
        <v>94</v>
      </c>
      <c r="B42" s="311"/>
      <c r="C42" s="311"/>
      <c r="D42" s="311"/>
      <c r="E42" s="311"/>
      <c r="F42" s="312"/>
      <c r="G42" s="119" t="s">
        <v>38</v>
      </c>
      <c r="H42" s="44">
        <f>H40+H41</f>
        <v>1</v>
      </c>
      <c r="I42" s="44">
        <f t="shared" ref="I42:AL42" si="13">I40+I41</f>
        <v>1</v>
      </c>
      <c r="J42" s="44">
        <f t="shared" si="13"/>
        <v>3</v>
      </c>
      <c r="K42" s="44">
        <f t="shared" si="13"/>
        <v>1</v>
      </c>
      <c r="L42" s="44">
        <f t="shared" si="13"/>
        <v>1</v>
      </c>
      <c r="M42" s="44">
        <f t="shared" si="13"/>
        <v>1</v>
      </c>
      <c r="N42" s="44">
        <f t="shared" si="13"/>
        <v>1</v>
      </c>
      <c r="O42" s="44">
        <f t="shared" si="13"/>
        <v>1</v>
      </c>
      <c r="P42" s="44">
        <f t="shared" si="13"/>
        <v>3</v>
      </c>
      <c r="Q42" s="44">
        <f t="shared" si="13"/>
        <v>1</v>
      </c>
      <c r="R42" s="44">
        <f t="shared" si="13"/>
        <v>1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>
        <f t="shared" si="13"/>
        <v>1</v>
      </c>
      <c r="AM42" s="44">
        <f t="shared" si="11"/>
        <v>16</v>
      </c>
      <c r="AN42" s="25">
        <f t="shared" si="9"/>
        <v>16</v>
      </c>
      <c r="AO42" s="27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</row>
    <row r="43" spans="1:58" s="36" customFormat="1" ht="15" hidden="1" customHeight="1">
      <c r="A43" s="33"/>
      <c r="B43" s="31"/>
      <c r="C43" s="325" t="s">
        <v>34</v>
      </c>
      <c r="D43" s="326"/>
      <c r="E43" s="326"/>
      <c r="F43" s="327"/>
      <c r="G43" s="34" t="s">
        <v>33</v>
      </c>
      <c r="H43" s="25">
        <f>'[8]мес ТЗ 2018'!AM168</f>
        <v>0</v>
      </c>
      <c r="I43" s="25">
        <f>'[8]мес ТЗ 2018'!AM307</f>
        <v>0</v>
      </c>
      <c r="J43" s="25">
        <f>'[8]мес ТЗ 2018'!AM447</f>
        <v>50.781999999999996</v>
      </c>
      <c r="K43" s="25">
        <f>'[8]мес ТЗ 2018'!AM549</f>
        <v>2.17</v>
      </c>
      <c r="L43" s="25">
        <f>'[8]мес ТЗ 2018'!AM654</f>
        <v>2.1652198294142599</v>
      </c>
      <c r="M43" s="25">
        <f>'[8]мес ТЗ 2018'!AM757</f>
        <v>2.17</v>
      </c>
      <c r="N43" s="25">
        <f>'[8]мес ТЗ 2018'!AM858</f>
        <v>0</v>
      </c>
      <c r="O43" s="25">
        <f>'[8]мес ТЗ 2018'!AM998</f>
        <v>0</v>
      </c>
      <c r="P43" s="25">
        <f>'[8]мес ТЗ 2018'!AM1097</f>
        <v>50.5628295784282</v>
      </c>
      <c r="Q43" s="25">
        <f>'[8]мес ТЗ 2018'!AM1195</f>
        <v>0</v>
      </c>
      <c r="R43" s="25">
        <f>'[8]мес ТЗ 2018'!AM1335</f>
        <v>2.1652198294142599</v>
      </c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>
        <f>'[8]мес ТЗ 2018'!AM1468</f>
        <v>0</v>
      </c>
      <c r="AM43" s="25">
        <f t="shared" si="8"/>
        <v>110.01526923725672</v>
      </c>
      <c r="AN43" s="25">
        <f t="shared" si="9"/>
        <v>110.01526923725672</v>
      </c>
      <c r="AO43" s="27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</row>
    <row r="44" spans="1:58" s="36" customFormat="1" ht="15" hidden="1" customHeight="1">
      <c r="A44" s="33"/>
      <c r="B44" s="31"/>
      <c r="C44" s="337" t="s">
        <v>35</v>
      </c>
      <c r="D44" s="338"/>
      <c r="E44" s="338"/>
      <c r="F44" s="339"/>
      <c r="G44" s="34" t="s">
        <v>33</v>
      </c>
      <c r="H44" s="25">
        <f>'[8]мес ТЗ 2018'!AM169</f>
        <v>0</v>
      </c>
      <c r="I44" s="25">
        <f>'[8]мес ТЗ 2018'!AM308</f>
        <v>3.9780698364827298</v>
      </c>
      <c r="J44" s="25">
        <f>'[8]мес ТЗ 2018'!AM448</f>
        <v>95.995999999999995</v>
      </c>
      <c r="K44" s="25">
        <f>'[8]мес ТЗ 2018'!AM550</f>
        <v>3.98</v>
      </c>
      <c r="L44" s="25">
        <f>'[8]мес ТЗ 2018'!AM655</f>
        <v>3.9780698364827298</v>
      </c>
      <c r="M44" s="25">
        <f>'[8]мес ТЗ 2018'!AM758</f>
        <v>3.98</v>
      </c>
      <c r="N44" s="25">
        <f>'[8]мес ТЗ 2018'!AM859</f>
        <v>0</v>
      </c>
      <c r="O44" s="25">
        <f>'[8]мес ТЗ 2018'!AM999</f>
        <v>0</v>
      </c>
      <c r="P44" s="25">
        <f>'[8]мес ТЗ 2018'!AM1098</f>
        <v>84.253296341997995</v>
      </c>
      <c r="Q44" s="25">
        <f>'[8]мес ТЗ 2018'!AM1196</f>
        <v>0</v>
      </c>
      <c r="R44" s="25">
        <f>'[8]мес ТЗ 2018'!AM1336</f>
        <v>0</v>
      </c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>
        <f>'[8]мес ТЗ 2018'!AM1469</f>
        <v>0</v>
      </c>
      <c r="AM44" s="25">
        <f t="shared" si="8"/>
        <v>196.16543601496346</v>
      </c>
      <c r="AN44" s="25">
        <f t="shared" si="9"/>
        <v>196.16543601496346</v>
      </c>
      <c r="AO44" s="27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</row>
    <row r="45" spans="1:58" s="36" customFormat="1" ht="15" hidden="1" customHeight="1">
      <c r="A45" s="33"/>
      <c r="B45" s="31"/>
      <c r="C45" s="337" t="s">
        <v>37</v>
      </c>
      <c r="D45" s="338"/>
      <c r="E45" s="338"/>
      <c r="F45" s="339"/>
      <c r="G45" s="34" t="s">
        <v>38</v>
      </c>
      <c r="H45" s="25">
        <f>'[8]мес ТЗ 2018'!AM171</f>
        <v>0.49</v>
      </c>
      <c r="I45" s="25">
        <f>'[8]мес ТЗ 2018'!AM310</f>
        <v>0.57999999999999996</v>
      </c>
      <c r="J45" s="25">
        <f>'[8]мес ТЗ 2018'!AM450</f>
        <v>3.2</v>
      </c>
      <c r="K45" s="25">
        <f>'[8]мес ТЗ 2018'!AM552</f>
        <v>0.57999999999999996</v>
      </c>
      <c r="L45" s="25">
        <f>'[8]мес ТЗ 2018'!AM657</f>
        <v>0.57999999999999996</v>
      </c>
      <c r="M45" s="25">
        <f>'[8]мес ТЗ 2018'!AM760</f>
        <v>0.57999999999999996</v>
      </c>
      <c r="N45" s="25">
        <f>'[8]мес ТЗ 2018'!AM861</f>
        <v>0.57999999999999996</v>
      </c>
      <c r="O45" s="25">
        <f>'[8]мес ТЗ 2018'!AM1001</f>
        <v>0.57999999999999996</v>
      </c>
      <c r="P45" s="35">
        <f>'[8]мес ТЗ 2018'!AM1100</f>
        <v>3.55</v>
      </c>
      <c r="Q45" s="25">
        <f>'[8]мес ТЗ 2018'!AM1198</f>
        <v>0.57999999999999996</v>
      </c>
      <c r="R45" s="25">
        <f>'[8]мес ТЗ 2018'!AM1338</f>
        <v>0.57999999999999996</v>
      </c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>
        <f>'[8]мес ТЗ 2018'!AM1471</f>
        <v>0.57999999999999996</v>
      </c>
      <c r="AM45" s="25">
        <f t="shared" si="8"/>
        <v>12.459999999999999</v>
      </c>
      <c r="AN45" s="25">
        <f t="shared" si="9"/>
        <v>12.459999999999999</v>
      </c>
      <c r="AO45" s="27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</row>
    <row r="46" spans="1:58" ht="15.75" customHeight="1" thickBot="1">
      <c r="A46" s="343" t="s">
        <v>41</v>
      </c>
      <c r="B46" s="344"/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  <c r="W46" s="344"/>
      <c r="X46" s="344"/>
      <c r="Y46" s="344"/>
      <c r="Z46" s="344"/>
      <c r="AA46" s="344"/>
      <c r="AB46" s="344"/>
      <c r="AC46" s="344"/>
      <c r="AD46" s="344"/>
      <c r="AE46" s="344"/>
      <c r="AF46" s="344"/>
      <c r="AG46" s="344"/>
      <c r="AH46" s="344"/>
      <c r="AI46" s="344"/>
      <c r="AJ46" s="344"/>
      <c r="AK46" s="344"/>
      <c r="AL46" s="344"/>
      <c r="AM46" s="344"/>
      <c r="AN46" s="345"/>
      <c r="AO46" s="27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</row>
    <row r="47" spans="1:58" s="37" customFormat="1" ht="53.25" customHeight="1">
      <c r="A47" s="340"/>
      <c r="B47" s="334" t="s">
        <v>29</v>
      </c>
      <c r="C47" s="78" t="s">
        <v>77</v>
      </c>
      <c r="D47" s="25">
        <f>'[8]Норма ТК'!C4</f>
        <v>15.465999999999999</v>
      </c>
      <c r="E47" s="29" t="s">
        <v>30</v>
      </c>
      <c r="F47" s="26" t="s">
        <v>88</v>
      </c>
      <c r="G47" s="322"/>
      <c r="H47" s="25">
        <v>1</v>
      </c>
      <c r="I47" s="25">
        <v>1</v>
      </c>
      <c r="J47" s="25">
        <v>1</v>
      </c>
      <c r="K47" s="25">
        <v>1</v>
      </c>
      <c r="L47" s="25">
        <v>1</v>
      </c>
      <c r="M47" s="25">
        <v>1</v>
      </c>
      <c r="N47" s="25">
        <v>1</v>
      </c>
      <c r="O47" s="25">
        <v>1</v>
      </c>
      <c r="P47" s="25">
        <v>1</v>
      </c>
      <c r="Q47" s="25">
        <v>1</v>
      </c>
      <c r="R47" s="25">
        <v>1</v>
      </c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>
        <v>1</v>
      </c>
      <c r="AM47" s="25">
        <f t="shared" si="0"/>
        <v>12</v>
      </c>
      <c r="AN47" s="25">
        <f t="shared" si="1"/>
        <v>12</v>
      </c>
      <c r="AO47" s="27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</row>
    <row r="48" spans="1:58" s="39" customFormat="1" ht="46.5" customHeight="1">
      <c r="A48" s="340"/>
      <c r="B48" s="335"/>
      <c r="C48" s="78" t="s">
        <v>78</v>
      </c>
      <c r="D48" s="25">
        <f>'[8]Норма ТК'!C11</f>
        <v>15.465999999999999</v>
      </c>
      <c r="E48" s="29" t="s">
        <v>31</v>
      </c>
      <c r="F48" s="30" t="s">
        <v>92</v>
      </c>
      <c r="G48" s="341"/>
      <c r="H48" s="25"/>
      <c r="I48" s="25">
        <v>1</v>
      </c>
      <c r="J48" s="25"/>
      <c r="K48" s="25"/>
      <c r="L48" s="25">
        <v>1</v>
      </c>
      <c r="M48" s="25"/>
      <c r="N48" s="25"/>
      <c r="O48" s="25">
        <v>1</v>
      </c>
      <c r="P48" s="25"/>
      <c r="Q48" s="25"/>
      <c r="R48" s="25">
        <v>1</v>
      </c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>
        <f t="shared" si="0"/>
        <v>4</v>
      </c>
      <c r="AN48" s="25">
        <f t="shared" si="1"/>
        <v>4</v>
      </c>
      <c r="AO48" s="27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</row>
    <row r="49" spans="1:58" s="38" customFormat="1" ht="60.75" customHeight="1" thickBot="1">
      <c r="A49" s="340"/>
      <c r="B49" s="336"/>
      <c r="C49" s="31" t="s">
        <v>79</v>
      </c>
      <c r="D49" s="25">
        <f>'[8]Норма ТК'!C18</f>
        <v>306.12799999999999</v>
      </c>
      <c r="E49" s="29" t="s">
        <v>32</v>
      </c>
      <c r="F49" s="31" t="s">
        <v>93</v>
      </c>
      <c r="G49" s="342"/>
      <c r="H49" s="25"/>
      <c r="I49" s="25"/>
      <c r="J49" s="25">
        <v>1</v>
      </c>
      <c r="K49" s="25"/>
      <c r="L49" s="25"/>
      <c r="M49" s="25"/>
      <c r="N49" s="25"/>
      <c r="O49" s="25"/>
      <c r="P49" s="25">
        <v>1</v>
      </c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>
        <f t="shared" si="0"/>
        <v>2</v>
      </c>
      <c r="AN49" s="25">
        <f t="shared" si="1"/>
        <v>2</v>
      </c>
      <c r="AO49" s="27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</row>
    <row r="50" spans="1:58" ht="15.75" customHeight="1">
      <c r="A50" s="325" t="s">
        <v>30</v>
      </c>
      <c r="B50" s="326"/>
      <c r="C50" s="326"/>
      <c r="D50" s="326"/>
      <c r="E50" s="326"/>
      <c r="F50" s="327"/>
      <c r="G50" s="34" t="s">
        <v>33</v>
      </c>
      <c r="H50" s="25">
        <f>H47</f>
        <v>1</v>
      </c>
      <c r="I50" s="25">
        <f t="shared" ref="I50:AL52" si="14">I47</f>
        <v>1</v>
      </c>
      <c r="J50" s="25">
        <f t="shared" si="14"/>
        <v>1</v>
      </c>
      <c r="K50" s="25">
        <f t="shared" si="14"/>
        <v>1</v>
      </c>
      <c r="L50" s="25">
        <f t="shared" si="14"/>
        <v>1</v>
      </c>
      <c r="M50" s="25">
        <f t="shared" si="14"/>
        <v>1</v>
      </c>
      <c r="N50" s="25">
        <f t="shared" si="14"/>
        <v>1</v>
      </c>
      <c r="O50" s="25">
        <f t="shared" si="14"/>
        <v>1</v>
      </c>
      <c r="P50" s="25">
        <f t="shared" si="14"/>
        <v>1</v>
      </c>
      <c r="Q50" s="25">
        <f t="shared" si="14"/>
        <v>1</v>
      </c>
      <c r="R50" s="25">
        <f t="shared" si="14"/>
        <v>1</v>
      </c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>
        <f t="shared" si="14"/>
        <v>1</v>
      </c>
      <c r="AM50" s="25">
        <f t="shared" ref="AM50:AM53" si="15">SUM(H50:AL50)</f>
        <v>12</v>
      </c>
      <c r="AN50" s="25">
        <f t="shared" si="1"/>
        <v>12</v>
      </c>
      <c r="AO50" s="27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</row>
    <row r="51" spans="1:58" ht="15.75" customHeight="1">
      <c r="A51" s="325" t="s">
        <v>31</v>
      </c>
      <c r="B51" s="326"/>
      <c r="C51" s="326"/>
      <c r="D51" s="326"/>
      <c r="E51" s="326"/>
      <c r="F51" s="327"/>
      <c r="G51" s="34" t="s">
        <v>33</v>
      </c>
      <c r="H51" s="25">
        <f>H48</f>
        <v>0</v>
      </c>
      <c r="I51" s="25">
        <f t="shared" si="14"/>
        <v>1</v>
      </c>
      <c r="J51" s="25">
        <f t="shared" si="14"/>
        <v>0</v>
      </c>
      <c r="K51" s="25">
        <f t="shared" si="14"/>
        <v>0</v>
      </c>
      <c r="L51" s="25">
        <f t="shared" si="14"/>
        <v>1</v>
      </c>
      <c r="M51" s="25">
        <f t="shared" si="14"/>
        <v>0</v>
      </c>
      <c r="N51" s="25">
        <f t="shared" si="14"/>
        <v>0</v>
      </c>
      <c r="O51" s="25">
        <f t="shared" si="14"/>
        <v>1</v>
      </c>
      <c r="P51" s="25">
        <f t="shared" si="14"/>
        <v>0</v>
      </c>
      <c r="Q51" s="25">
        <f t="shared" si="14"/>
        <v>0</v>
      </c>
      <c r="R51" s="25">
        <f t="shared" si="14"/>
        <v>1</v>
      </c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>
        <f t="shared" si="14"/>
        <v>0</v>
      </c>
      <c r="AM51" s="25">
        <f t="shared" si="15"/>
        <v>4</v>
      </c>
      <c r="AN51" s="25">
        <f t="shared" si="1"/>
        <v>4</v>
      </c>
      <c r="AO51" s="27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</row>
    <row r="52" spans="1:58" ht="15.75" customHeight="1">
      <c r="A52" s="337" t="s">
        <v>32</v>
      </c>
      <c r="B52" s="338"/>
      <c r="C52" s="338"/>
      <c r="D52" s="338"/>
      <c r="E52" s="338"/>
      <c r="F52" s="339"/>
      <c r="G52" s="34" t="s">
        <v>33</v>
      </c>
      <c r="H52" s="25">
        <f>H49</f>
        <v>0</v>
      </c>
      <c r="I52" s="25">
        <f t="shared" si="14"/>
        <v>0</v>
      </c>
      <c r="J52" s="25">
        <f t="shared" si="14"/>
        <v>1</v>
      </c>
      <c r="K52" s="25">
        <f t="shared" si="14"/>
        <v>0</v>
      </c>
      <c r="L52" s="25">
        <f t="shared" si="14"/>
        <v>0</v>
      </c>
      <c r="M52" s="25">
        <f t="shared" si="14"/>
        <v>0</v>
      </c>
      <c r="N52" s="25">
        <f t="shared" si="14"/>
        <v>0</v>
      </c>
      <c r="O52" s="25">
        <f t="shared" si="14"/>
        <v>0</v>
      </c>
      <c r="P52" s="25">
        <f t="shared" si="14"/>
        <v>1</v>
      </c>
      <c r="Q52" s="25">
        <f t="shared" si="14"/>
        <v>0</v>
      </c>
      <c r="R52" s="25">
        <f t="shared" si="14"/>
        <v>0</v>
      </c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>
        <f t="shared" si="14"/>
        <v>0</v>
      </c>
      <c r="AM52" s="25">
        <f t="shared" si="15"/>
        <v>2</v>
      </c>
      <c r="AN52" s="25">
        <f t="shared" si="1"/>
        <v>2</v>
      </c>
      <c r="AO52" s="27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</row>
    <row r="53" spans="1:58" ht="15.75" customHeight="1">
      <c r="A53" s="310" t="s">
        <v>94</v>
      </c>
      <c r="B53" s="311"/>
      <c r="C53" s="311"/>
      <c r="D53" s="311"/>
      <c r="E53" s="311"/>
      <c r="F53" s="312"/>
      <c r="G53" s="119" t="s">
        <v>38</v>
      </c>
      <c r="H53" s="44">
        <f>H50+H51+H52</f>
        <v>1</v>
      </c>
      <c r="I53" s="44">
        <f t="shared" ref="I53:AL53" si="16">I50+I51+I52</f>
        <v>2</v>
      </c>
      <c r="J53" s="44">
        <f t="shared" si="16"/>
        <v>2</v>
      </c>
      <c r="K53" s="44">
        <f t="shared" si="16"/>
        <v>1</v>
      </c>
      <c r="L53" s="44">
        <f t="shared" si="16"/>
        <v>2</v>
      </c>
      <c r="M53" s="44">
        <f t="shared" si="16"/>
        <v>1</v>
      </c>
      <c r="N53" s="44">
        <f t="shared" si="16"/>
        <v>1</v>
      </c>
      <c r="O53" s="44">
        <f t="shared" si="16"/>
        <v>2</v>
      </c>
      <c r="P53" s="44">
        <f t="shared" si="16"/>
        <v>2</v>
      </c>
      <c r="Q53" s="44">
        <f t="shared" si="16"/>
        <v>1</v>
      </c>
      <c r="R53" s="44">
        <f t="shared" si="16"/>
        <v>2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>
        <f t="shared" si="16"/>
        <v>1</v>
      </c>
      <c r="AM53" s="44">
        <f t="shared" si="15"/>
        <v>18</v>
      </c>
      <c r="AN53" s="25">
        <f t="shared" si="1"/>
        <v>18</v>
      </c>
      <c r="AO53" s="27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</row>
    <row r="54" spans="1:58" s="36" customFormat="1" ht="15.75" hidden="1" customHeight="1">
      <c r="A54" s="78"/>
      <c r="B54" s="31"/>
      <c r="C54" s="325" t="s">
        <v>34</v>
      </c>
      <c r="D54" s="326"/>
      <c r="E54" s="326"/>
      <c r="F54" s="327"/>
      <c r="G54" s="34"/>
      <c r="H54" s="25">
        <f>'[8]мес ТЗ 2018'!AM177</f>
        <v>0</v>
      </c>
      <c r="I54" s="25">
        <f>'[8]мес ТЗ 2018'!AM316</f>
        <v>0</v>
      </c>
      <c r="J54" s="25">
        <f>'[8]мес ТЗ 2018'!AM456</f>
        <v>32.203000000000003</v>
      </c>
      <c r="K54" s="25">
        <f>'[8]мес ТЗ 2018'!AM558</f>
        <v>1.89</v>
      </c>
      <c r="L54" s="25">
        <f>'[8]мес ТЗ 2018'!AM663</f>
        <v>1.8885634347871501</v>
      </c>
      <c r="M54" s="25">
        <f>'[8]мес ТЗ 2018'!AM766</f>
        <v>1.89</v>
      </c>
      <c r="N54" s="25">
        <f>'[8]мес ТЗ 2018'!AM867</f>
        <v>0</v>
      </c>
      <c r="O54" s="25">
        <f>'[8]мес ТЗ 2018'!AM1007</f>
        <v>0</v>
      </c>
      <c r="P54" s="25">
        <f>'[8]мес ТЗ 2018'!AM1106</f>
        <v>31.5157264589525</v>
      </c>
      <c r="Q54" s="25">
        <f>'[8]мес ТЗ 2018'!AM1204</f>
        <v>0</v>
      </c>
      <c r="R54" s="25">
        <f>'[8]мес ТЗ 2018'!AM1344</f>
        <v>0</v>
      </c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>
        <f>'[8]мес ТЗ 2018'!AM1477</f>
        <v>0</v>
      </c>
      <c r="AM54" s="25">
        <f t="shared" si="0"/>
        <v>69.387289893739649</v>
      </c>
      <c r="AN54" s="25">
        <f t="shared" si="1"/>
        <v>69.387289893739649</v>
      </c>
      <c r="AO54" s="27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</row>
    <row r="55" spans="1:58" s="36" customFormat="1" ht="15.75" hidden="1" customHeight="1">
      <c r="A55" s="78"/>
      <c r="B55" s="31"/>
      <c r="C55" s="337" t="s">
        <v>35</v>
      </c>
      <c r="D55" s="338"/>
      <c r="E55" s="338"/>
      <c r="F55" s="339"/>
      <c r="G55" s="34"/>
      <c r="H55" s="25">
        <f>'[8]мес ТЗ 2018'!AM178</f>
        <v>0</v>
      </c>
      <c r="I55" s="25">
        <f>'[8]мес ТЗ 2018'!AM317</f>
        <v>0</v>
      </c>
      <c r="J55" s="25">
        <f>'[8]мес ТЗ 2018'!AM457</f>
        <v>60.834000000000003</v>
      </c>
      <c r="K55" s="25">
        <f>'[8]мес ТЗ 2018'!AM559</f>
        <v>3.47</v>
      </c>
      <c r="L55" s="25">
        <f>'[8]мес ТЗ 2018'!AM664</f>
        <v>2.56</v>
      </c>
      <c r="M55" s="25">
        <f>'[8]мес ТЗ 2018'!AM767</f>
        <v>5.04</v>
      </c>
      <c r="N55" s="25">
        <f>'[8]мес ТЗ 2018'!AM868</f>
        <v>0</v>
      </c>
      <c r="O55" s="25">
        <f>'[8]мес ТЗ 2018'!AM1008</f>
        <v>0</v>
      </c>
      <c r="P55" s="25">
        <f>'[8]мес ТЗ 2018'!AM1107</f>
        <v>59.461211512788303</v>
      </c>
      <c r="Q55" s="25">
        <f>'[8]мес ТЗ 2018'!AM1205</f>
        <v>0</v>
      </c>
      <c r="R55" s="25">
        <f>'[8]мес ТЗ 2018'!AM1345</f>
        <v>0</v>
      </c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>
        <f>'[8]мес ТЗ 2018'!AM1478</f>
        <v>0</v>
      </c>
      <c r="AM55" s="25">
        <f t="shared" si="0"/>
        <v>131.36521151278831</v>
      </c>
      <c r="AN55" s="25">
        <f t="shared" si="1"/>
        <v>131.36521151278831</v>
      </c>
      <c r="AO55" s="27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</row>
    <row r="56" spans="1:58" s="36" customFormat="1" ht="15.75" hidden="1" customHeight="1">
      <c r="A56" s="78"/>
      <c r="B56" s="31"/>
      <c r="C56" s="337" t="s">
        <v>37</v>
      </c>
      <c r="D56" s="338"/>
      <c r="E56" s="338"/>
      <c r="F56" s="339"/>
      <c r="G56" s="34"/>
      <c r="H56" s="25">
        <f>'[8]мес ТЗ 2018'!AM180</f>
        <v>0.5</v>
      </c>
      <c r="I56" s="25">
        <f>'[8]мес ТЗ 2018'!AM319</f>
        <v>1.17</v>
      </c>
      <c r="J56" s="25">
        <f>'[8]мес ТЗ 2018'!AM459</f>
        <v>2.21</v>
      </c>
      <c r="K56" s="25">
        <f>'[8]мес ТЗ 2018'!AM561</f>
        <v>0.51</v>
      </c>
      <c r="L56" s="25">
        <f>'[8]мес ТЗ 2018'!AM666</f>
        <v>0.77</v>
      </c>
      <c r="M56" s="25">
        <f>'[8]мес ТЗ 2018'!AM769</f>
        <v>0.51</v>
      </c>
      <c r="N56" s="25">
        <f>'[8]мес ТЗ 2018'!AM870</f>
        <v>0.51</v>
      </c>
      <c r="O56" s="25">
        <f>'[8]мес ТЗ 2018'!AM1010</f>
        <v>1.17</v>
      </c>
      <c r="P56" s="35">
        <f>'[8]мес ТЗ 2018'!AM1109</f>
        <v>2.46</v>
      </c>
      <c r="Q56" s="25">
        <f>'[8]мес ТЗ 2018'!AM1207</f>
        <v>0.51</v>
      </c>
      <c r="R56" s="25">
        <f>'[8]мес ТЗ 2018'!AM1347</f>
        <v>1.17</v>
      </c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>
        <f>'[8]мес ТЗ 2018'!AM1480</f>
        <v>0.51</v>
      </c>
      <c r="AM56" s="25">
        <f t="shared" si="0"/>
        <v>11.999999999999998</v>
      </c>
      <c r="AN56" s="25">
        <f t="shared" si="1"/>
        <v>11.999999999999998</v>
      </c>
      <c r="AO56" s="27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</row>
    <row r="57" spans="1:58" s="36" customFormat="1" ht="15" customHeight="1" thickBot="1">
      <c r="A57" s="343" t="s">
        <v>42</v>
      </c>
      <c r="B57" s="344"/>
      <c r="C57" s="344"/>
      <c r="D57" s="344"/>
      <c r="E57" s="344"/>
      <c r="F57" s="344"/>
      <c r="G57" s="344"/>
      <c r="H57" s="344"/>
      <c r="I57" s="344"/>
      <c r="J57" s="344"/>
      <c r="K57" s="344"/>
      <c r="L57" s="344"/>
      <c r="M57" s="344"/>
      <c r="N57" s="344"/>
      <c r="O57" s="344"/>
      <c r="P57" s="344"/>
      <c r="Q57" s="344"/>
      <c r="R57" s="344"/>
      <c r="S57" s="344"/>
      <c r="T57" s="344"/>
      <c r="U57" s="344"/>
      <c r="V57" s="344"/>
      <c r="W57" s="344"/>
      <c r="X57" s="344"/>
      <c r="Y57" s="344"/>
      <c r="Z57" s="344"/>
      <c r="AA57" s="344"/>
      <c r="AB57" s="344"/>
      <c r="AC57" s="344"/>
      <c r="AD57" s="344"/>
      <c r="AE57" s="344"/>
      <c r="AF57" s="344"/>
      <c r="AG57" s="344"/>
      <c r="AH57" s="344"/>
      <c r="AI57" s="344"/>
      <c r="AJ57" s="344"/>
      <c r="AK57" s="344"/>
      <c r="AL57" s="344"/>
      <c r="AM57" s="344"/>
      <c r="AN57" s="345"/>
      <c r="AO57" s="27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</row>
    <row r="58" spans="1:58" s="37" customFormat="1" ht="53.25" customHeight="1">
      <c r="A58" s="316"/>
      <c r="B58" s="334" t="s">
        <v>29</v>
      </c>
      <c r="C58" s="31" t="s">
        <v>80</v>
      </c>
      <c r="D58" s="25">
        <f>'[8]Норма ТК'!C6</f>
        <v>24.084</v>
      </c>
      <c r="E58" s="29" t="s">
        <v>30</v>
      </c>
      <c r="F58" s="26" t="s">
        <v>88</v>
      </c>
      <c r="G58" s="322"/>
      <c r="H58" s="25">
        <v>1</v>
      </c>
      <c r="I58" s="25">
        <v>1</v>
      </c>
      <c r="J58" s="25">
        <v>1</v>
      </c>
      <c r="K58" s="25">
        <v>1</v>
      </c>
      <c r="L58" s="25">
        <v>1</v>
      </c>
      <c r="M58" s="25">
        <v>1</v>
      </c>
      <c r="N58" s="25">
        <v>1</v>
      </c>
      <c r="O58" s="25">
        <v>1</v>
      </c>
      <c r="P58" s="25">
        <v>1</v>
      </c>
      <c r="Q58" s="25">
        <v>1</v>
      </c>
      <c r="R58" s="25">
        <v>1</v>
      </c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>
        <v>1</v>
      </c>
      <c r="AM58" s="25">
        <f>SUM(H58:AL58)</f>
        <v>12</v>
      </c>
      <c r="AN58" s="25">
        <f t="shared" si="1"/>
        <v>12</v>
      </c>
      <c r="AO58" s="27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</row>
    <row r="59" spans="1:58" s="39" customFormat="1" ht="53.25" customHeight="1">
      <c r="A59" s="317"/>
      <c r="B59" s="335"/>
      <c r="C59" s="31" t="s">
        <v>81</v>
      </c>
      <c r="D59" s="25">
        <f>'[8]Норма ТК'!C12</f>
        <v>24.084</v>
      </c>
      <c r="E59" s="29" t="s">
        <v>31</v>
      </c>
      <c r="F59" s="30" t="s">
        <v>92</v>
      </c>
      <c r="G59" s="323"/>
      <c r="H59" s="25"/>
      <c r="I59" s="25">
        <v>1</v>
      </c>
      <c r="J59" s="25"/>
      <c r="K59" s="25"/>
      <c r="L59" s="25">
        <v>1</v>
      </c>
      <c r="M59" s="25"/>
      <c r="N59" s="25"/>
      <c r="O59" s="25">
        <v>1</v>
      </c>
      <c r="P59" s="25"/>
      <c r="Q59" s="25"/>
      <c r="R59" s="25">
        <v>1</v>
      </c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>
        <f t="shared" si="0"/>
        <v>4</v>
      </c>
      <c r="AN59" s="25">
        <f t="shared" si="1"/>
        <v>4</v>
      </c>
      <c r="AO59" s="27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</row>
    <row r="60" spans="1:58" s="38" customFormat="1" ht="53.25" customHeight="1" thickBot="1">
      <c r="A60" s="317"/>
      <c r="B60" s="335"/>
      <c r="C60" s="31" t="s">
        <v>82</v>
      </c>
      <c r="D60" s="25">
        <f>'[8]Норма ТК'!C19</f>
        <v>517.76400000000001</v>
      </c>
      <c r="E60" s="29" t="s">
        <v>32</v>
      </c>
      <c r="F60" s="31" t="s">
        <v>93</v>
      </c>
      <c r="G60" s="323"/>
      <c r="H60" s="25"/>
      <c r="I60" s="25"/>
      <c r="J60" s="25">
        <v>1</v>
      </c>
      <c r="K60" s="25"/>
      <c r="L60" s="25"/>
      <c r="M60" s="25"/>
      <c r="N60" s="25"/>
      <c r="O60" s="25"/>
      <c r="P60" s="25">
        <v>1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>
        <f t="shared" si="0"/>
        <v>2</v>
      </c>
      <c r="AN60" s="25">
        <f t="shared" si="1"/>
        <v>2</v>
      </c>
      <c r="AO60" s="27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</row>
    <row r="61" spans="1:58" s="36" customFormat="1" ht="53.25" customHeight="1">
      <c r="A61" s="318"/>
      <c r="B61" s="336"/>
      <c r="C61" s="31" t="s">
        <v>83</v>
      </c>
      <c r="D61" s="32">
        <f>'[8]Норма ТК'!C20</f>
        <v>280.16000000000003</v>
      </c>
      <c r="E61" s="29" t="s">
        <v>32</v>
      </c>
      <c r="F61" s="31" t="s">
        <v>93</v>
      </c>
      <c r="G61" s="324"/>
      <c r="H61" s="25"/>
      <c r="I61" s="25"/>
      <c r="J61" s="25">
        <v>1</v>
      </c>
      <c r="K61" s="25"/>
      <c r="L61" s="25"/>
      <c r="M61" s="25"/>
      <c r="N61" s="25"/>
      <c r="O61" s="25"/>
      <c r="P61" s="25">
        <v>1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>
        <f t="shared" si="0"/>
        <v>2</v>
      </c>
      <c r="AN61" s="25">
        <f t="shared" si="1"/>
        <v>2</v>
      </c>
      <c r="AO61" s="27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</row>
    <row r="62" spans="1:58" ht="15.75" customHeight="1">
      <c r="A62" s="325" t="s">
        <v>30</v>
      </c>
      <c r="B62" s="326"/>
      <c r="C62" s="326"/>
      <c r="D62" s="326"/>
      <c r="E62" s="326"/>
      <c r="F62" s="327"/>
      <c r="G62" s="34" t="s">
        <v>33</v>
      </c>
      <c r="H62" s="25">
        <f>H58</f>
        <v>1</v>
      </c>
      <c r="I62" s="25">
        <f t="shared" ref="I62:AL63" si="17">I58</f>
        <v>1</v>
      </c>
      <c r="J62" s="25">
        <f t="shared" si="17"/>
        <v>1</v>
      </c>
      <c r="K62" s="25">
        <f t="shared" si="17"/>
        <v>1</v>
      </c>
      <c r="L62" s="25">
        <f t="shared" si="17"/>
        <v>1</v>
      </c>
      <c r="M62" s="25">
        <f t="shared" si="17"/>
        <v>1</v>
      </c>
      <c r="N62" s="25">
        <f t="shared" si="17"/>
        <v>1</v>
      </c>
      <c r="O62" s="25">
        <f t="shared" si="17"/>
        <v>1</v>
      </c>
      <c r="P62" s="25">
        <f t="shared" si="17"/>
        <v>1</v>
      </c>
      <c r="Q62" s="25">
        <f t="shared" si="17"/>
        <v>1</v>
      </c>
      <c r="R62" s="25">
        <f t="shared" si="17"/>
        <v>1</v>
      </c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>
        <f t="shared" si="17"/>
        <v>1</v>
      </c>
      <c r="AM62" s="25">
        <f t="shared" ref="AM62:AM65" si="18">SUM(H62:AL62)</f>
        <v>12</v>
      </c>
      <c r="AN62" s="25">
        <f t="shared" si="1"/>
        <v>12</v>
      </c>
      <c r="AO62" s="27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</row>
    <row r="63" spans="1:58" ht="15.75" customHeight="1">
      <c r="A63" s="325" t="s">
        <v>31</v>
      </c>
      <c r="B63" s="326"/>
      <c r="C63" s="326"/>
      <c r="D63" s="326"/>
      <c r="E63" s="326"/>
      <c r="F63" s="327"/>
      <c r="G63" s="34" t="s">
        <v>33</v>
      </c>
      <c r="H63" s="25">
        <f>H59</f>
        <v>0</v>
      </c>
      <c r="I63" s="25">
        <f t="shared" si="17"/>
        <v>1</v>
      </c>
      <c r="J63" s="25">
        <f t="shared" si="17"/>
        <v>0</v>
      </c>
      <c r="K63" s="25">
        <f t="shared" si="17"/>
        <v>0</v>
      </c>
      <c r="L63" s="25">
        <f t="shared" si="17"/>
        <v>1</v>
      </c>
      <c r="M63" s="25">
        <f t="shared" si="17"/>
        <v>0</v>
      </c>
      <c r="N63" s="25">
        <f t="shared" si="17"/>
        <v>0</v>
      </c>
      <c r="O63" s="25">
        <f t="shared" si="17"/>
        <v>1</v>
      </c>
      <c r="P63" s="25">
        <f t="shared" si="17"/>
        <v>0</v>
      </c>
      <c r="Q63" s="25">
        <f t="shared" si="17"/>
        <v>0</v>
      </c>
      <c r="R63" s="25">
        <f t="shared" si="17"/>
        <v>1</v>
      </c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>
        <f t="shared" si="17"/>
        <v>0</v>
      </c>
      <c r="AM63" s="25">
        <f t="shared" si="18"/>
        <v>4</v>
      </c>
      <c r="AN63" s="25">
        <f t="shared" si="1"/>
        <v>4</v>
      </c>
      <c r="AO63" s="27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</row>
    <row r="64" spans="1:58" ht="15.75" customHeight="1">
      <c r="A64" s="337" t="s">
        <v>32</v>
      </c>
      <c r="B64" s="338"/>
      <c r="C64" s="338"/>
      <c r="D64" s="338"/>
      <c r="E64" s="338"/>
      <c r="F64" s="339"/>
      <c r="G64" s="34" t="s">
        <v>33</v>
      </c>
      <c r="H64" s="25">
        <f>H60+H61</f>
        <v>0</v>
      </c>
      <c r="I64" s="25">
        <f t="shared" ref="I64:AL64" si="19">I60+I61</f>
        <v>0</v>
      </c>
      <c r="J64" s="25">
        <f t="shared" si="19"/>
        <v>2</v>
      </c>
      <c r="K64" s="25">
        <f t="shared" si="19"/>
        <v>0</v>
      </c>
      <c r="L64" s="25">
        <f t="shared" si="19"/>
        <v>0</v>
      </c>
      <c r="M64" s="25">
        <f t="shared" si="19"/>
        <v>0</v>
      </c>
      <c r="N64" s="25">
        <f t="shared" si="19"/>
        <v>0</v>
      </c>
      <c r="O64" s="25">
        <f t="shared" si="19"/>
        <v>0</v>
      </c>
      <c r="P64" s="25">
        <f t="shared" si="19"/>
        <v>2</v>
      </c>
      <c r="Q64" s="25">
        <f t="shared" si="19"/>
        <v>0</v>
      </c>
      <c r="R64" s="25">
        <f t="shared" si="19"/>
        <v>0</v>
      </c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>
        <f t="shared" si="19"/>
        <v>0</v>
      </c>
      <c r="AM64" s="25">
        <f t="shared" si="18"/>
        <v>4</v>
      </c>
      <c r="AN64" s="25">
        <f t="shared" si="1"/>
        <v>4</v>
      </c>
      <c r="AO64" s="27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</row>
    <row r="65" spans="1:58" ht="15.75" customHeight="1">
      <c r="A65" s="310" t="s">
        <v>94</v>
      </c>
      <c r="B65" s="311"/>
      <c r="C65" s="311"/>
      <c r="D65" s="311"/>
      <c r="E65" s="311"/>
      <c r="F65" s="312"/>
      <c r="G65" s="119" t="s">
        <v>38</v>
      </c>
      <c r="H65" s="44">
        <f>H62+H63+H64</f>
        <v>1</v>
      </c>
      <c r="I65" s="44">
        <f>I62+I63+I64</f>
        <v>2</v>
      </c>
      <c r="J65" s="44">
        <f t="shared" ref="J65:AL65" si="20">J62+J63+J64</f>
        <v>3</v>
      </c>
      <c r="K65" s="44">
        <f t="shared" si="20"/>
        <v>1</v>
      </c>
      <c r="L65" s="44">
        <f t="shared" si="20"/>
        <v>2</v>
      </c>
      <c r="M65" s="44">
        <f t="shared" si="20"/>
        <v>1</v>
      </c>
      <c r="N65" s="44">
        <f t="shared" si="20"/>
        <v>1</v>
      </c>
      <c r="O65" s="44">
        <f t="shared" si="20"/>
        <v>2</v>
      </c>
      <c r="P65" s="44">
        <f t="shared" si="20"/>
        <v>3</v>
      </c>
      <c r="Q65" s="44">
        <f t="shared" si="20"/>
        <v>1</v>
      </c>
      <c r="R65" s="44">
        <f t="shared" si="20"/>
        <v>2</v>
      </c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>
        <f t="shared" si="20"/>
        <v>1</v>
      </c>
      <c r="AM65" s="44">
        <f t="shared" si="18"/>
        <v>20</v>
      </c>
      <c r="AN65" s="25">
        <f t="shared" si="1"/>
        <v>20</v>
      </c>
      <c r="AO65" s="27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</row>
    <row r="66" spans="1:58" s="36" customFormat="1" ht="15" hidden="1" customHeight="1">
      <c r="A66" s="33"/>
      <c r="B66" s="31"/>
      <c r="C66" s="325" t="s">
        <v>34</v>
      </c>
      <c r="D66" s="326"/>
      <c r="E66" s="326"/>
      <c r="F66" s="327"/>
      <c r="G66" s="34" t="s">
        <v>33</v>
      </c>
      <c r="H66" s="25">
        <f>'[8]мес ТЗ 2018'!AM186</f>
        <v>0</v>
      </c>
      <c r="I66" s="25">
        <f>'[8]мес ТЗ 2018'!AM325</f>
        <v>0</v>
      </c>
      <c r="J66" s="25">
        <f>'[8]мес ТЗ 2018'!AM466</f>
        <v>82.314999999999998</v>
      </c>
      <c r="K66" s="25">
        <f>'[8]мес ТЗ 2018'!AM567</f>
        <v>2.8</v>
      </c>
      <c r="L66" s="25">
        <f>'[8]мес ТЗ 2018'!AM672</f>
        <v>2.7974003880017899</v>
      </c>
      <c r="M66" s="25">
        <f>'[8]мес ТЗ 2018'!AM775</f>
        <v>2.8</v>
      </c>
      <c r="N66" s="25">
        <f>'[8]мес ТЗ 2018'!AM876</f>
        <v>0</v>
      </c>
      <c r="O66" s="25">
        <f>'[8]мес ТЗ 2018'!AM1016</f>
        <v>0</v>
      </c>
      <c r="P66" s="25">
        <f>'[8]мес ТЗ 2018'!AM1116</f>
        <v>81.839245438502999</v>
      </c>
      <c r="Q66" s="25">
        <f>'[8]мес ТЗ 2018'!AM1213</f>
        <v>0</v>
      </c>
      <c r="R66" s="25">
        <f>'[8]мес ТЗ 2018'!AM1353</f>
        <v>0</v>
      </c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>
        <f>'[8]мес ТЗ 2018'!AM1486</f>
        <v>0</v>
      </c>
      <c r="AM66" s="25">
        <f t="shared" si="0"/>
        <v>172.5516458265048</v>
      </c>
      <c r="AN66" s="25">
        <f t="shared" si="1"/>
        <v>172.5516458265048</v>
      </c>
      <c r="AO66" s="27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</row>
    <row r="67" spans="1:58" s="36" customFormat="1" ht="15" hidden="1" customHeight="1">
      <c r="A67" s="33"/>
      <c r="B67" s="31"/>
      <c r="C67" s="337" t="s">
        <v>35</v>
      </c>
      <c r="D67" s="338"/>
      <c r="E67" s="338"/>
      <c r="F67" s="339"/>
      <c r="G67" s="34" t="s">
        <v>33</v>
      </c>
      <c r="H67" s="25">
        <f>'[8]мес ТЗ 2018'!AM187</f>
        <v>0</v>
      </c>
      <c r="I67" s="25">
        <f>'[8]мес ТЗ 2018'!AM326</f>
        <v>0</v>
      </c>
      <c r="J67" s="25">
        <f>'[8]мес ТЗ 2018'!AM467</f>
        <v>153.292</v>
      </c>
      <c r="K67" s="25">
        <f>'[8]мес ТЗ 2018'!AM568</f>
        <v>5.14</v>
      </c>
      <c r="L67" s="25">
        <f>'[8]мес ТЗ 2018'!AM673</f>
        <v>5.1395493209968697</v>
      </c>
      <c r="M67" s="25">
        <f>'[8]мес ТЗ 2018'!AM776</f>
        <v>5.14</v>
      </c>
      <c r="N67" s="25">
        <f>'[8]мес ТЗ 2018'!AM877</f>
        <v>0</v>
      </c>
      <c r="O67" s="25">
        <f>'[8]мес ТЗ 2018'!AM1017</f>
        <v>0</v>
      </c>
      <c r="P67" s="25">
        <f>'[8]мес ТЗ 2018'!AM1117</f>
        <v>154.27405634024399</v>
      </c>
      <c r="Q67" s="25">
        <f>'[8]мес ТЗ 2018'!AM1214</f>
        <v>0</v>
      </c>
      <c r="R67" s="25">
        <f>'[8]мес ТЗ 2018'!AM1354</f>
        <v>0</v>
      </c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>
        <f>'[8]мес ТЗ 2018'!AM1487</f>
        <v>0</v>
      </c>
      <c r="AM67" s="25">
        <f t="shared" si="0"/>
        <v>322.98560566124081</v>
      </c>
      <c r="AN67" s="25">
        <f t="shared" si="1"/>
        <v>322.98560566124081</v>
      </c>
      <c r="AO67" s="27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</row>
    <row r="68" spans="1:58" s="36" customFormat="1" ht="15" hidden="1" customHeight="1">
      <c r="A68" s="33"/>
      <c r="B68" s="31"/>
      <c r="C68" s="337" t="s">
        <v>37</v>
      </c>
      <c r="D68" s="338"/>
      <c r="E68" s="338"/>
      <c r="F68" s="339"/>
      <c r="G68" s="34" t="s">
        <v>38</v>
      </c>
      <c r="H68" s="25">
        <f>'[8]мес ТЗ 2018'!AM189</f>
        <v>0.76</v>
      </c>
      <c r="I68" s="25">
        <f>'[8]мес ТЗ 2018'!AM328</f>
        <v>1.54</v>
      </c>
      <c r="J68" s="25">
        <f>'[8]мес ТЗ 2018'!AM469</f>
        <v>6.53</v>
      </c>
      <c r="K68" s="25">
        <f>'[8]мес ТЗ 2018'!AM570</f>
        <v>0.75</v>
      </c>
      <c r="L68" s="25">
        <f>'[8]мес ТЗ 2018'!AM675</f>
        <v>1.1100000000000001</v>
      </c>
      <c r="M68" s="25">
        <f>'[8]мес ТЗ 2018'!AM778</f>
        <v>0.75</v>
      </c>
      <c r="N68" s="25">
        <f>'[8]мес ТЗ 2018'!AM879</f>
        <v>0.75</v>
      </c>
      <c r="O68" s="25">
        <f>'[8]мес ТЗ 2018'!AM1019</f>
        <v>1.54</v>
      </c>
      <c r="P68" s="29">
        <f>'[8]мес ТЗ 2018'!AM1119</f>
        <v>6.85</v>
      </c>
      <c r="Q68" s="25">
        <f>'[8]мес ТЗ 2018'!AM1216</f>
        <v>0.75</v>
      </c>
      <c r="R68" s="25">
        <f>'[8]мес ТЗ 2018'!AM1356</f>
        <v>1.54</v>
      </c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>
        <f>'[8]мес ТЗ 2018'!AM1489</f>
        <v>0.75</v>
      </c>
      <c r="AM68" s="25">
        <f t="shared" si="0"/>
        <v>23.619999999999997</v>
      </c>
      <c r="AN68" s="25">
        <f t="shared" si="1"/>
        <v>23.619999999999997</v>
      </c>
      <c r="AO68" s="27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</row>
    <row r="69" spans="1:58" s="36" customFormat="1" ht="15" customHeight="1" thickBot="1">
      <c r="A69" s="343" t="s">
        <v>43</v>
      </c>
      <c r="B69" s="344"/>
      <c r="C69" s="344"/>
      <c r="D69" s="344"/>
      <c r="E69" s="344"/>
      <c r="F69" s="344"/>
      <c r="G69" s="344"/>
      <c r="H69" s="344"/>
      <c r="I69" s="344"/>
      <c r="J69" s="344"/>
      <c r="K69" s="344"/>
      <c r="L69" s="344"/>
      <c r="M69" s="344"/>
      <c r="N69" s="344"/>
      <c r="O69" s="344"/>
      <c r="P69" s="344"/>
      <c r="Q69" s="344"/>
      <c r="R69" s="344"/>
      <c r="S69" s="344"/>
      <c r="T69" s="344"/>
      <c r="U69" s="344"/>
      <c r="V69" s="344"/>
      <c r="W69" s="344"/>
      <c r="X69" s="344"/>
      <c r="Y69" s="344"/>
      <c r="Z69" s="344"/>
      <c r="AA69" s="344"/>
      <c r="AB69" s="344"/>
      <c r="AC69" s="344"/>
      <c r="AD69" s="344"/>
      <c r="AE69" s="344"/>
      <c r="AF69" s="344"/>
      <c r="AG69" s="344"/>
      <c r="AH69" s="344"/>
      <c r="AI69" s="344"/>
      <c r="AJ69" s="344"/>
      <c r="AK69" s="344"/>
      <c r="AL69" s="344"/>
      <c r="AM69" s="344"/>
      <c r="AN69" s="345"/>
      <c r="AO69" s="27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</row>
    <row r="70" spans="1:58" s="37" customFormat="1" ht="51.75" customHeight="1">
      <c r="A70" s="340"/>
      <c r="B70" s="334" t="s">
        <v>44</v>
      </c>
      <c r="C70" s="31" t="s">
        <v>84</v>
      </c>
      <c r="D70" s="25">
        <f>'[8]Норма ТК'!C7</f>
        <v>7.8620000000000001</v>
      </c>
      <c r="E70" s="78" t="s">
        <v>30</v>
      </c>
      <c r="F70" s="26" t="s">
        <v>88</v>
      </c>
      <c r="G70" s="34">
        <v>1</v>
      </c>
      <c r="H70" s="25">
        <v>1</v>
      </c>
      <c r="I70" s="25">
        <v>1</v>
      </c>
      <c r="J70" s="25">
        <v>1</v>
      </c>
      <c r="K70" s="25">
        <v>1</v>
      </c>
      <c r="L70" s="25">
        <v>1</v>
      </c>
      <c r="M70" s="25">
        <v>1</v>
      </c>
      <c r="N70" s="25">
        <v>1</v>
      </c>
      <c r="O70" s="25">
        <v>1</v>
      </c>
      <c r="P70" s="25">
        <v>1</v>
      </c>
      <c r="Q70" s="25">
        <v>1</v>
      </c>
      <c r="R70" s="25">
        <v>1</v>
      </c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>
        <v>1</v>
      </c>
      <c r="AM70" s="25">
        <f t="shared" si="0"/>
        <v>12</v>
      </c>
      <c r="AN70" s="25">
        <f t="shared" si="1"/>
        <v>12</v>
      </c>
      <c r="AO70" s="27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</row>
    <row r="71" spans="1:58" s="39" customFormat="1" ht="51.75" customHeight="1">
      <c r="A71" s="340"/>
      <c r="B71" s="335"/>
      <c r="C71" s="31" t="s">
        <v>85</v>
      </c>
      <c r="D71" s="25">
        <f>'[8]Норма ТК'!C13</f>
        <v>7.8620000000000001</v>
      </c>
      <c r="E71" s="29" t="s">
        <v>31</v>
      </c>
      <c r="F71" s="30" t="s">
        <v>92</v>
      </c>
      <c r="G71" s="34">
        <v>1</v>
      </c>
      <c r="H71" s="25"/>
      <c r="I71" s="25">
        <v>1</v>
      </c>
      <c r="J71" s="25"/>
      <c r="K71" s="25"/>
      <c r="L71" s="25">
        <v>1</v>
      </c>
      <c r="M71" s="25"/>
      <c r="N71" s="25"/>
      <c r="O71" s="25">
        <v>1</v>
      </c>
      <c r="P71" s="25"/>
      <c r="Q71" s="25"/>
      <c r="R71" s="25">
        <v>1</v>
      </c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>
        <f t="shared" si="0"/>
        <v>4</v>
      </c>
      <c r="AN71" s="25">
        <f t="shared" si="1"/>
        <v>4</v>
      </c>
      <c r="AO71" s="27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</row>
    <row r="72" spans="1:58" s="40" customFormat="1" ht="51.75" customHeight="1">
      <c r="A72" s="340"/>
      <c r="B72" s="336"/>
      <c r="C72" s="31" t="s">
        <v>86</v>
      </c>
      <c r="D72" s="25">
        <f>'[8]Норма ТК'!C23</f>
        <v>19.72</v>
      </c>
      <c r="E72" s="29" t="s">
        <v>32</v>
      </c>
      <c r="F72" s="31" t="s">
        <v>93</v>
      </c>
      <c r="G72" s="34">
        <v>1</v>
      </c>
      <c r="H72" s="25"/>
      <c r="I72" s="25"/>
      <c r="J72" s="25">
        <v>1</v>
      </c>
      <c r="K72" s="25"/>
      <c r="L72" s="25"/>
      <c r="M72" s="25"/>
      <c r="N72" s="25"/>
      <c r="O72" s="25"/>
      <c r="P72" s="25">
        <v>1</v>
      </c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>
        <f t="shared" si="0"/>
        <v>2</v>
      </c>
      <c r="AN72" s="25">
        <f t="shared" si="1"/>
        <v>2</v>
      </c>
      <c r="AO72" s="27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</row>
    <row r="73" spans="1:58" ht="15.75" customHeight="1">
      <c r="A73" s="325" t="s">
        <v>30</v>
      </c>
      <c r="B73" s="326"/>
      <c r="C73" s="326"/>
      <c r="D73" s="326"/>
      <c r="E73" s="326"/>
      <c r="F73" s="327"/>
      <c r="G73" s="34" t="s">
        <v>33</v>
      </c>
      <c r="H73" s="25">
        <f>H70</f>
        <v>1</v>
      </c>
      <c r="I73" s="25">
        <f t="shared" ref="I73:AL75" si="21">I70</f>
        <v>1</v>
      </c>
      <c r="J73" s="25">
        <f t="shared" si="21"/>
        <v>1</v>
      </c>
      <c r="K73" s="25">
        <f t="shared" si="21"/>
        <v>1</v>
      </c>
      <c r="L73" s="25">
        <f t="shared" si="21"/>
        <v>1</v>
      </c>
      <c r="M73" s="25">
        <f t="shared" si="21"/>
        <v>1</v>
      </c>
      <c r="N73" s="25">
        <f t="shared" si="21"/>
        <v>1</v>
      </c>
      <c r="O73" s="25">
        <f t="shared" si="21"/>
        <v>1</v>
      </c>
      <c r="P73" s="25">
        <f t="shared" si="21"/>
        <v>1</v>
      </c>
      <c r="Q73" s="25">
        <f t="shared" si="21"/>
        <v>1</v>
      </c>
      <c r="R73" s="25">
        <f t="shared" si="21"/>
        <v>1</v>
      </c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>
        <f t="shared" si="21"/>
        <v>1</v>
      </c>
      <c r="AM73" s="25">
        <f t="shared" ref="AM73:AM76" si="22">SUM(H73:AL73)</f>
        <v>12</v>
      </c>
      <c r="AN73" s="25">
        <f t="shared" si="1"/>
        <v>12</v>
      </c>
      <c r="AO73" s="27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</row>
    <row r="74" spans="1:58" ht="15.75" customHeight="1">
      <c r="A74" s="325" t="s">
        <v>31</v>
      </c>
      <c r="B74" s="326"/>
      <c r="C74" s="326"/>
      <c r="D74" s="326"/>
      <c r="E74" s="326"/>
      <c r="F74" s="327"/>
      <c r="G74" s="34" t="s">
        <v>33</v>
      </c>
      <c r="H74" s="25">
        <f>H71</f>
        <v>0</v>
      </c>
      <c r="I74" s="25">
        <f t="shared" si="21"/>
        <v>1</v>
      </c>
      <c r="J74" s="25">
        <f t="shared" si="21"/>
        <v>0</v>
      </c>
      <c r="K74" s="25">
        <f t="shared" si="21"/>
        <v>0</v>
      </c>
      <c r="L74" s="25">
        <f t="shared" si="21"/>
        <v>1</v>
      </c>
      <c r="M74" s="25">
        <f t="shared" si="21"/>
        <v>0</v>
      </c>
      <c r="N74" s="25">
        <f t="shared" si="21"/>
        <v>0</v>
      </c>
      <c r="O74" s="25">
        <f t="shared" si="21"/>
        <v>1</v>
      </c>
      <c r="P74" s="25">
        <f t="shared" si="21"/>
        <v>0</v>
      </c>
      <c r="Q74" s="25">
        <f t="shared" si="21"/>
        <v>0</v>
      </c>
      <c r="R74" s="25">
        <f t="shared" si="21"/>
        <v>1</v>
      </c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>
        <f t="shared" si="21"/>
        <v>0</v>
      </c>
      <c r="AM74" s="25">
        <f t="shared" si="22"/>
        <v>4</v>
      </c>
      <c r="AN74" s="25">
        <f t="shared" si="1"/>
        <v>4</v>
      </c>
      <c r="AO74" s="27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</row>
    <row r="75" spans="1:58" ht="15.75" customHeight="1">
      <c r="A75" s="337" t="s">
        <v>32</v>
      </c>
      <c r="B75" s="338"/>
      <c r="C75" s="338"/>
      <c r="D75" s="338"/>
      <c r="E75" s="338"/>
      <c r="F75" s="339"/>
      <c r="G75" s="34" t="s">
        <v>33</v>
      </c>
      <c r="H75" s="25">
        <f>H72</f>
        <v>0</v>
      </c>
      <c r="I75" s="25">
        <f t="shared" si="21"/>
        <v>0</v>
      </c>
      <c r="J75" s="25">
        <f t="shared" si="21"/>
        <v>1</v>
      </c>
      <c r="K75" s="25">
        <f t="shared" si="21"/>
        <v>0</v>
      </c>
      <c r="L75" s="25">
        <f t="shared" si="21"/>
        <v>0</v>
      </c>
      <c r="M75" s="25">
        <f t="shared" si="21"/>
        <v>0</v>
      </c>
      <c r="N75" s="25">
        <f t="shared" si="21"/>
        <v>0</v>
      </c>
      <c r="O75" s="25">
        <f t="shared" si="21"/>
        <v>0</v>
      </c>
      <c r="P75" s="25">
        <f t="shared" si="21"/>
        <v>1</v>
      </c>
      <c r="Q75" s="25">
        <f t="shared" si="21"/>
        <v>0</v>
      </c>
      <c r="R75" s="25">
        <f t="shared" si="21"/>
        <v>0</v>
      </c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>
        <f t="shared" si="21"/>
        <v>0</v>
      </c>
      <c r="AM75" s="25">
        <f t="shared" si="22"/>
        <v>2</v>
      </c>
      <c r="AN75" s="25">
        <f t="shared" si="1"/>
        <v>2</v>
      </c>
      <c r="AO75" s="27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</row>
    <row r="76" spans="1:58" ht="15.75" customHeight="1">
      <c r="A76" s="310" t="s">
        <v>94</v>
      </c>
      <c r="B76" s="311"/>
      <c r="C76" s="311"/>
      <c r="D76" s="311"/>
      <c r="E76" s="311"/>
      <c r="F76" s="312"/>
      <c r="G76" s="119" t="s">
        <v>38</v>
      </c>
      <c r="H76" s="44">
        <f>H73+H74+H75</f>
        <v>1</v>
      </c>
      <c r="I76" s="44">
        <f t="shared" ref="I76:AL76" si="23">I73+I74+I75</f>
        <v>2</v>
      </c>
      <c r="J76" s="44">
        <f t="shared" si="23"/>
        <v>2</v>
      </c>
      <c r="K76" s="44">
        <f t="shared" si="23"/>
        <v>1</v>
      </c>
      <c r="L76" s="44">
        <f t="shared" si="23"/>
        <v>2</v>
      </c>
      <c r="M76" s="44">
        <f t="shared" si="23"/>
        <v>1</v>
      </c>
      <c r="N76" s="44">
        <f t="shared" si="23"/>
        <v>1</v>
      </c>
      <c r="O76" s="44">
        <f t="shared" si="23"/>
        <v>2</v>
      </c>
      <c r="P76" s="44">
        <f t="shared" si="23"/>
        <v>2</v>
      </c>
      <c r="Q76" s="44">
        <f t="shared" si="23"/>
        <v>1</v>
      </c>
      <c r="R76" s="44">
        <f t="shared" si="23"/>
        <v>2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>
        <f t="shared" si="23"/>
        <v>1</v>
      </c>
      <c r="AM76" s="44">
        <f t="shared" si="22"/>
        <v>18</v>
      </c>
      <c r="AN76" s="25">
        <f t="shared" si="1"/>
        <v>18</v>
      </c>
      <c r="AO76" s="27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</row>
    <row r="77" spans="1:58" s="40" customFormat="1" ht="15.75" hidden="1" customHeight="1">
      <c r="A77" s="78"/>
      <c r="B77" s="31"/>
      <c r="C77" s="325" t="s">
        <v>34</v>
      </c>
      <c r="D77" s="326"/>
      <c r="E77" s="326"/>
      <c r="F77" s="327"/>
      <c r="G77" s="34" t="s">
        <v>33</v>
      </c>
      <c r="H77" s="25">
        <f>'[8]мес ТЗ 2018'!AM195</f>
        <v>0.96776252723311695</v>
      </c>
      <c r="I77" s="25">
        <f>'[8]мес ТЗ 2018'!AM334</f>
        <v>0</v>
      </c>
      <c r="J77" s="25">
        <f>'[8]мес ТЗ 2018'!AM475</f>
        <v>2.7469999999999999</v>
      </c>
      <c r="K77" s="25">
        <f>'[8]мес ТЗ 2018'!AM576</f>
        <v>1.1299999999999999</v>
      </c>
      <c r="L77" s="25">
        <f>'[8]мес ТЗ 2018'!AM681</f>
        <v>1.1324309342057399</v>
      </c>
      <c r="M77" s="25">
        <f>'[8]мес ТЗ 2018'!AM784</f>
        <v>1.1299999999999999</v>
      </c>
      <c r="N77" s="25">
        <f>'[8]мес ТЗ 2018'!AM885</f>
        <v>0</v>
      </c>
      <c r="O77" s="25">
        <f>'[8]мес ТЗ 2018'!AM1025</f>
        <v>0</v>
      </c>
      <c r="P77" s="25">
        <f>'[8]мес ТЗ 2018'!AM1125</f>
        <v>2.9991971683204102</v>
      </c>
      <c r="Q77" s="25">
        <f>'[8]мес ТЗ 2018'!AM1222</f>
        <v>0</v>
      </c>
      <c r="R77" s="25">
        <f>'[8]мес ТЗ 2018'!AM1362</f>
        <v>0</v>
      </c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>
        <f>'[8]мес ТЗ 2018'!AM1495</f>
        <v>0</v>
      </c>
      <c r="AM77" s="25">
        <f>SUM(H77:AL77)</f>
        <v>10.106390629759266</v>
      </c>
      <c r="AN77" s="25">
        <f t="shared" si="1"/>
        <v>10.106390629759266</v>
      </c>
      <c r="AO77" s="27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</row>
    <row r="78" spans="1:58" s="40" customFormat="1" ht="15.75" hidden="1" customHeight="1">
      <c r="A78" s="78"/>
      <c r="B78" s="31"/>
      <c r="C78" s="337" t="s">
        <v>35</v>
      </c>
      <c r="D78" s="338"/>
      <c r="E78" s="338"/>
      <c r="F78" s="339"/>
      <c r="G78" s="34" t="s">
        <v>33</v>
      </c>
      <c r="H78" s="25">
        <f>'[8]мес ТЗ 2018'!AM196</f>
        <v>1.7956419753086399</v>
      </c>
      <c r="I78" s="25">
        <f>'[8]мес ТЗ 2018'!AM335</f>
        <v>0</v>
      </c>
      <c r="J78" s="25">
        <f>'[8]мес ТЗ 2018'!AM476</f>
        <v>6.7439999999999998</v>
      </c>
      <c r="K78" s="25">
        <f>'[8]мес ТЗ 2018'!AM577</f>
        <v>2.04</v>
      </c>
      <c r="L78" s="25">
        <f>'[8]мес ТЗ 2018'!AM682</f>
        <v>2.16</v>
      </c>
      <c r="M78" s="25">
        <f>'[8]мес ТЗ 2018'!AM785</f>
        <v>2.04</v>
      </c>
      <c r="N78" s="25">
        <f>'[8]мес ТЗ 2018'!AM886</f>
        <v>0</v>
      </c>
      <c r="O78" s="25">
        <f>'[8]мес ТЗ 2018'!AM1026</f>
        <v>0</v>
      </c>
      <c r="P78" s="25">
        <f>'[8]мес ТЗ 2018'!AM1126</f>
        <v>5.5740958963929002</v>
      </c>
      <c r="Q78" s="25">
        <f>'[8]мес ТЗ 2018'!AM1223</f>
        <v>0</v>
      </c>
      <c r="R78" s="25">
        <f>'[8]мес ТЗ 2018'!AM1363</f>
        <v>0</v>
      </c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>
        <f>'[8]мес ТЗ 2018'!AM1496</f>
        <v>0</v>
      </c>
      <c r="AM78" s="25">
        <f>SUM(H78:AL78)</f>
        <v>20.35373787170154</v>
      </c>
      <c r="AN78" s="25">
        <f t="shared" si="1"/>
        <v>20.35373787170154</v>
      </c>
      <c r="AO78" s="27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</row>
    <row r="79" spans="1:58" s="40" customFormat="1" ht="15.75" hidden="1" customHeight="1">
      <c r="A79" s="78"/>
      <c r="B79" s="31"/>
      <c r="C79" s="337" t="s">
        <v>37</v>
      </c>
      <c r="D79" s="338"/>
      <c r="E79" s="338"/>
      <c r="F79" s="339"/>
      <c r="G79" s="34" t="s">
        <v>38</v>
      </c>
      <c r="H79" s="25">
        <f>'[8]мес ТЗ 2018'!AM198</f>
        <v>0.2</v>
      </c>
      <c r="I79" s="25">
        <f>'[8]мес ТЗ 2018'!AM337</f>
        <v>0.9</v>
      </c>
      <c r="J79" s="25">
        <f>'[8]мес ТЗ 2018'!AM478</f>
        <v>0.25</v>
      </c>
      <c r="K79" s="25">
        <f>'[8]мес ТЗ 2018'!AM579</f>
        <v>0.45</v>
      </c>
      <c r="L79" s="25">
        <f>'[8]мес ТЗ 2018'!AM684</f>
        <v>0.6</v>
      </c>
      <c r="M79" s="25">
        <f>'[8]мес ТЗ 2018'!AM787</f>
        <v>0.45</v>
      </c>
      <c r="N79" s="25">
        <f>'[8]мес ТЗ 2018'!AM888</f>
        <v>0.45</v>
      </c>
      <c r="O79" s="25">
        <f>'[8]мес ТЗ 2018'!AM1028</f>
        <v>0.9</v>
      </c>
      <c r="P79" s="35">
        <f>'[8]мес ТЗ 2018'!AM1128</f>
        <v>0.56000000000000005</v>
      </c>
      <c r="Q79" s="25">
        <f>'[8]мес ТЗ 2018'!AM1225</f>
        <v>0.45</v>
      </c>
      <c r="R79" s="25">
        <f>'[8]мес ТЗ 2018'!AM1365</f>
        <v>0.9</v>
      </c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>
        <f>'[8]мес ТЗ 2018'!AM1498</f>
        <v>0.45</v>
      </c>
      <c r="AM79" s="25">
        <f>SUM(H79:AL79)</f>
        <v>6.5600000000000005</v>
      </c>
      <c r="AN79" s="25">
        <f t="shared" si="1"/>
        <v>6.5600000000000005</v>
      </c>
      <c r="AO79" s="27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</row>
    <row r="80" spans="1:58" s="39" customFormat="1" ht="15.75" hidden="1" customHeight="1">
      <c r="A80" s="41"/>
      <c r="B80" s="41"/>
      <c r="C80" s="41"/>
      <c r="D80" s="346" t="s">
        <v>45</v>
      </c>
      <c r="E80" s="347"/>
      <c r="F80" s="348"/>
      <c r="G80" s="78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42"/>
      <c r="AN80" s="25">
        <f t="shared" si="1"/>
        <v>0</v>
      </c>
      <c r="AO80" s="27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</row>
    <row r="81" spans="1:58" s="39" customFormat="1" ht="15" hidden="1" customHeight="1">
      <c r="A81" s="43"/>
      <c r="B81" s="346" t="s">
        <v>30</v>
      </c>
      <c r="C81" s="347"/>
      <c r="D81" s="347"/>
      <c r="E81" s="347"/>
      <c r="F81" s="348"/>
      <c r="G81" s="43"/>
      <c r="H81" s="44">
        <f t="shared" ref="H81:R81" si="24">H28+H37+H47+H58+H70</f>
        <v>5</v>
      </c>
      <c r="I81" s="44">
        <f t="shared" si="24"/>
        <v>5</v>
      </c>
      <c r="J81" s="44">
        <f t="shared" si="24"/>
        <v>5</v>
      </c>
      <c r="K81" s="44">
        <f t="shared" si="24"/>
        <v>5</v>
      </c>
      <c r="L81" s="44">
        <f t="shared" si="24"/>
        <v>5</v>
      </c>
      <c r="M81" s="44">
        <f t="shared" si="24"/>
        <v>5</v>
      </c>
      <c r="N81" s="44">
        <f t="shared" si="24"/>
        <v>5</v>
      </c>
      <c r="O81" s="44">
        <f t="shared" si="24"/>
        <v>5</v>
      </c>
      <c r="P81" s="44">
        <f t="shared" si="24"/>
        <v>5</v>
      </c>
      <c r="Q81" s="44">
        <f t="shared" si="24"/>
        <v>5</v>
      </c>
      <c r="R81" s="44">
        <f t="shared" si="24"/>
        <v>5</v>
      </c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>
        <f>AL28+AL37+AL47+AL58+AL70</f>
        <v>5</v>
      </c>
      <c r="AM81" s="44">
        <f>SUM(H81:AL81)</f>
        <v>60</v>
      </c>
      <c r="AN81" s="44">
        <f t="shared" si="1"/>
        <v>60</v>
      </c>
      <c r="AO81" s="27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</row>
    <row r="82" spans="1:58" s="45" customFormat="1" ht="15" hidden="1" customHeight="1">
      <c r="A82" s="43"/>
      <c r="B82" s="346" t="s">
        <v>31</v>
      </c>
      <c r="C82" s="347"/>
      <c r="D82" s="347"/>
      <c r="E82" s="347"/>
      <c r="F82" s="348"/>
      <c r="G82" s="43"/>
      <c r="H82" s="44">
        <f t="shared" ref="H82:R82" si="25">H29+H48+H59+H71</f>
        <v>0</v>
      </c>
      <c r="I82" s="44">
        <f t="shared" si="25"/>
        <v>4</v>
      </c>
      <c r="J82" s="44">
        <f t="shared" si="25"/>
        <v>0</v>
      </c>
      <c r="K82" s="44">
        <f t="shared" si="25"/>
        <v>0</v>
      </c>
      <c r="L82" s="44">
        <f t="shared" si="25"/>
        <v>4</v>
      </c>
      <c r="M82" s="44">
        <f t="shared" si="25"/>
        <v>0</v>
      </c>
      <c r="N82" s="44">
        <f t="shared" si="25"/>
        <v>0</v>
      </c>
      <c r="O82" s="44">
        <f t="shared" si="25"/>
        <v>4</v>
      </c>
      <c r="P82" s="44">
        <f t="shared" si="25"/>
        <v>0</v>
      </c>
      <c r="Q82" s="44">
        <f t="shared" si="25"/>
        <v>0</v>
      </c>
      <c r="R82" s="44">
        <f t="shared" si="25"/>
        <v>4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>
        <f>AL29+AL48+AL59+AL71</f>
        <v>0</v>
      </c>
      <c r="AM82" s="44">
        <f t="shared" ref="AM82:AM88" si="26">SUM(H82:AL82)</f>
        <v>16</v>
      </c>
      <c r="AN82" s="44">
        <f t="shared" si="1"/>
        <v>16</v>
      </c>
      <c r="AO82" s="27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</row>
    <row r="83" spans="1:58" s="45" customFormat="1" ht="15" hidden="1" customHeight="1">
      <c r="A83" s="46"/>
      <c r="B83" s="346" t="s">
        <v>32</v>
      </c>
      <c r="C83" s="347"/>
      <c r="D83" s="347"/>
      <c r="E83" s="347"/>
      <c r="F83" s="348"/>
      <c r="G83" s="43"/>
      <c r="H83" s="44">
        <f t="shared" ref="H83:R83" si="27">H30+H31+H38+H39+H49+H60+H61+H72</f>
        <v>0</v>
      </c>
      <c r="I83" s="44">
        <f t="shared" si="27"/>
        <v>0</v>
      </c>
      <c r="J83" s="44">
        <f t="shared" si="27"/>
        <v>8</v>
      </c>
      <c r="K83" s="44">
        <f t="shared" si="27"/>
        <v>0</v>
      </c>
      <c r="L83" s="44">
        <f t="shared" si="27"/>
        <v>0</v>
      </c>
      <c r="M83" s="44">
        <f t="shared" si="27"/>
        <v>0</v>
      </c>
      <c r="N83" s="44">
        <f t="shared" si="27"/>
        <v>0</v>
      </c>
      <c r="O83" s="44">
        <f t="shared" si="27"/>
        <v>0</v>
      </c>
      <c r="P83" s="44">
        <f t="shared" si="27"/>
        <v>8</v>
      </c>
      <c r="Q83" s="44">
        <f t="shared" si="27"/>
        <v>0</v>
      </c>
      <c r="R83" s="44">
        <f t="shared" si="27"/>
        <v>0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>
        <f>AL30+AL31+AL38+AL39+AL49+AL60+AL61+AL72</f>
        <v>0</v>
      </c>
      <c r="AM83" s="44">
        <f t="shared" ref="AM83" si="28">SUM(H83:AL83)</f>
        <v>16</v>
      </c>
      <c r="AN83" s="44">
        <f t="shared" si="1"/>
        <v>16</v>
      </c>
      <c r="AO83" s="27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</row>
    <row r="84" spans="1:58" s="39" customFormat="1" ht="15.75" hidden="1" customHeight="1">
      <c r="A84" s="354" t="s">
        <v>46</v>
      </c>
      <c r="B84" s="355"/>
      <c r="C84" s="355"/>
      <c r="D84" s="355"/>
      <c r="E84" s="355"/>
      <c r="F84" s="355"/>
      <c r="G84" s="355"/>
      <c r="H84" s="44">
        <f>'[8]мес ТЗ 2018'!AM23</f>
        <v>8.35</v>
      </c>
      <c r="I84" s="44">
        <f>'[8]мес ТЗ 2018'!AM52</f>
        <v>15.03</v>
      </c>
      <c r="J84" s="44">
        <f>'[8]мес ТЗ 2018'!AM81</f>
        <v>173.72</v>
      </c>
      <c r="K84" s="44">
        <f>'[8]мес ТЗ 2018'!AM110</f>
        <v>8.35</v>
      </c>
      <c r="L84" s="44">
        <f>'[8]мес ТЗ 2018'!AM139</f>
        <v>15.03</v>
      </c>
      <c r="M84" s="44">
        <f>'[8]мес ТЗ 2018'!AM791</f>
        <v>6.68</v>
      </c>
      <c r="N84" s="44">
        <f>'[8]мес ТЗ 2018'!AM962</f>
        <v>8.35</v>
      </c>
      <c r="O84" s="44">
        <f>'[8]мес ТЗ 2018'!AM1033</f>
        <v>0</v>
      </c>
      <c r="P84" s="44">
        <f>'[8]мес ТЗ 2018'!AM1133</f>
        <v>166.916998644204</v>
      </c>
      <c r="Q84" s="44">
        <f>'[8]мес ТЗ 2018'!AM1302</f>
        <v>3.15</v>
      </c>
      <c r="R84" s="44">
        <f>'[8]мес ТЗ 2018'!AM1429</f>
        <v>5.67</v>
      </c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>
        <f>'[8]мес ТЗ 2018'!AM1578</f>
        <v>3.15</v>
      </c>
      <c r="AM84" s="44">
        <f t="shared" si="26"/>
        <v>414.39699864420396</v>
      </c>
      <c r="AN84" s="44">
        <f t="shared" si="1"/>
        <v>414.39699864420396</v>
      </c>
      <c r="AO84" s="27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</row>
    <row r="85" spans="1:58" hidden="1">
      <c r="A85" s="356" t="s">
        <v>47</v>
      </c>
      <c r="B85" s="357"/>
      <c r="C85" s="357"/>
      <c r="D85" s="357"/>
      <c r="E85" s="357"/>
      <c r="F85" s="357"/>
      <c r="G85" s="357"/>
      <c r="H85" s="44">
        <f>'[8]мес ТЗ 2018'!AM24</f>
        <v>4.5</v>
      </c>
      <c r="I85" s="44">
        <f>'[8]мес ТЗ 2018'!AM53</f>
        <v>8.56</v>
      </c>
      <c r="J85" s="44">
        <f>'[8]мес ТЗ 2018'!AM82</f>
        <v>339.44</v>
      </c>
      <c r="K85" s="44">
        <f>'[8]мес ТЗ 2018'!AM111</f>
        <v>4.5</v>
      </c>
      <c r="L85" s="44">
        <f>'[8]мес ТЗ 2018'!AM140</f>
        <v>8.56</v>
      </c>
      <c r="M85" s="44">
        <f>'[8]мес ТЗ 2018'!AM792</f>
        <v>3.88</v>
      </c>
      <c r="N85" s="44">
        <f>'[8]мес ТЗ 2018'!AM963</f>
        <v>4.5</v>
      </c>
      <c r="O85" s="44">
        <f>'[8]мес ТЗ 2018'!AM1034</f>
        <v>0</v>
      </c>
      <c r="P85" s="44">
        <f>'[8]мес ТЗ 2018'!AM1134</f>
        <v>303.56266009142303</v>
      </c>
      <c r="Q85" s="44">
        <f>'[8]мес ТЗ 2018'!AM1303</f>
        <v>5.4</v>
      </c>
      <c r="R85" s="44">
        <f>'[8]мес ТЗ 2018'!AM1430</f>
        <v>9.7200000000000006</v>
      </c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>
        <f>'[8]мес ТЗ 2018'!AM1579</f>
        <v>5.4</v>
      </c>
      <c r="AM85" s="44">
        <f t="shared" si="26"/>
        <v>698.02266009142295</v>
      </c>
      <c r="AN85" s="44">
        <f t="shared" si="1"/>
        <v>698.02266009142295</v>
      </c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</row>
    <row r="86" spans="1:58" hidden="1">
      <c r="A86" s="358" t="s">
        <v>48</v>
      </c>
      <c r="B86" s="359"/>
      <c r="C86" s="359"/>
      <c r="D86" s="359"/>
      <c r="E86" s="359"/>
      <c r="F86" s="359"/>
      <c r="G86" s="359"/>
      <c r="H86" s="44">
        <f>SUM(H82:H85)</f>
        <v>12.85</v>
      </c>
      <c r="I86" s="44">
        <f t="shared" ref="I86:AL86" si="29">SUM(I82:I85)</f>
        <v>27.590000000000003</v>
      </c>
      <c r="J86" s="44">
        <f>SUM(J82:J85)</f>
        <v>521.16</v>
      </c>
      <c r="K86" s="44">
        <f t="shared" si="29"/>
        <v>12.85</v>
      </c>
      <c r="L86" s="44">
        <f>SUM(L82:L85)</f>
        <v>27.590000000000003</v>
      </c>
      <c r="M86" s="44">
        <f>SUM(M82:M85)</f>
        <v>10.559999999999999</v>
      </c>
      <c r="N86" s="44">
        <f t="shared" si="29"/>
        <v>12.85</v>
      </c>
      <c r="O86" s="44">
        <f t="shared" si="29"/>
        <v>4</v>
      </c>
      <c r="P86" s="44">
        <f t="shared" si="29"/>
        <v>478.47965873562703</v>
      </c>
      <c r="Q86" s="44">
        <f t="shared" si="29"/>
        <v>8.5500000000000007</v>
      </c>
      <c r="R86" s="44">
        <f t="shared" si="29"/>
        <v>19.39</v>
      </c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>
        <f t="shared" si="29"/>
        <v>8.5500000000000007</v>
      </c>
      <c r="AM86" s="44">
        <f t="shared" si="26"/>
        <v>1144.4196587356271</v>
      </c>
      <c r="AN86" s="44">
        <f t="shared" si="1"/>
        <v>1144.4196587356271</v>
      </c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</row>
    <row r="87" spans="1:58" hidden="1">
      <c r="A87" s="349" t="s">
        <v>49</v>
      </c>
      <c r="B87" s="350"/>
      <c r="C87" s="350"/>
      <c r="D87" s="350"/>
      <c r="E87" s="350"/>
      <c r="F87" s="350"/>
      <c r="G87" s="350"/>
      <c r="H87" s="48">
        <f>'[8]мес ТЗ 2018'!AM26</f>
        <v>1.95</v>
      </c>
      <c r="I87" s="48">
        <f>'[8]мес ТЗ 2018'!AM55</f>
        <v>3.74</v>
      </c>
      <c r="J87" s="48">
        <f>'[8]мес ТЗ 2018'!AM84</f>
        <v>17.41</v>
      </c>
      <c r="K87" s="48">
        <f>'[8]мес ТЗ 2018'!AM113</f>
        <v>1.95</v>
      </c>
      <c r="L87" s="48">
        <f>'[8]мес ТЗ 2018'!AM142</f>
        <v>3.74</v>
      </c>
      <c r="M87" s="48">
        <f>'[8]мес ТЗ 2018'!AM794</f>
        <v>1.7</v>
      </c>
      <c r="N87" s="48">
        <f>'[8]мес ТЗ 2018'!AM965</f>
        <v>1.95</v>
      </c>
      <c r="O87" s="48">
        <f>'[8]мес ТЗ 2018'!AM1036</f>
        <v>5.27</v>
      </c>
      <c r="P87" s="48">
        <f>'[8]мес ТЗ 2018'!AM1136</f>
        <v>15.74</v>
      </c>
      <c r="Q87" s="48">
        <f>'[8]мес ТЗ 2018'!AM1305</f>
        <v>2.35</v>
      </c>
      <c r="R87" s="48">
        <f>'[8]мес ТЗ 2018'!AM1432</f>
        <v>4.2300000000000004</v>
      </c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>
        <f>'[8]мес ТЗ 2018'!AM1581</f>
        <v>2.35</v>
      </c>
      <c r="AM87" s="44">
        <f t="shared" si="26"/>
        <v>62.38</v>
      </c>
      <c r="AN87" s="44">
        <f t="shared" si="1"/>
        <v>62.38</v>
      </c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</row>
    <row r="88" spans="1:58" hidden="1">
      <c r="A88" s="50"/>
      <c r="B88" s="51"/>
      <c r="C88" s="50"/>
      <c r="D88" s="50"/>
      <c r="E88" s="50"/>
      <c r="F88" s="52" t="s">
        <v>32</v>
      </c>
      <c r="G88" s="19"/>
      <c r="H88" s="44">
        <f>H30+H38+H49+H60</f>
        <v>0</v>
      </c>
      <c r="I88" s="44">
        <f>I30+I38+I49+I60</f>
        <v>0</v>
      </c>
      <c r="J88" s="44">
        <f t="shared" ref="J88:R88" si="30">J30+J38++J72+J49+J60</f>
        <v>5</v>
      </c>
      <c r="K88" s="44">
        <f t="shared" si="30"/>
        <v>0</v>
      </c>
      <c r="L88" s="44">
        <f t="shared" si="30"/>
        <v>0</v>
      </c>
      <c r="M88" s="44">
        <f t="shared" si="30"/>
        <v>0</v>
      </c>
      <c r="N88" s="44">
        <f t="shared" si="30"/>
        <v>0</v>
      </c>
      <c r="O88" s="44">
        <f t="shared" si="30"/>
        <v>0</v>
      </c>
      <c r="P88" s="44">
        <f t="shared" si="30"/>
        <v>5</v>
      </c>
      <c r="Q88" s="44">
        <f t="shared" si="30"/>
        <v>0</v>
      </c>
      <c r="R88" s="44">
        <f t="shared" si="30"/>
        <v>0</v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>
        <f>AL30+AL38++AL72+AL49+AL60</f>
        <v>0</v>
      </c>
      <c r="AM88" s="44">
        <f t="shared" si="26"/>
        <v>10</v>
      </c>
      <c r="AN88" s="44">
        <f t="shared" si="1"/>
        <v>10</v>
      </c>
    </row>
    <row r="89" spans="1:58" ht="15" hidden="1" customHeight="1">
      <c r="A89" s="53"/>
      <c r="B89" s="54"/>
      <c r="C89" s="54"/>
      <c r="D89" s="351" t="s">
        <v>36</v>
      </c>
      <c r="E89" s="352"/>
      <c r="F89" s="353"/>
      <c r="G89" s="54"/>
      <c r="H89" s="69">
        <f>H81+H82+H83</f>
        <v>5</v>
      </c>
      <c r="I89" s="69">
        <f t="shared" ref="I89:AL89" si="31">I81+I82+I83</f>
        <v>9</v>
      </c>
      <c r="J89" s="69">
        <f>J81+J82+J83</f>
        <v>13</v>
      </c>
      <c r="K89" s="69">
        <f t="shared" si="31"/>
        <v>5</v>
      </c>
      <c r="L89" s="69">
        <f t="shared" si="31"/>
        <v>9</v>
      </c>
      <c r="M89" s="69">
        <f t="shared" si="31"/>
        <v>5</v>
      </c>
      <c r="N89" s="69">
        <f t="shared" si="31"/>
        <v>5</v>
      </c>
      <c r="O89" s="69">
        <f t="shared" si="31"/>
        <v>9</v>
      </c>
      <c r="P89" s="69">
        <f t="shared" si="31"/>
        <v>13</v>
      </c>
      <c r="Q89" s="69">
        <f t="shared" si="31"/>
        <v>5</v>
      </c>
      <c r="R89" s="69">
        <f t="shared" si="31"/>
        <v>9</v>
      </c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>
        <f t="shared" si="31"/>
        <v>5</v>
      </c>
      <c r="AM89" s="44">
        <f>SUM(H89:AL89)</f>
        <v>92</v>
      </c>
      <c r="AN89" s="44">
        <f>AM89</f>
        <v>92</v>
      </c>
    </row>
    <row r="90" spans="1:58" ht="15" hidden="1" customHeight="1">
      <c r="A90" s="53"/>
      <c r="B90" s="56"/>
      <c r="C90" s="351" t="s">
        <v>34</v>
      </c>
      <c r="D90" s="352"/>
      <c r="E90" s="352"/>
      <c r="F90" s="353"/>
      <c r="G90" s="56"/>
      <c r="H90" s="55">
        <f t="shared" ref="H90:R90" si="32">H33+H43+H54+H66+H77</f>
        <v>0.96776252723311695</v>
      </c>
      <c r="I90" s="55">
        <f t="shared" si="32"/>
        <v>1</v>
      </c>
      <c r="J90" s="55">
        <f t="shared" si="32"/>
        <v>168.04700000000003</v>
      </c>
      <c r="K90" s="55">
        <f t="shared" si="32"/>
        <v>7.9899999999999993</v>
      </c>
      <c r="L90" s="55">
        <f t="shared" si="32"/>
        <v>8.9836145864089403</v>
      </c>
      <c r="M90" s="55">
        <f t="shared" si="32"/>
        <v>7.9899999999999993</v>
      </c>
      <c r="N90" s="55">
        <f t="shared" si="32"/>
        <v>0</v>
      </c>
      <c r="O90" s="55">
        <f t="shared" si="32"/>
        <v>1</v>
      </c>
      <c r="P90" s="55">
        <f t="shared" si="32"/>
        <v>166.91699864420414</v>
      </c>
      <c r="Q90" s="55">
        <f t="shared" si="32"/>
        <v>0</v>
      </c>
      <c r="R90" s="55">
        <f t="shared" si="32"/>
        <v>3.1652198294142599</v>
      </c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>
        <f>AL33+AL43+AL54+AL66+AL77</f>
        <v>0</v>
      </c>
      <c r="AM90" s="57">
        <f>SUM(H90:AL90)</f>
        <v>366.06059558726048</v>
      </c>
      <c r="AN90" s="44">
        <f t="shared" ref="AN90:AN93" si="33">AM90</f>
        <v>366.06059558726048</v>
      </c>
    </row>
    <row r="91" spans="1:58" ht="15" hidden="1" customHeight="1">
      <c r="A91" s="53"/>
      <c r="B91" s="56"/>
      <c r="C91" s="351" t="s">
        <v>35</v>
      </c>
      <c r="D91" s="352"/>
      <c r="E91" s="352"/>
      <c r="F91" s="353"/>
      <c r="G91" s="56"/>
      <c r="H91" s="55">
        <f t="shared" ref="H91:R91" si="34">H34+H44+H55+H67+H78</f>
        <v>1.7956419753086399</v>
      </c>
      <c r="I91" s="55">
        <f t="shared" si="34"/>
        <v>3.9780698364827298</v>
      </c>
      <c r="J91" s="55">
        <f t="shared" si="34"/>
        <v>318.86599999999999</v>
      </c>
      <c r="K91" s="55">
        <f t="shared" si="34"/>
        <v>14.629999999999999</v>
      </c>
      <c r="L91" s="55">
        <f t="shared" si="34"/>
        <v>13.837619157479601</v>
      </c>
      <c r="M91" s="55">
        <f t="shared" si="34"/>
        <v>16.2</v>
      </c>
      <c r="N91" s="55">
        <f t="shared" si="34"/>
        <v>0</v>
      </c>
      <c r="O91" s="55">
        <f t="shared" si="34"/>
        <v>0</v>
      </c>
      <c r="P91" s="55">
        <f t="shared" si="34"/>
        <v>305.5626600914232</v>
      </c>
      <c r="Q91" s="55">
        <f t="shared" si="34"/>
        <v>0</v>
      </c>
      <c r="R91" s="55">
        <f t="shared" si="34"/>
        <v>0</v>
      </c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>
        <f>AL34+AL44+AL55+AL67+AL78</f>
        <v>0</v>
      </c>
      <c r="AM91" s="57">
        <f>SUM(H91:AL91)</f>
        <v>674.86999106069413</v>
      </c>
      <c r="AN91" s="44">
        <f t="shared" si="33"/>
        <v>674.86999106069413</v>
      </c>
    </row>
    <row r="92" spans="1:58" ht="15" hidden="1" customHeight="1">
      <c r="A92" s="53"/>
      <c r="B92" s="56"/>
      <c r="C92" s="54"/>
      <c r="D92" s="351" t="s">
        <v>36</v>
      </c>
      <c r="E92" s="352"/>
      <c r="F92" s="353"/>
      <c r="G92" s="56"/>
      <c r="H92" s="55">
        <f>SUM(H89:H91)</f>
        <v>7.7634045025417571</v>
      </c>
      <c r="I92" s="55">
        <f t="shared" ref="I92:AL92" si="35">SUM(I89:I91)</f>
        <v>13.97806983648273</v>
      </c>
      <c r="J92" s="55">
        <f>SUM(J89:J91)</f>
        <v>499.91300000000001</v>
      </c>
      <c r="K92" s="55">
        <f t="shared" si="35"/>
        <v>27.619999999999997</v>
      </c>
      <c r="L92" s="55">
        <f t="shared" si="35"/>
        <v>31.821233743888541</v>
      </c>
      <c r="M92" s="55">
        <f t="shared" si="35"/>
        <v>29.189999999999998</v>
      </c>
      <c r="N92" s="55">
        <f t="shared" si="35"/>
        <v>5</v>
      </c>
      <c r="O92" s="55">
        <f t="shared" si="35"/>
        <v>10</v>
      </c>
      <c r="P92" s="55">
        <f t="shared" si="35"/>
        <v>485.47965873562737</v>
      </c>
      <c r="Q92" s="55">
        <f t="shared" si="35"/>
        <v>5</v>
      </c>
      <c r="R92" s="55">
        <f t="shared" si="35"/>
        <v>12.16521982941426</v>
      </c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>
        <f t="shared" si="35"/>
        <v>5</v>
      </c>
      <c r="AM92" s="57">
        <f>SUM(H92:AL92)</f>
        <v>1132.9305866479547</v>
      </c>
      <c r="AN92" s="44">
        <f t="shared" si="33"/>
        <v>1132.9305866479547</v>
      </c>
    </row>
    <row r="93" spans="1:58" ht="15" hidden="1" customHeight="1">
      <c r="A93" s="53"/>
      <c r="B93" s="56"/>
      <c r="C93" s="351" t="s">
        <v>37</v>
      </c>
      <c r="D93" s="352"/>
      <c r="E93" s="352"/>
      <c r="F93" s="353"/>
      <c r="G93" s="56"/>
      <c r="H93" s="55">
        <f t="shared" ref="H93:R93" si="36">H35+H45+H56+H68+H79</f>
        <v>2.95</v>
      </c>
      <c r="I93" s="55">
        <f t="shared" si="36"/>
        <v>6.19</v>
      </c>
      <c r="J93" s="55">
        <f t="shared" si="36"/>
        <v>15.190000000000001</v>
      </c>
      <c r="K93" s="55">
        <f t="shared" si="36"/>
        <v>3.29</v>
      </c>
      <c r="L93" s="55">
        <f t="shared" si="36"/>
        <v>5.0599999999999996</v>
      </c>
      <c r="M93" s="55">
        <f t="shared" si="36"/>
        <v>3.29</v>
      </c>
      <c r="N93" s="55">
        <f t="shared" si="36"/>
        <v>3.29</v>
      </c>
      <c r="O93" s="55">
        <f t="shared" si="36"/>
        <v>6.19</v>
      </c>
      <c r="P93" s="58">
        <f t="shared" si="36"/>
        <v>16.419999999999998</v>
      </c>
      <c r="Q93" s="55">
        <f t="shared" si="36"/>
        <v>3.29</v>
      </c>
      <c r="R93" s="55">
        <f t="shared" si="36"/>
        <v>6.19</v>
      </c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>
        <f>AL35+AL45+AL56+AL68+AL79</f>
        <v>3.29</v>
      </c>
      <c r="AM93" s="59">
        <f>SUM(H93:AL93)</f>
        <v>74.64</v>
      </c>
      <c r="AN93" s="60">
        <f t="shared" si="33"/>
        <v>74.64</v>
      </c>
    </row>
    <row r="94" spans="1:58" ht="15" customHeight="1">
      <c r="A94" s="61"/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5"/>
      <c r="AN94" s="28"/>
    </row>
    <row r="95" spans="1:58" ht="15" customHeight="1">
      <c r="A95" s="61"/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5"/>
      <c r="AN95" s="28"/>
    </row>
    <row r="96" spans="1:58" ht="15" customHeight="1">
      <c r="A96" s="61"/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5"/>
      <c r="AN96" s="28"/>
    </row>
    <row r="97" spans="1:69" ht="15" customHeight="1">
      <c r="A97" s="61"/>
      <c r="B97" s="62"/>
      <c r="C97" s="62"/>
      <c r="D97" s="62"/>
      <c r="E97" s="62"/>
      <c r="F97" s="62"/>
      <c r="G97" s="62"/>
      <c r="H97" s="63"/>
      <c r="I97" s="63"/>
      <c r="J97" s="63"/>
      <c r="K97" s="63"/>
      <c r="L97" s="63"/>
      <c r="M97" s="63"/>
      <c r="N97" s="63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5"/>
      <c r="AN97" s="28"/>
    </row>
    <row r="98" spans="1:69" ht="15" customHeight="1">
      <c r="B98" s="360" t="s">
        <v>65</v>
      </c>
      <c r="C98" s="360"/>
      <c r="G98" s="364" t="s">
        <v>66</v>
      </c>
      <c r="H98" s="364"/>
      <c r="I98" s="364"/>
      <c r="L98" s="361" t="s">
        <v>50</v>
      </c>
      <c r="M98" s="361"/>
      <c r="N98" s="361"/>
      <c r="O98" s="361"/>
      <c r="P98" s="64"/>
      <c r="R98" s="364" t="s">
        <v>67</v>
      </c>
      <c r="S98" s="364"/>
      <c r="T98" s="364"/>
      <c r="U98" s="364"/>
      <c r="V98" s="364"/>
      <c r="W98" s="364"/>
      <c r="X98" s="364"/>
      <c r="Y98" s="364"/>
      <c r="Z98" s="364"/>
      <c r="AA98" s="364"/>
      <c r="AB98" s="364"/>
      <c r="AC98" s="364"/>
      <c r="AD98" s="364"/>
      <c r="AE98" s="364"/>
      <c r="AF98" s="364"/>
      <c r="AG98" s="364"/>
      <c r="AH98" s="364"/>
      <c r="AI98" s="364"/>
      <c r="AJ98" s="364"/>
      <c r="AK98" s="364"/>
      <c r="AL98" s="364"/>
      <c r="AM98" s="65"/>
    </row>
    <row r="99" spans="1:69" ht="15" customHeight="1">
      <c r="B99" s="9"/>
      <c r="C99" s="9"/>
      <c r="G99" s="363" t="s">
        <v>6</v>
      </c>
      <c r="H99" s="363"/>
      <c r="I99" s="363"/>
      <c r="L99" s="363" t="s">
        <v>51</v>
      </c>
      <c r="M99" s="363"/>
      <c r="N99" s="363"/>
      <c r="O99" s="363"/>
      <c r="P99" s="64"/>
      <c r="R99" s="363" t="s">
        <v>52</v>
      </c>
      <c r="S99" s="363"/>
      <c r="T99" s="363"/>
      <c r="U99" s="363"/>
      <c r="V99" s="363"/>
      <c r="W99" s="363"/>
      <c r="X99" s="363"/>
      <c r="Y99" s="363"/>
      <c r="Z99" s="363"/>
      <c r="AA99" s="363"/>
      <c r="AB99" s="363"/>
      <c r="AC99" s="363"/>
      <c r="AD99" s="363"/>
      <c r="AE99" s="363"/>
      <c r="AF99" s="363"/>
      <c r="AG99" s="363"/>
      <c r="AH99" s="363"/>
      <c r="AI99" s="363"/>
      <c r="AJ99" s="363"/>
      <c r="AK99" s="363"/>
      <c r="AL99" s="363"/>
      <c r="AM99" s="65"/>
    </row>
    <row r="100" spans="1:69" ht="15" customHeight="1">
      <c r="B100" s="360" t="s">
        <v>68</v>
      </c>
      <c r="C100" s="360"/>
      <c r="G100" s="361" t="s">
        <v>53</v>
      </c>
      <c r="H100" s="361"/>
      <c r="I100" s="361"/>
      <c r="L100" s="361" t="s">
        <v>50</v>
      </c>
      <c r="M100" s="361"/>
      <c r="N100" s="361"/>
      <c r="O100" s="361"/>
      <c r="R100" s="362"/>
      <c r="S100" s="362"/>
      <c r="T100" s="362"/>
      <c r="U100" s="362"/>
      <c r="V100" s="362"/>
      <c r="W100" s="362"/>
      <c r="X100" s="362"/>
      <c r="Y100" s="362"/>
      <c r="Z100" s="362"/>
      <c r="AA100" s="362"/>
      <c r="AB100" s="362"/>
      <c r="AC100" s="362"/>
      <c r="AD100" s="362"/>
      <c r="AE100" s="362"/>
      <c r="AF100" s="362"/>
      <c r="AG100" s="362"/>
      <c r="AH100" s="362"/>
      <c r="AI100" s="362"/>
      <c r="AJ100" s="362"/>
      <c r="AK100" s="362"/>
      <c r="AL100" s="362"/>
      <c r="AM100" s="65"/>
    </row>
    <row r="101" spans="1:69" ht="15" customHeight="1">
      <c r="G101" s="363" t="s">
        <v>6</v>
      </c>
      <c r="H101" s="363"/>
      <c r="I101" s="363"/>
      <c r="L101" s="363" t="s">
        <v>51</v>
      </c>
      <c r="M101" s="363"/>
      <c r="N101" s="363"/>
      <c r="O101" s="363"/>
      <c r="R101" s="363" t="s">
        <v>52</v>
      </c>
      <c r="S101" s="363"/>
      <c r="T101" s="363"/>
      <c r="U101" s="363"/>
      <c r="V101" s="363"/>
      <c r="W101" s="363"/>
      <c r="X101" s="363"/>
      <c r="Y101" s="363"/>
      <c r="Z101" s="363"/>
      <c r="AA101" s="363"/>
      <c r="AB101" s="363"/>
      <c r="AC101" s="363"/>
      <c r="AD101" s="363"/>
      <c r="AE101" s="363"/>
      <c r="AF101" s="363"/>
      <c r="AG101" s="363"/>
      <c r="AH101" s="363"/>
      <c r="AI101" s="363"/>
      <c r="AJ101" s="363"/>
      <c r="AK101" s="363"/>
      <c r="AL101" s="363"/>
      <c r="AM101" s="65"/>
    </row>
    <row r="102" spans="1:69" ht="13.5" customHeight="1"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65"/>
      <c r="AN102" s="28"/>
    </row>
    <row r="103" spans="1:69" s="79" customFormat="1" ht="15.75">
      <c r="B103" s="279" t="s">
        <v>56</v>
      </c>
      <c r="C103" s="279"/>
      <c r="D103" s="279"/>
      <c r="E103" s="279"/>
      <c r="F103" s="279"/>
      <c r="H103" s="81"/>
      <c r="I103" s="81"/>
      <c r="J103" s="81"/>
      <c r="K103" s="81"/>
      <c r="L103" s="279" t="s">
        <v>1</v>
      </c>
      <c r="M103" s="279"/>
      <c r="N103" s="279"/>
      <c r="O103" s="279"/>
      <c r="P103" s="279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2"/>
      <c r="BB103" s="83"/>
      <c r="BC103" s="83"/>
      <c r="BP103" s="83"/>
      <c r="BQ103" s="83"/>
    </row>
    <row r="104" spans="1:69" s="79" customFormat="1" ht="20.25" customHeight="1">
      <c r="B104" s="279" t="s">
        <v>57</v>
      </c>
      <c r="C104" s="279"/>
      <c r="D104" s="279"/>
      <c r="E104" s="279"/>
      <c r="F104" s="279"/>
      <c r="H104" s="81"/>
      <c r="I104" s="81"/>
      <c r="J104" s="81"/>
      <c r="K104" s="81"/>
      <c r="L104" s="279" t="s">
        <v>3</v>
      </c>
      <c r="M104" s="279"/>
      <c r="N104" s="279"/>
      <c r="O104" s="279"/>
      <c r="P104" s="279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2"/>
      <c r="BB104" s="83"/>
      <c r="BC104" s="83"/>
      <c r="BP104" s="83"/>
      <c r="BQ104" s="83"/>
    </row>
    <row r="105" spans="1:69" s="79" customFormat="1" ht="39" customHeight="1">
      <c r="B105" s="84" t="s">
        <v>58</v>
      </c>
      <c r="C105" s="85"/>
      <c r="D105" s="85"/>
      <c r="E105" s="85"/>
      <c r="F105" s="85"/>
      <c r="H105" s="81"/>
      <c r="I105" s="81"/>
      <c r="J105" s="81"/>
      <c r="K105" s="81"/>
      <c r="L105" s="85"/>
      <c r="M105" s="85"/>
      <c r="N105" s="85"/>
      <c r="O105" s="85"/>
      <c r="P105" s="85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2"/>
      <c r="BB105" s="83"/>
      <c r="BC105" s="83"/>
      <c r="BP105" s="83"/>
      <c r="BQ105" s="83"/>
    </row>
    <row r="106" spans="1:69" s="79" customFormat="1" ht="21.75" customHeight="1">
      <c r="B106" s="86" t="s">
        <v>6</v>
      </c>
      <c r="C106" s="87"/>
      <c r="D106" s="87"/>
      <c r="E106" s="87"/>
      <c r="F106" s="87"/>
      <c r="H106" s="81"/>
      <c r="I106" s="81"/>
      <c r="J106" s="81"/>
      <c r="K106" s="81"/>
      <c r="L106" s="280" t="s">
        <v>6</v>
      </c>
      <c r="M106" s="280"/>
      <c r="N106" s="280"/>
      <c r="O106" s="280"/>
      <c r="P106" s="85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2"/>
      <c r="BB106" s="83"/>
      <c r="BC106" s="83"/>
      <c r="BP106" s="83"/>
      <c r="BQ106" s="83"/>
    </row>
    <row r="107" spans="1:69" s="79" customFormat="1" ht="23.25" customHeight="1">
      <c r="B107" s="88" t="s">
        <v>59</v>
      </c>
      <c r="C107" s="85"/>
      <c r="D107" s="85"/>
      <c r="E107" s="85"/>
      <c r="F107" s="85"/>
      <c r="H107" s="81"/>
      <c r="I107" s="81"/>
      <c r="J107" s="81"/>
      <c r="K107" s="81"/>
      <c r="L107" s="85"/>
      <c r="M107" s="85"/>
      <c r="N107" s="85"/>
      <c r="O107" s="85"/>
      <c r="P107" s="85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2"/>
      <c r="BB107" s="83"/>
      <c r="BC107" s="83"/>
      <c r="BP107" s="83"/>
      <c r="BQ107" s="83"/>
    </row>
    <row r="108" spans="1:69" s="79" customFormat="1" ht="29.25" customHeight="1">
      <c r="A108" s="81"/>
      <c r="B108" s="89" t="s">
        <v>51</v>
      </c>
      <c r="C108" s="90"/>
      <c r="D108" s="90"/>
      <c r="E108" s="90"/>
      <c r="F108" s="90"/>
      <c r="G108" s="81"/>
      <c r="H108" s="81"/>
      <c r="I108" s="81"/>
      <c r="J108" s="81"/>
      <c r="K108" s="81"/>
      <c r="L108" s="280" t="s">
        <v>51</v>
      </c>
      <c r="M108" s="280"/>
      <c r="N108" s="280"/>
      <c r="O108" s="280"/>
      <c r="P108" s="85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2"/>
      <c r="BB108" s="83"/>
      <c r="BC108" s="83"/>
      <c r="BP108" s="83"/>
      <c r="BQ108" s="83"/>
    </row>
    <row r="109" spans="1:69" s="79" customFormat="1" ht="17.25" customHeight="1">
      <c r="A109" s="91"/>
      <c r="B109" s="85"/>
      <c r="C109" s="85"/>
      <c r="D109" s="85"/>
      <c r="E109" s="85"/>
      <c r="F109" s="85"/>
      <c r="G109" s="92"/>
      <c r="H109" s="93"/>
      <c r="I109" s="93"/>
      <c r="J109" s="92"/>
      <c r="K109" s="92"/>
      <c r="L109" s="85"/>
      <c r="M109" s="85"/>
      <c r="N109" s="85"/>
      <c r="O109" s="85"/>
      <c r="P109" s="85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BB109" s="83"/>
      <c r="BC109" s="83"/>
      <c r="BP109" s="83"/>
      <c r="BQ109" s="83"/>
    </row>
    <row r="110" spans="1:69" s="79" customFormat="1" ht="28.5" customHeight="1">
      <c r="A110" s="95"/>
      <c r="B110" s="279" t="s">
        <v>60</v>
      </c>
      <c r="C110" s="279"/>
      <c r="D110" s="279"/>
      <c r="E110" s="279"/>
      <c r="F110" s="279"/>
      <c r="G110" s="96"/>
      <c r="H110" s="93"/>
      <c r="I110" s="93"/>
      <c r="J110" s="97"/>
      <c r="K110" s="97"/>
      <c r="L110" s="279" t="s">
        <v>61</v>
      </c>
      <c r="M110" s="279"/>
      <c r="N110" s="279"/>
      <c r="O110" s="279"/>
      <c r="P110" s="279"/>
      <c r="Q110" s="98"/>
      <c r="R110" s="365"/>
      <c r="S110" s="365"/>
      <c r="T110" s="365"/>
      <c r="U110" s="365"/>
      <c r="V110" s="365"/>
      <c r="W110" s="365"/>
      <c r="X110" s="365"/>
      <c r="Y110" s="365"/>
      <c r="Z110" s="365"/>
      <c r="AA110" s="365"/>
      <c r="AB110" s="365"/>
      <c r="AC110" s="365"/>
      <c r="AD110" s="365"/>
      <c r="AE110" s="365"/>
      <c r="AF110" s="365"/>
      <c r="AG110" s="365"/>
      <c r="AH110" s="365"/>
      <c r="AI110" s="365"/>
      <c r="AJ110" s="365"/>
      <c r="AK110" s="365"/>
      <c r="AL110" s="365"/>
      <c r="AM110" s="365"/>
      <c r="BB110" s="83"/>
      <c r="BC110" s="83"/>
      <c r="BP110" s="83"/>
      <c r="BQ110" s="83"/>
    </row>
    <row r="111" spans="1:69" s="79" customFormat="1" ht="15.75">
      <c r="A111" s="99"/>
      <c r="B111" s="100"/>
      <c r="C111" s="100"/>
      <c r="D111" s="101"/>
      <c r="E111" s="100"/>
      <c r="F111" s="100"/>
      <c r="G111" s="100"/>
      <c r="H111" s="93"/>
      <c r="I111" s="93"/>
      <c r="J111" s="102"/>
      <c r="K111" s="103"/>
      <c r="L111" s="103"/>
      <c r="M111" s="93"/>
      <c r="N111" s="93"/>
      <c r="O111" s="102"/>
      <c r="P111" s="103"/>
      <c r="Q111" s="104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6"/>
      <c r="BB111" s="83"/>
      <c r="BC111" s="83"/>
      <c r="BP111" s="83"/>
      <c r="BQ111" s="83"/>
    </row>
    <row r="112" spans="1:69"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65"/>
      <c r="AN112" s="28"/>
    </row>
    <row r="113" spans="18:40"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65"/>
      <c r="AN113" s="28"/>
    </row>
    <row r="114" spans="18:40"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65"/>
      <c r="AN114" s="28"/>
    </row>
    <row r="115" spans="18:40"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65"/>
      <c r="AN115" s="28"/>
    </row>
    <row r="116" spans="18:40"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65"/>
      <c r="AN116" s="28"/>
    </row>
    <row r="117" spans="18:40">
      <c r="AM117" s="67"/>
    </row>
  </sheetData>
  <mergeCells count="130">
    <mergeCell ref="B110:F110"/>
    <mergeCell ref="L110:P110"/>
    <mergeCell ref="R110:AM110"/>
    <mergeCell ref="H25:AL25"/>
    <mergeCell ref="H22:AL23"/>
    <mergeCell ref="B103:F103"/>
    <mergeCell ref="L103:P103"/>
    <mergeCell ref="B104:F104"/>
    <mergeCell ref="L104:P104"/>
    <mergeCell ref="L106:O106"/>
    <mergeCell ref="L108:O108"/>
    <mergeCell ref="B100:C100"/>
    <mergeCell ref="G100:I100"/>
    <mergeCell ref="L100:O100"/>
    <mergeCell ref="R100:AL100"/>
    <mergeCell ref="G101:I101"/>
    <mergeCell ref="L101:O101"/>
    <mergeCell ref="R101:AL101"/>
    <mergeCell ref="B98:C98"/>
    <mergeCell ref="G98:I98"/>
    <mergeCell ref="L98:O98"/>
    <mergeCell ref="R98:AL98"/>
    <mergeCell ref="G99:I99"/>
    <mergeCell ref="L99:O99"/>
    <mergeCell ref="R99:AL99"/>
    <mergeCell ref="A87:G87"/>
    <mergeCell ref="D89:F89"/>
    <mergeCell ref="C90:F90"/>
    <mergeCell ref="C91:F91"/>
    <mergeCell ref="D92:F92"/>
    <mergeCell ref="C93:F93"/>
    <mergeCell ref="B81:F81"/>
    <mergeCell ref="B82:F82"/>
    <mergeCell ref="B83:F83"/>
    <mergeCell ref="A84:G84"/>
    <mergeCell ref="A85:G85"/>
    <mergeCell ref="A86:G86"/>
    <mergeCell ref="A75:F75"/>
    <mergeCell ref="A76:F76"/>
    <mergeCell ref="C77:F77"/>
    <mergeCell ref="C78:F78"/>
    <mergeCell ref="C79:F79"/>
    <mergeCell ref="D80:F80"/>
    <mergeCell ref="C68:F68"/>
    <mergeCell ref="A69:AN69"/>
    <mergeCell ref="A70:A72"/>
    <mergeCell ref="B70:B72"/>
    <mergeCell ref="A73:F73"/>
    <mergeCell ref="A74:F74"/>
    <mergeCell ref="A62:F62"/>
    <mergeCell ref="A63:F63"/>
    <mergeCell ref="A64:F64"/>
    <mergeCell ref="A65:F65"/>
    <mergeCell ref="C66:F66"/>
    <mergeCell ref="C67:F67"/>
    <mergeCell ref="A53:F53"/>
    <mergeCell ref="C54:F54"/>
    <mergeCell ref="C55:F55"/>
    <mergeCell ref="C56:F56"/>
    <mergeCell ref="A57:AN57"/>
    <mergeCell ref="A58:A61"/>
    <mergeCell ref="B58:B61"/>
    <mergeCell ref="G58:G61"/>
    <mergeCell ref="A47:A49"/>
    <mergeCell ref="B47:B49"/>
    <mergeCell ref="G47:G49"/>
    <mergeCell ref="A50:F50"/>
    <mergeCell ref="A51:F51"/>
    <mergeCell ref="A52:F52"/>
    <mergeCell ref="A41:F41"/>
    <mergeCell ref="A42:F42"/>
    <mergeCell ref="C43:F43"/>
    <mergeCell ref="C44:F44"/>
    <mergeCell ref="C45:F45"/>
    <mergeCell ref="A46:AN46"/>
    <mergeCell ref="A35:F35"/>
    <mergeCell ref="A36:AN36"/>
    <mergeCell ref="A37:A39"/>
    <mergeCell ref="B37:B39"/>
    <mergeCell ref="G37:G39"/>
    <mergeCell ref="A40:F40"/>
    <mergeCell ref="H26:AL26"/>
    <mergeCell ref="A27:AN27"/>
    <mergeCell ref="B28:B31"/>
    <mergeCell ref="A32:F32"/>
    <mergeCell ref="A33:F33"/>
    <mergeCell ref="A34:F34"/>
    <mergeCell ref="A21:AN21"/>
    <mergeCell ref="A22:A25"/>
    <mergeCell ref="B22:B25"/>
    <mergeCell ref="C22:C25"/>
    <mergeCell ref="E22:E25"/>
    <mergeCell ref="F22:F25"/>
    <mergeCell ref="G22:G25"/>
    <mergeCell ref="AM22:AM25"/>
    <mergeCell ref="AN22:AN23"/>
    <mergeCell ref="B13:F13"/>
    <mergeCell ref="M13:Q13"/>
    <mergeCell ref="M15:P15"/>
    <mergeCell ref="M17:P17"/>
    <mergeCell ref="B19:F19"/>
    <mergeCell ref="M19:Q19"/>
    <mergeCell ref="P9:AM9"/>
    <mergeCell ref="AO9:AS9"/>
    <mergeCell ref="B10:C10"/>
    <mergeCell ref="P10:AM10"/>
    <mergeCell ref="AO10:AS10"/>
    <mergeCell ref="B12:F12"/>
    <mergeCell ref="M12:Q12"/>
    <mergeCell ref="B8:C8"/>
    <mergeCell ref="P8:AM8"/>
    <mergeCell ref="AO8:AS8"/>
    <mergeCell ref="P4:AM4"/>
    <mergeCell ref="AO4:AS4"/>
    <mergeCell ref="B5:C5"/>
    <mergeCell ref="P5:AM5"/>
    <mergeCell ref="AO5:AS5"/>
    <mergeCell ref="B6:C6"/>
    <mergeCell ref="P6:AM6"/>
    <mergeCell ref="AO6:AS6"/>
    <mergeCell ref="A1:D1"/>
    <mergeCell ref="Q1:AM1"/>
    <mergeCell ref="B2:H2"/>
    <mergeCell ref="P2:AS2"/>
    <mergeCell ref="B3:H3"/>
    <mergeCell ref="P3:AM3"/>
    <mergeCell ref="AO3:AS3"/>
    <mergeCell ref="B7:C7"/>
    <mergeCell ref="P7:AM7"/>
    <mergeCell ref="AO7:AS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4" fitToHeight="0" orientation="landscape" r:id="rId1"/>
  <rowBreaks count="3" manualBreakCount="3">
    <brk id="45" max="20" man="1"/>
    <brk id="56" max="20" man="1"/>
    <brk id="68" max="20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M111"/>
  <sheetViews>
    <sheetView showZeros="0" view="pageBreakPreview" topLeftCell="A20" zoomScale="70" zoomScaleNormal="70" zoomScaleSheetLayoutView="70" workbookViewId="0">
      <selection activeCell="D38" sqref="D38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" style="1" customWidth="1"/>
    <col min="4" max="5" width="12.42578125" style="1"/>
    <col min="6" max="6" width="20.42578125" style="2" customWidth="1"/>
    <col min="7" max="7" width="7.140625" style="2" hidden="1" customWidth="1"/>
    <col min="8" max="19" width="12.42578125" style="1"/>
    <col min="20" max="20" width="12.42578125" style="68"/>
    <col min="21" max="21" width="14.85546875" style="1" customWidth="1"/>
    <col min="22" max="16384" width="12.42578125" style="1"/>
  </cols>
  <sheetData>
    <row r="1" spans="1:26" ht="90" hidden="1" customHeight="1">
      <c r="A1" s="266"/>
      <c r="B1" s="266"/>
      <c r="C1" s="266"/>
      <c r="D1" s="266"/>
      <c r="P1" s="3"/>
      <c r="Q1" s="266"/>
      <c r="R1" s="266"/>
      <c r="S1" s="266"/>
      <c r="T1" s="266"/>
      <c r="U1" s="3"/>
    </row>
    <row r="2" spans="1:26" ht="15" hidden="1" customHeight="1">
      <c r="A2" s="4"/>
      <c r="B2" s="267" t="s">
        <v>0</v>
      </c>
      <c r="C2" s="267"/>
      <c r="D2" s="267"/>
      <c r="E2" s="267"/>
      <c r="F2" s="267"/>
      <c r="G2" s="267"/>
      <c r="H2" s="267"/>
      <c r="P2" s="268" t="s">
        <v>1</v>
      </c>
      <c r="Q2" s="268"/>
      <c r="R2" s="268"/>
      <c r="S2" s="268"/>
      <c r="T2" s="268"/>
      <c r="U2" s="268"/>
      <c r="V2" s="268"/>
      <c r="W2" s="268"/>
      <c r="X2" s="268"/>
      <c r="Y2" s="268"/>
      <c r="Z2" s="269"/>
    </row>
    <row r="3" spans="1:26" ht="15" hidden="1" customHeight="1">
      <c r="A3" s="4"/>
      <c r="B3" s="270" t="s">
        <v>2</v>
      </c>
      <c r="C3" s="270"/>
      <c r="D3" s="270"/>
      <c r="E3" s="270"/>
      <c r="F3" s="270"/>
      <c r="G3" s="270"/>
      <c r="H3" s="270"/>
      <c r="P3" s="271" t="s">
        <v>3</v>
      </c>
      <c r="Q3" s="272"/>
      <c r="R3" s="272"/>
      <c r="S3" s="272"/>
      <c r="T3" s="272"/>
      <c r="U3" s="5"/>
      <c r="V3" s="273"/>
      <c r="W3" s="274"/>
      <c r="X3" s="274"/>
      <c r="Y3" s="274"/>
      <c r="Z3" s="274"/>
    </row>
    <row r="4" spans="1:26" ht="15" hidden="1" customHeight="1">
      <c r="A4" s="4"/>
      <c r="B4" s="1"/>
      <c r="D4" s="6"/>
      <c r="E4" s="6"/>
      <c r="F4" s="7"/>
      <c r="G4" s="7"/>
      <c r="H4" s="8"/>
      <c r="P4" s="271"/>
      <c r="Q4" s="272"/>
      <c r="R4" s="272"/>
      <c r="S4" s="272"/>
      <c r="T4" s="272"/>
      <c r="U4" s="5"/>
      <c r="V4" s="273"/>
      <c r="W4" s="274"/>
      <c r="X4" s="274"/>
      <c r="Y4" s="274"/>
      <c r="Z4" s="274"/>
    </row>
    <row r="5" spans="1:26" ht="15" hidden="1" customHeight="1">
      <c r="A5" s="4"/>
      <c r="B5" s="275" t="s">
        <v>4</v>
      </c>
      <c r="C5" s="275"/>
      <c r="D5" s="9"/>
      <c r="E5" s="10"/>
      <c r="F5" s="10"/>
      <c r="G5" s="10"/>
      <c r="H5" s="11"/>
      <c r="P5" s="271" t="s">
        <v>5</v>
      </c>
      <c r="Q5" s="272"/>
      <c r="R5" s="272"/>
      <c r="S5" s="272"/>
      <c r="T5" s="272"/>
      <c r="U5" s="5"/>
      <c r="V5" s="273"/>
      <c r="W5" s="274"/>
      <c r="X5" s="274"/>
      <c r="Y5" s="274"/>
      <c r="Z5" s="274"/>
    </row>
    <row r="6" spans="1:26" ht="15" hidden="1" customHeight="1">
      <c r="A6" s="4"/>
      <c r="B6" s="276" t="s">
        <v>6</v>
      </c>
      <c r="C6" s="276"/>
      <c r="D6" s="10"/>
      <c r="E6" s="6"/>
      <c r="F6" s="12"/>
      <c r="G6" s="12"/>
      <c r="H6" s="13"/>
      <c r="P6" s="276" t="s">
        <v>6</v>
      </c>
      <c r="Q6" s="276"/>
      <c r="R6" s="276"/>
      <c r="S6" s="276"/>
      <c r="T6" s="276"/>
      <c r="U6" s="5"/>
      <c r="V6" s="277"/>
      <c r="W6" s="278"/>
      <c r="X6" s="278"/>
      <c r="Y6" s="278"/>
      <c r="Z6" s="278"/>
    </row>
    <row r="7" spans="1:26" ht="15" hidden="1" customHeight="1">
      <c r="A7" s="4"/>
      <c r="B7" s="275" t="s">
        <v>4</v>
      </c>
      <c r="C7" s="275"/>
      <c r="D7" s="9"/>
      <c r="E7" s="10"/>
      <c r="F7" s="10"/>
      <c r="G7" s="10"/>
      <c r="H7" s="11"/>
      <c r="P7" s="271" t="s">
        <v>5</v>
      </c>
      <c r="Q7" s="272"/>
      <c r="R7" s="272"/>
      <c r="S7" s="272"/>
      <c r="T7" s="272"/>
      <c r="U7" s="5"/>
      <c r="V7" s="273"/>
      <c r="W7" s="274"/>
      <c r="X7" s="274"/>
      <c r="Y7" s="274"/>
      <c r="Z7" s="274"/>
    </row>
    <row r="8" spans="1:26" ht="15" hidden="1" customHeight="1">
      <c r="A8" s="4"/>
      <c r="B8" s="276" t="s">
        <v>7</v>
      </c>
      <c r="C8" s="276"/>
      <c r="D8" s="10"/>
      <c r="E8" s="14"/>
      <c r="F8" s="12"/>
      <c r="G8" s="12"/>
      <c r="H8" s="13"/>
      <c r="P8" s="276" t="s">
        <v>7</v>
      </c>
      <c r="Q8" s="276"/>
      <c r="R8" s="276"/>
      <c r="S8" s="276"/>
      <c r="T8" s="276"/>
      <c r="U8" s="5"/>
      <c r="V8" s="277"/>
      <c r="W8" s="278"/>
      <c r="X8" s="278"/>
      <c r="Y8" s="278"/>
      <c r="Z8" s="278"/>
    </row>
    <row r="9" spans="1:26" ht="15" hidden="1" customHeight="1">
      <c r="A9" s="4"/>
      <c r="B9" s="9"/>
      <c r="C9" s="14"/>
      <c r="D9" s="14"/>
      <c r="E9" s="14"/>
      <c r="F9" s="14"/>
      <c r="G9" s="14"/>
      <c r="H9" s="15"/>
      <c r="P9" s="281"/>
      <c r="Q9" s="282"/>
      <c r="R9" s="282"/>
      <c r="S9" s="282"/>
      <c r="T9" s="282"/>
      <c r="U9" s="5"/>
      <c r="V9" s="277"/>
      <c r="W9" s="278"/>
      <c r="X9" s="278"/>
      <c r="Y9" s="278"/>
      <c r="Z9" s="278"/>
    </row>
    <row r="10" spans="1:26" ht="15" hidden="1" customHeight="1">
      <c r="A10" s="4"/>
      <c r="B10" s="283" t="s">
        <v>8</v>
      </c>
      <c r="C10" s="283"/>
      <c r="D10" s="16"/>
      <c r="E10" s="16"/>
      <c r="F10" s="16"/>
      <c r="G10" s="16"/>
      <c r="H10" s="15"/>
      <c r="P10" s="284" t="s">
        <v>9</v>
      </c>
      <c r="Q10" s="285"/>
      <c r="R10" s="285"/>
      <c r="S10" s="285"/>
      <c r="T10" s="285"/>
      <c r="U10" s="5"/>
      <c r="V10" s="284"/>
      <c r="W10" s="285"/>
      <c r="X10" s="285"/>
      <c r="Y10" s="285"/>
      <c r="Z10" s="285"/>
    </row>
    <row r="11" spans="1:26" ht="15" customHeight="1">
      <c r="A11" s="73"/>
      <c r="B11" s="75"/>
      <c r="C11" s="75"/>
      <c r="D11" s="16"/>
      <c r="E11" s="16"/>
      <c r="F11" s="16"/>
      <c r="G11" s="16"/>
      <c r="H11" s="15"/>
      <c r="P11" s="76"/>
      <c r="Q11" s="76"/>
      <c r="R11" s="76"/>
      <c r="S11" s="76"/>
      <c r="T11" s="76"/>
      <c r="U11" s="5"/>
      <c r="V11" s="76"/>
      <c r="W11" s="76"/>
      <c r="X11" s="76"/>
      <c r="Y11" s="76"/>
      <c r="Z11" s="76"/>
    </row>
    <row r="12" spans="1:26" ht="15" customHeight="1">
      <c r="A12" s="73"/>
      <c r="B12" s="75"/>
      <c r="C12" s="75"/>
      <c r="D12" s="16"/>
      <c r="E12" s="16"/>
      <c r="F12" s="16"/>
      <c r="G12" s="16"/>
      <c r="H12" s="15"/>
      <c r="P12" s="76"/>
      <c r="Q12" s="76"/>
      <c r="R12" s="76"/>
      <c r="S12" s="76"/>
      <c r="T12" s="76"/>
      <c r="U12" s="122" t="s">
        <v>69</v>
      </c>
      <c r="V12" s="76"/>
      <c r="W12" s="76"/>
      <c r="X12" s="76"/>
      <c r="Y12" s="76"/>
      <c r="Z12" s="76"/>
    </row>
    <row r="13" spans="1:26" ht="32.25" customHeight="1">
      <c r="A13" s="73"/>
      <c r="B13" s="279" t="s">
        <v>57</v>
      </c>
      <c r="C13" s="279"/>
      <c r="D13" s="279"/>
      <c r="E13" s="279"/>
      <c r="F13" s="279"/>
      <c r="G13" s="16"/>
      <c r="H13" s="15"/>
      <c r="M13" s="279" t="s">
        <v>3</v>
      </c>
      <c r="N13" s="279"/>
      <c r="O13" s="279"/>
      <c r="P13" s="279"/>
      <c r="Q13" s="279"/>
      <c r="R13" s="76"/>
      <c r="S13" s="76"/>
      <c r="T13" s="76"/>
      <c r="U13" s="5"/>
      <c r="V13" s="76"/>
      <c r="W13" s="76"/>
      <c r="X13" s="76"/>
      <c r="Y13" s="76"/>
      <c r="Z13" s="76"/>
    </row>
    <row r="14" spans="1:26" ht="31.5" customHeight="1">
      <c r="A14" s="73"/>
      <c r="B14" s="84" t="s">
        <v>62</v>
      </c>
      <c r="C14" s="85"/>
      <c r="D14" s="85"/>
      <c r="E14" s="85"/>
      <c r="F14" s="85"/>
      <c r="G14" s="16"/>
      <c r="H14" s="15"/>
      <c r="M14" s="85"/>
      <c r="N14" s="85"/>
      <c r="O14" s="85"/>
      <c r="P14" s="85"/>
      <c r="Q14" s="85"/>
      <c r="R14" s="76"/>
      <c r="S14" s="76"/>
      <c r="T14" s="76"/>
      <c r="U14" s="5"/>
      <c r="V14" s="76"/>
      <c r="W14" s="76"/>
      <c r="X14" s="76"/>
      <c r="Y14" s="76"/>
      <c r="Z14" s="76"/>
    </row>
    <row r="15" spans="1:26" ht="15" customHeight="1">
      <c r="A15" s="73"/>
      <c r="B15" s="86" t="s">
        <v>6</v>
      </c>
      <c r="C15" s="87"/>
      <c r="D15" s="87"/>
      <c r="E15" s="87"/>
      <c r="F15" s="87"/>
      <c r="G15" s="16"/>
      <c r="H15" s="15"/>
      <c r="M15" s="280" t="s">
        <v>6</v>
      </c>
      <c r="N15" s="280"/>
      <c r="O15" s="280"/>
      <c r="P15" s="280"/>
      <c r="Q15" s="85"/>
      <c r="R15" s="76"/>
      <c r="S15" s="76"/>
      <c r="T15" s="76"/>
      <c r="U15" s="5"/>
      <c r="V15" s="76"/>
      <c r="W15" s="76"/>
      <c r="X15" s="76"/>
      <c r="Y15" s="76"/>
      <c r="Z15" s="76"/>
    </row>
    <row r="16" spans="1:26" ht="33" customHeight="1">
      <c r="A16" s="73"/>
      <c r="B16" s="88" t="s">
        <v>63</v>
      </c>
      <c r="C16" s="85"/>
      <c r="D16" s="85"/>
      <c r="E16" s="85"/>
      <c r="F16" s="85"/>
      <c r="G16" s="16"/>
      <c r="H16" s="15"/>
      <c r="M16" s="85"/>
      <c r="N16" s="85"/>
      <c r="O16" s="85"/>
      <c r="P16" s="85"/>
      <c r="Q16" s="85"/>
      <c r="R16" s="76"/>
      <c r="S16" s="76"/>
      <c r="T16" s="76"/>
      <c r="U16" s="5"/>
      <c r="V16" s="76"/>
      <c r="W16" s="76"/>
      <c r="X16" s="76"/>
      <c r="Y16" s="76"/>
      <c r="Z16" s="76"/>
    </row>
    <row r="17" spans="1:39" ht="15" customHeight="1">
      <c r="A17" s="73"/>
      <c r="B17" s="89" t="s">
        <v>51</v>
      </c>
      <c r="C17" s="90"/>
      <c r="D17" s="90"/>
      <c r="E17" s="90"/>
      <c r="F17" s="90"/>
      <c r="G17" s="16"/>
      <c r="H17" s="15"/>
      <c r="M17" s="280" t="s">
        <v>51</v>
      </c>
      <c r="N17" s="280"/>
      <c r="O17" s="280"/>
      <c r="P17" s="280"/>
      <c r="Q17" s="85"/>
      <c r="R17" s="76"/>
      <c r="S17" s="76"/>
      <c r="T17" s="76"/>
      <c r="U17" s="5"/>
      <c r="V17" s="76"/>
      <c r="W17" s="76"/>
      <c r="X17" s="76"/>
      <c r="Y17" s="76"/>
      <c r="Z17" s="76"/>
    </row>
    <row r="18" spans="1:39" ht="15" customHeight="1">
      <c r="A18" s="73"/>
      <c r="B18" s="85"/>
      <c r="C18" s="85"/>
      <c r="D18" s="85"/>
      <c r="E18" s="85"/>
      <c r="F18" s="85"/>
      <c r="G18" s="16"/>
      <c r="H18" s="15"/>
      <c r="M18" s="85"/>
      <c r="N18" s="85"/>
      <c r="O18" s="85"/>
      <c r="P18" s="85"/>
      <c r="Q18" s="85"/>
      <c r="R18" s="76"/>
      <c r="S18" s="76"/>
      <c r="T18" s="76"/>
      <c r="U18" s="5"/>
      <c r="V18" s="76"/>
      <c r="W18" s="76"/>
      <c r="X18" s="76"/>
      <c r="Y18" s="76"/>
      <c r="Z18" s="76"/>
    </row>
    <row r="19" spans="1:39" ht="27.75" customHeight="1">
      <c r="A19" s="17"/>
      <c r="B19" s="279" t="s">
        <v>60</v>
      </c>
      <c r="C19" s="279"/>
      <c r="D19" s="279"/>
      <c r="E19" s="279"/>
      <c r="F19" s="279"/>
      <c r="G19" s="17"/>
      <c r="H19" s="17"/>
      <c r="I19" s="17"/>
      <c r="J19" s="17"/>
      <c r="K19" s="17"/>
      <c r="L19" s="17"/>
      <c r="M19" s="279" t="s">
        <v>61</v>
      </c>
      <c r="N19" s="279"/>
      <c r="O19" s="279"/>
      <c r="P19" s="279"/>
      <c r="Q19" s="279"/>
      <c r="R19" s="73"/>
      <c r="S19" s="73"/>
      <c r="T19" s="73"/>
      <c r="U19" s="3"/>
    </row>
    <row r="20" spans="1:39" ht="27.75" customHeight="1">
      <c r="A20" s="17"/>
      <c r="B20" s="80"/>
      <c r="C20" s="80"/>
      <c r="D20" s="80"/>
      <c r="E20" s="80"/>
      <c r="F20" s="80"/>
      <c r="G20" s="17"/>
      <c r="H20" s="17"/>
      <c r="I20" s="17"/>
      <c r="J20" s="17"/>
      <c r="K20" s="17"/>
      <c r="L20" s="17"/>
      <c r="M20" s="80"/>
      <c r="N20" s="80"/>
      <c r="O20" s="80"/>
      <c r="P20" s="80"/>
      <c r="Q20" s="80"/>
      <c r="R20" s="73"/>
      <c r="S20" s="73"/>
      <c r="T20" s="73"/>
      <c r="U20" s="3"/>
    </row>
    <row r="21" spans="1:39" ht="27.75" customHeight="1">
      <c r="A21" s="17"/>
      <c r="B21" s="80"/>
      <c r="C21" s="80"/>
      <c r="D21" s="80"/>
      <c r="E21" s="80"/>
      <c r="F21" s="80"/>
      <c r="G21" s="17"/>
      <c r="H21" s="17"/>
      <c r="I21" s="17"/>
      <c r="J21" s="17"/>
      <c r="K21" s="17"/>
      <c r="L21" s="17"/>
      <c r="M21" s="80"/>
      <c r="N21" s="80"/>
      <c r="O21" s="80"/>
      <c r="P21" s="80"/>
      <c r="Q21" s="80"/>
      <c r="R21" s="73"/>
      <c r="S21" s="73"/>
      <c r="T21" s="73"/>
      <c r="U21" s="3"/>
    </row>
    <row r="22" spans="1:39" ht="16.5" customHeight="1">
      <c r="A22" s="286" t="s">
        <v>64</v>
      </c>
      <c r="B22" s="286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6"/>
      <c r="N22" s="286"/>
      <c r="O22" s="286"/>
      <c r="P22" s="286"/>
      <c r="Q22" s="286"/>
      <c r="R22" s="286"/>
      <c r="S22" s="286"/>
      <c r="T22" s="286"/>
      <c r="U22" s="286"/>
    </row>
    <row r="23" spans="1:39" ht="15" customHeight="1">
      <c r="A23" s="287" t="s">
        <v>10</v>
      </c>
      <c r="B23" s="290" t="s">
        <v>11</v>
      </c>
      <c r="C23" s="287" t="s">
        <v>89</v>
      </c>
      <c r="D23" s="293" t="s">
        <v>91</v>
      </c>
      <c r="E23" s="369" t="s">
        <v>54</v>
      </c>
      <c r="F23" s="296" t="s">
        <v>87</v>
      </c>
      <c r="G23" s="297" t="s">
        <v>13</v>
      </c>
      <c r="H23" s="18" t="s">
        <v>14</v>
      </c>
      <c r="I23" s="18" t="s">
        <v>15</v>
      </c>
      <c r="J23" s="18" t="s">
        <v>16</v>
      </c>
      <c r="K23" s="18" t="s">
        <v>17</v>
      </c>
      <c r="L23" s="18" t="s">
        <v>18</v>
      </c>
      <c r="M23" s="118" t="s">
        <v>19</v>
      </c>
      <c r="N23" s="118" t="s">
        <v>20</v>
      </c>
      <c r="O23" s="118" t="s">
        <v>21</v>
      </c>
      <c r="P23" s="118" t="s">
        <v>22</v>
      </c>
      <c r="Q23" s="118" t="s">
        <v>23</v>
      </c>
      <c r="R23" s="118" t="s">
        <v>24</v>
      </c>
      <c r="S23" s="118" t="s">
        <v>25</v>
      </c>
      <c r="T23" s="300" t="s">
        <v>55</v>
      </c>
      <c r="U23" s="368" t="s">
        <v>26</v>
      </c>
    </row>
    <row r="24" spans="1:39" ht="15" customHeight="1">
      <c r="A24" s="288"/>
      <c r="B24" s="291"/>
      <c r="C24" s="288"/>
      <c r="D24" s="294"/>
      <c r="E24" s="370"/>
      <c r="F24" s="296"/>
      <c r="G24" s="298"/>
      <c r="H24" s="304" t="s">
        <v>26</v>
      </c>
      <c r="I24" s="305"/>
      <c r="J24" s="305"/>
      <c r="K24" s="305"/>
      <c r="L24" s="305"/>
      <c r="M24" s="305"/>
      <c r="N24" s="305"/>
      <c r="O24" s="305"/>
      <c r="P24" s="305"/>
      <c r="Q24" s="305"/>
      <c r="R24" s="305"/>
      <c r="S24" s="306"/>
      <c r="T24" s="301"/>
      <c r="U24" s="368"/>
    </row>
    <row r="25" spans="1:39" ht="30" customHeight="1">
      <c r="A25" s="289"/>
      <c r="B25" s="292"/>
      <c r="C25" s="289"/>
      <c r="D25" s="295"/>
      <c r="E25" s="371"/>
      <c r="F25" s="296"/>
      <c r="G25" s="299"/>
      <c r="H25" s="307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309"/>
      <c r="T25" s="302"/>
      <c r="U25" s="117" t="s">
        <v>95</v>
      </c>
    </row>
    <row r="26" spans="1:39" s="23" customFormat="1">
      <c r="A26" s="20">
        <v>1</v>
      </c>
      <c r="B26" s="20">
        <v>2</v>
      </c>
      <c r="C26" s="21">
        <v>3</v>
      </c>
      <c r="D26" s="20">
        <v>4</v>
      </c>
      <c r="E26" s="21">
        <v>5</v>
      </c>
      <c r="F26" s="20">
        <v>6</v>
      </c>
      <c r="G26" s="20">
        <v>7</v>
      </c>
      <c r="H26" s="328">
        <v>7</v>
      </c>
      <c r="I26" s="329"/>
      <c r="J26" s="329"/>
      <c r="K26" s="329"/>
      <c r="L26" s="329"/>
      <c r="M26" s="329"/>
      <c r="N26" s="329"/>
      <c r="O26" s="329"/>
      <c r="P26" s="329"/>
      <c r="Q26" s="329"/>
      <c r="R26" s="329"/>
      <c r="S26" s="330"/>
      <c r="T26" s="20">
        <v>8</v>
      </c>
      <c r="U26" s="22">
        <v>9</v>
      </c>
    </row>
    <row r="27" spans="1:39" s="23" customFormat="1">
      <c r="A27" s="331" t="s">
        <v>28</v>
      </c>
      <c r="B27" s="332"/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  <c r="Q27" s="332"/>
      <c r="R27" s="332"/>
      <c r="S27" s="332"/>
      <c r="T27" s="332"/>
      <c r="U27" s="333"/>
    </row>
    <row r="28" spans="1:39" ht="52.5" customHeight="1">
      <c r="A28" s="120" t="s">
        <v>98</v>
      </c>
      <c r="B28" s="334" t="s">
        <v>29</v>
      </c>
      <c r="C28" s="78" t="s">
        <v>70</v>
      </c>
      <c r="D28" s="25">
        <f>'[8]Норма ТК'!C3</f>
        <v>13.332000000000001</v>
      </c>
      <c r="E28" s="24" t="s">
        <v>30</v>
      </c>
      <c r="F28" s="26" t="s">
        <v>88</v>
      </c>
      <c r="G28" s="322"/>
      <c r="H28" s="25">
        <f>$D28</f>
        <v>13.332000000000001</v>
      </c>
      <c r="I28" s="25">
        <f t="shared" ref="I28:S28" si="0">$D28</f>
        <v>13.332000000000001</v>
      </c>
      <c r="J28" s="25">
        <f t="shared" si="0"/>
        <v>13.332000000000001</v>
      </c>
      <c r="K28" s="25">
        <f t="shared" si="0"/>
        <v>13.332000000000001</v>
      </c>
      <c r="L28" s="25">
        <f t="shared" si="0"/>
        <v>13.332000000000001</v>
      </c>
      <c r="M28" s="25">
        <f t="shared" si="0"/>
        <v>13.332000000000001</v>
      </c>
      <c r="N28" s="25">
        <f t="shared" si="0"/>
        <v>13.332000000000001</v>
      </c>
      <c r="O28" s="25">
        <f t="shared" si="0"/>
        <v>13.332000000000001</v>
      </c>
      <c r="P28" s="25">
        <f t="shared" si="0"/>
        <v>13.332000000000001</v>
      </c>
      <c r="Q28" s="25">
        <f t="shared" si="0"/>
        <v>13.332000000000001</v>
      </c>
      <c r="R28" s="25">
        <f t="shared" si="0"/>
        <v>13.332000000000001</v>
      </c>
      <c r="S28" s="25">
        <f t="shared" si="0"/>
        <v>13.332000000000001</v>
      </c>
      <c r="T28" s="25">
        <f>SUM(H28:S28)</f>
        <v>159.98399999999995</v>
      </c>
      <c r="U28" s="25">
        <f>T28</f>
        <v>159.98399999999995</v>
      </c>
      <c r="V28" s="27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1:39" ht="52.5" customHeight="1">
      <c r="A29" s="120" t="s">
        <v>99</v>
      </c>
      <c r="B29" s="335"/>
      <c r="C29" s="78" t="s">
        <v>71</v>
      </c>
      <c r="D29" s="25">
        <f>'[8]Норма ТК'!C10</f>
        <v>13.332000000000001</v>
      </c>
      <c r="E29" s="29" t="s">
        <v>31</v>
      </c>
      <c r="F29" s="30" t="s">
        <v>92</v>
      </c>
      <c r="G29" s="323"/>
      <c r="H29" s="25"/>
      <c r="I29" s="25">
        <f>$D29</f>
        <v>13.332000000000001</v>
      </c>
      <c r="J29" s="25"/>
      <c r="K29" s="25"/>
      <c r="L29" s="25">
        <f>$D29</f>
        <v>13.332000000000001</v>
      </c>
      <c r="M29" s="25"/>
      <c r="N29" s="25"/>
      <c r="O29" s="25">
        <f>$D29</f>
        <v>13.332000000000001</v>
      </c>
      <c r="P29" s="25"/>
      <c r="Q29" s="25"/>
      <c r="R29" s="25">
        <f>$D29</f>
        <v>13.332000000000001</v>
      </c>
      <c r="S29" s="25"/>
      <c r="T29" s="25">
        <f t="shared" ref="T29:T68" si="1">SUM(H29:S29)</f>
        <v>53.328000000000003</v>
      </c>
      <c r="U29" s="25">
        <f t="shared" ref="U29:U82" si="2">T29</f>
        <v>53.328000000000003</v>
      </c>
      <c r="V29" s="27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 ht="52.5" customHeight="1">
      <c r="A30" s="120" t="s">
        <v>100</v>
      </c>
      <c r="B30" s="335"/>
      <c r="C30" s="31" t="s">
        <v>72</v>
      </c>
      <c r="D30" s="25">
        <f>'[8]Норма ТК'!C16</f>
        <v>239.464</v>
      </c>
      <c r="E30" s="29" t="s">
        <v>32</v>
      </c>
      <c r="F30" s="31" t="s">
        <v>93</v>
      </c>
      <c r="G30" s="323"/>
      <c r="H30" s="25"/>
      <c r="I30" s="25"/>
      <c r="J30" s="25">
        <f>D30</f>
        <v>239.464</v>
      </c>
      <c r="K30" s="25"/>
      <c r="L30" s="25"/>
      <c r="M30" s="25"/>
      <c r="N30" s="25"/>
      <c r="O30" s="25"/>
      <c r="P30" s="25">
        <f>D30</f>
        <v>239.464</v>
      </c>
      <c r="Q30" s="25"/>
      <c r="R30" s="25"/>
      <c r="S30" s="25"/>
      <c r="T30" s="25">
        <f>SUM(H30:S30)</f>
        <v>478.928</v>
      </c>
      <c r="U30" s="25">
        <f>T30</f>
        <v>478.928</v>
      </c>
      <c r="V30" s="27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39" ht="52.5" customHeight="1">
      <c r="A31" s="120" t="s">
        <v>101</v>
      </c>
      <c r="B31" s="336"/>
      <c r="C31" s="31" t="s">
        <v>73</v>
      </c>
      <c r="D31" s="32">
        <f>'[8]Норма ТК'!C17</f>
        <v>47.463999999999999</v>
      </c>
      <c r="E31" s="29" t="s">
        <v>32</v>
      </c>
      <c r="F31" s="31" t="s">
        <v>93</v>
      </c>
      <c r="G31" s="324"/>
      <c r="H31" s="25"/>
      <c r="I31" s="25"/>
      <c r="J31" s="25">
        <f>D31</f>
        <v>47.463999999999999</v>
      </c>
      <c r="K31" s="25"/>
      <c r="L31" s="25"/>
      <c r="M31" s="25"/>
      <c r="N31" s="25"/>
      <c r="O31" s="25"/>
      <c r="P31" s="25">
        <f>D31</f>
        <v>47.463999999999999</v>
      </c>
      <c r="Q31" s="25"/>
      <c r="R31" s="25"/>
      <c r="S31" s="25"/>
      <c r="T31" s="25">
        <f>SUM(H31:S31)</f>
        <v>94.927999999999997</v>
      </c>
      <c r="U31" s="25">
        <f>T31</f>
        <v>94.927999999999997</v>
      </c>
      <c r="V31" s="27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</row>
    <row r="32" spans="1:39" s="23" customFormat="1" ht="15.75" customHeight="1">
      <c r="A32" s="346" t="s">
        <v>94</v>
      </c>
      <c r="B32" s="347"/>
      <c r="C32" s="347"/>
      <c r="D32" s="347"/>
      <c r="E32" s="347"/>
      <c r="F32" s="348"/>
      <c r="G32" s="119" t="s">
        <v>33</v>
      </c>
      <c r="H32" s="44">
        <f>H28+H29+H30+H31</f>
        <v>13.332000000000001</v>
      </c>
      <c r="I32" s="44">
        <f t="shared" ref="I32:S32" si="3">I28+I29+I30+I31</f>
        <v>26.664000000000001</v>
      </c>
      <c r="J32" s="44">
        <f>J28+J29+J30+J31</f>
        <v>300.26</v>
      </c>
      <c r="K32" s="44">
        <f t="shared" si="3"/>
        <v>13.332000000000001</v>
      </c>
      <c r="L32" s="44">
        <f t="shared" si="3"/>
        <v>26.664000000000001</v>
      </c>
      <c r="M32" s="44">
        <f t="shared" si="3"/>
        <v>13.332000000000001</v>
      </c>
      <c r="N32" s="44">
        <f t="shared" si="3"/>
        <v>13.332000000000001</v>
      </c>
      <c r="O32" s="44">
        <f t="shared" si="3"/>
        <v>26.664000000000001</v>
      </c>
      <c r="P32" s="44">
        <f t="shared" si="3"/>
        <v>300.26</v>
      </c>
      <c r="Q32" s="44">
        <f t="shared" si="3"/>
        <v>13.332000000000001</v>
      </c>
      <c r="R32" s="44">
        <f t="shared" si="3"/>
        <v>26.664000000000001</v>
      </c>
      <c r="S32" s="44">
        <f t="shared" si="3"/>
        <v>13.332000000000001</v>
      </c>
      <c r="T32" s="44">
        <f t="shared" ref="T32:T36" si="4">SUM(H32:S32)</f>
        <v>787.16799999999989</v>
      </c>
      <c r="U32" s="44">
        <f t="shared" ref="U32:U36" si="5">T32</f>
        <v>787.16799999999989</v>
      </c>
      <c r="V32" s="123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</row>
    <row r="33" spans="1:39" ht="15.75" hidden="1" customHeight="1">
      <c r="A33" s="33"/>
      <c r="B33" s="31"/>
      <c r="C33" s="325" t="s">
        <v>34</v>
      </c>
      <c r="D33" s="326"/>
      <c r="E33" s="326"/>
      <c r="F33" s="327"/>
      <c r="G33" s="34" t="s">
        <v>33</v>
      </c>
      <c r="H33" s="25">
        <f>'[8]мес ТЗ 2018'!AM160</f>
        <v>0</v>
      </c>
      <c r="I33" s="25">
        <f>'[8]мес ТЗ 2018'!AM299</f>
        <v>0</v>
      </c>
      <c r="J33" s="25">
        <f>'[8]мес ТЗ 2018'!AM438</f>
        <v>29.443000000000001</v>
      </c>
      <c r="K33" s="25">
        <f>'[8]мес ТЗ 2018'!AM541</f>
        <v>1.72</v>
      </c>
      <c r="L33" s="25">
        <f>'[8]мес ТЗ 2018'!AM646</f>
        <v>1.7239973417511201</v>
      </c>
      <c r="M33" s="25">
        <f>'[8]мес ТЗ 2018'!AM749</f>
        <v>1.72</v>
      </c>
      <c r="N33" s="25">
        <f>'[8]мес ТЗ 2018'!AM850</f>
        <v>0</v>
      </c>
      <c r="O33" s="25">
        <f>'[8]мес ТЗ 2018'!AM990</f>
        <v>0</v>
      </c>
      <c r="P33" s="25">
        <f>'[8]мес ТЗ 2018'!AM1088</f>
        <v>0</v>
      </c>
      <c r="Q33" s="25">
        <f>'[8]мес ТЗ 2018'!AM1187</f>
        <v>0</v>
      </c>
      <c r="R33" s="25">
        <f>'[8]мес ТЗ 2018'!AM1327</f>
        <v>0</v>
      </c>
      <c r="S33" s="25">
        <f>'[8]мес ТЗ 2018'!AM1460</f>
        <v>0</v>
      </c>
      <c r="T33" s="25">
        <f t="shared" si="4"/>
        <v>34.606997341751118</v>
      </c>
      <c r="U33" s="25">
        <f t="shared" si="5"/>
        <v>34.606997341751118</v>
      </c>
      <c r="V33" s="27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</row>
    <row r="34" spans="1:39" ht="15.75" hidden="1" customHeight="1">
      <c r="A34" s="33"/>
      <c r="B34" s="31"/>
      <c r="C34" s="337" t="s">
        <v>35</v>
      </c>
      <c r="D34" s="338"/>
      <c r="E34" s="338"/>
      <c r="F34" s="339"/>
      <c r="G34" s="34" t="s">
        <v>33</v>
      </c>
      <c r="H34" s="25">
        <f>'[8]мес ТЗ 2018'!AM161</f>
        <v>0</v>
      </c>
      <c r="I34" s="25">
        <f>'[8]мес ТЗ 2018'!AM300</f>
        <v>0</v>
      </c>
      <c r="J34" s="25">
        <f>'[8]мес ТЗ 2018'!AM439</f>
        <v>55.616999999999997</v>
      </c>
      <c r="K34" s="25">
        <f>'[8]мес ТЗ 2018'!AM542</f>
        <v>3.17</v>
      </c>
      <c r="L34" s="25">
        <f>'[8]мес ТЗ 2018'!AM647</f>
        <v>2.56</v>
      </c>
      <c r="M34" s="25">
        <f>'[8]мес ТЗ 2018'!AM750</f>
        <v>0</v>
      </c>
      <c r="N34" s="25">
        <f>'[8]мес ТЗ 2018'!AM851</f>
        <v>0</v>
      </c>
      <c r="O34" s="25">
        <f>'[8]мес ТЗ 2018'!AM991</f>
        <v>0</v>
      </c>
      <c r="P34" s="25">
        <f>'[8]мес ТЗ 2018'!AM1089</f>
        <v>0</v>
      </c>
      <c r="Q34" s="25">
        <f>'[8]мес ТЗ 2018'!AM1188</f>
        <v>0</v>
      </c>
      <c r="R34" s="25">
        <f>'[8]мес ТЗ 2018'!AM1328</f>
        <v>0</v>
      </c>
      <c r="S34" s="25">
        <f>'[8]мес ТЗ 2018'!AM1461</f>
        <v>0</v>
      </c>
      <c r="T34" s="25">
        <f t="shared" si="4"/>
        <v>61.347000000000001</v>
      </c>
      <c r="U34" s="25">
        <f t="shared" si="5"/>
        <v>61.347000000000001</v>
      </c>
      <c r="V34" s="27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spans="1:39" ht="15.75" hidden="1" customHeight="1">
      <c r="A35" s="33"/>
      <c r="B35" s="31"/>
      <c r="C35" s="31"/>
      <c r="D35" s="346" t="s">
        <v>36</v>
      </c>
      <c r="E35" s="347"/>
      <c r="F35" s="348"/>
      <c r="G35" s="34" t="s">
        <v>33</v>
      </c>
      <c r="H35" s="25">
        <f>H32</f>
        <v>13.332000000000001</v>
      </c>
      <c r="I35" s="25">
        <f t="shared" ref="I35:S35" si="6">I32</f>
        <v>26.664000000000001</v>
      </c>
      <c r="J35" s="25">
        <f t="shared" si="6"/>
        <v>300.26</v>
      </c>
      <c r="K35" s="25">
        <f t="shared" si="6"/>
        <v>13.332000000000001</v>
      </c>
      <c r="L35" s="25">
        <f t="shared" si="6"/>
        <v>26.664000000000001</v>
      </c>
      <c r="M35" s="25">
        <f t="shared" si="6"/>
        <v>13.332000000000001</v>
      </c>
      <c r="N35" s="25">
        <f t="shared" si="6"/>
        <v>13.332000000000001</v>
      </c>
      <c r="O35" s="25">
        <f t="shared" si="6"/>
        <v>26.664000000000001</v>
      </c>
      <c r="P35" s="25">
        <f t="shared" si="6"/>
        <v>300.26</v>
      </c>
      <c r="Q35" s="25">
        <f t="shared" si="6"/>
        <v>13.332000000000001</v>
      </c>
      <c r="R35" s="25">
        <f t="shared" si="6"/>
        <v>26.664000000000001</v>
      </c>
      <c r="S35" s="25">
        <f t="shared" si="6"/>
        <v>13.332000000000001</v>
      </c>
      <c r="T35" s="25">
        <f t="shared" si="4"/>
        <v>787.16799999999989</v>
      </c>
      <c r="U35" s="25">
        <f t="shared" si="5"/>
        <v>787.16799999999989</v>
      </c>
      <c r="V35" s="27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 ht="15.75" hidden="1" customHeight="1">
      <c r="A36" s="33"/>
      <c r="B36" s="31"/>
      <c r="C36" s="337" t="s">
        <v>37</v>
      </c>
      <c r="D36" s="338"/>
      <c r="E36" s="338"/>
      <c r="F36" s="339"/>
      <c r="G36" s="34" t="s">
        <v>38</v>
      </c>
      <c r="H36" s="25">
        <f>'[8]мес ТЗ 2018'!AM163</f>
        <v>0.47</v>
      </c>
      <c r="I36" s="25">
        <f>'[8]мес ТЗ 2018'!AM302</f>
        <v>1.08</v>
      </c>
      <c r="J36" s="25">
        <f>'[8]мес ТЗ 2018'!AM441</f>
        <v>2.04</v>
      </c>
      <c r="K36" s="25">
        <f>'[8]мес ТЗ 2018'!AM544</f>
        <v>0.47</v>
      </c>
      <c r="L36" s="25">
        <f>'[8]мес ТЗ 2018'!AM649</f>
        <v>0.68</v>
      </c>
      <c r="M36" s="25">
        <f>'[8]мес ТЗ 2018'!AM752</f>
        <v>0.47</v>
      </c>
      <c r="N36" s="25">
        <f>'[8]мес ТЗ 2018'!AM853</f>
        <v>0.47</v>
      </c>
      <c r="O36" s="25">
        <f>'[8]мес ТЗ 2018'!AM993</f>
        <v>1.08</v>
      </c>
      <c r="P36" s="35">
        <f>'[8]мес ТЗ 2018'!AM1091</f>
        <v>2.3199999999999998</v>
      </c>
      <c r="Q36" s="25">
        <f>'[8]мес ТЗ 2018'!AM1190</f>
        <v>0.47</v>
      </c>
      <c r="R36" s="25">
        <f>'[8]мес ТЗ 2018'!AM1330</f>
        <v>1.08</v>
      </c>
      <c r="S36" s="25">
        <f>'[8]мес ТЗ 2018'!AM1463</f>
        <v>0.47</v>
      </c>
      <c r="T36" s="25">
        <f t="shared" si="4"/>
        <v>11.1</v>
      </c>
      <c r="U36" s="25">
        <f t="shared" si="5"/>
        <v>11.1</v>
      </c>
      <c r="V36" s="27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 s="36" customFormat="1" ht="15.75" customHeight="1" thickBot="1">
      <c r="A37" s="313" t="s">
        <v>39</v>
      </c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4"/>
      <c r="N37" s="314"/>
      <c r="O37" s="314"/>
      <c r="P37" s="314"/>
      <c r="Q37" s="314"/>
      <c r="R37" s="314"/>
      <c r="S37" s="314"/>
      <c r="T37" s="314"/>
      <c r="U37" s="315"/>
      <c r="V37" s="27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</row>
    <row r="38" spans="1:39" s="37" customFormat="1" ht="53.25" customHeight="1">
      <c r="A38" s="120" t="s">
        <v>98</v>
      </c>
      <c r="B38" s="319" t="s">
        <v>40</v>
      </c>
      <c r="C38" s="31" t="s">
        <v>74</v>
      </c>
      <c r="D38" s="25">
        <f>'[8]Норма ТК'!C5</f>
        <v>19.678000000000001</v>
      </c>
      <c r="E38" s="24" t="s">
        <v>30</v>
      </c>
      <c r="F38" s="26" t="s">
        <v>88</v>
      </c>
      <c r="G38" s="322"/>
      <c r="H38" s="25">
        <f>$D38</f>
        <v>19.678000000000001</v>
      </c>
      <c r="I38" s="25">
        <f t="shared" ref="I38:S38" si="7">$D38</f>
        <v>19.678000000000001</v>
      </c>
      <c r="J38" s="25">
        <f t="shared" si="7"/>
        <v>19.678000000000001</v>
      </c>
      <c r="K38" s="25">
        <f t="shared" si="7"/>
        <v>19.678000000000001</v>
      </c>
      <c r="L38" s="25">
        <f t="shared" si="7"/>
        <v>19.678000000000001</v>
      </c>
      <c r="M38" s="25">
        <f t="shared" si="7"/>
        <v>19.678000000000001</v>
      </c>
      <c r="N38" s="25">
        <f t="shared" si="7"/>
        <v>19.678000000000001</v>
      </c>
      <c r="O38" s="25">
        <f t="shared" si="7"/>
        <v>19.678000000000001</v>
      </c>
      <c r="P38" s="25">
        <f t="shared" si="7"/>
        <v>19.678000000000001</v>
      </c>
      <c r="Q38" s="25">
        <f t="shared" si="7"/>
        <v>19.678000000000001</v>
      </c>
      <c r="R38" s="25">
        <f t="shared" si="7"/>
        <v>19.678000000000001</v>
      </c>
      <c r="S38" s="25">
        <f t="shared" si="7"/>
        <v>19.678000000000001</v>
      </c>
      <c r="T38" s="25">
        <f t="shared" ref="T38:T45" si="8">SUM(H38:S38)</f>
        <v>236.136</v>
      </c>
      <c r="U38" s="25">
        <f t="shared" ref="U38:U45" si="9">T38</f>
        <v>236.136</v>
      </c>
      <c r="V38" s="27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</row>
    <row r="39" spans="1:39" s="38" customFormat="1" ht="53.25" customHeight="1" thickBot="1">
      <c r="A39" s="120" t="s">
        <v>99</v>
      </c>
      <c r="B39" s="320"/>
      <c r="C39" s="31" t="s">
        <v>75</v>
      </c>
      <c r="D39" s="25">
        <f>'[8]Норма ТК'!C21</f>
        <v>352.95600000000002</v>
      </c>
      <c r="E39" s="29" t="s">
        <v>32</v>
      </c>
      <c r="F39" s="30" t="s">
        <v>92</v>
      </c>
      <c r="G39" s="323"/>
      <c r="H39" s="25"/>
      <c r="I39" s="25"/>
      <c r="J39" s="25">
        <f>D39</f>
        <v>352.95600000000002</v>
      </c>
      <c r="K39" s="25"/>
      <c r="L39" s="25"/>
      <c r="M39" s="25"/>
      <c r="N39" s="25"/>
      <c r="O39" s="25"/>
      <c r="P39" s="25">
        <f>D39</f>
        <v>352.95600000000002</v>
      </c>
      <c r="Q39" s="25"/>
      <c r="R39" s="25"/>
      <c r="S39" s="25"/>
      <c r="T39" s="25">
        <f t="shared" si="8"/>
        <v>705.91200000000003</v>
      </c>
      <c r="U39" s="25">
        <f t="shared" si="9"/>
        <v>705.91200000000003</v>
      </c>
      <c r="V39" s="27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</row>
    <row r="40" spans="1:39" s="36" customFormat="1" ht="53.25" customHeight="1">
      <c r="A40" s="120" t="s">
        <v>100</v>
      </c>
      <c r="B40" s="321"/>
      <c r="C40" s="31" t="s">
        <v>76</v>
      </c>
      <c r="D40" s="32">
        <f>'[8]Норма ТК'!C22</f>
        <v>139.34399999999999</v>
      </c>
      <c r="E40" s="29" t="s">
        <v>32</v>
      </c>
      <c r="F40" s="31" t="s">
        <v>93</v>
      </c>
      <c r="G40" s="324"/>
      <c r="H40" s="25"/>
      <c r="I40" s="25"/>
      <c r="J40" s="25">
        <f>D40</f>
        <v>139.34399999999999</v>
      </c>
      <c r="K40" s="25"/>
      <c r="L40" s="25"/>
      <c r="M40" s="25"/>
      <c r="N40" s="25"/>
      <c r="O40" s="25"/>
      <c r="P40" s="25">
        <f>D40</f>
        <v>139.34399999999999</v>
      </c>
      <c r="Q40" s="25"/>
      <c r="R40" s="25"/>
      <c r="S40" s="25"/>
      <c r="T40" s="25">
        <f t="shared" si="8"/>
        <v>278.68799999999999</v>
      </c>
      <c r="U40" s="25">
        <f t="shared" si="9"/>
        <v>278.68799999999999</v>
      </c>
      <c r="V40" s="27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1:39" s="125" customFormat="1" ht="15" customHeight="1">
      <c r="A41" s="346" t="s">
        <v>94</v>
      </c>
      <c r="B41" s="347"/>
      <c r="C41" s="347"/>
      <c r="D41" s="347"/>
      <c r="E41" s="347"/>
      <c r="F41" s="348"/>
      <c r="G41" s="119" t="s">
        <v>33</v>
      </c>
      <c r="H41" s="44">
        <f>H38+H39+H40</f>
        <v>19.678000000000001</v>
      </c>
      <c r="I41" s="44">
        <f t="shared" ref="I41:S41" si="10">I38+I39+I40</f>
        <v>19.678000000000001</v>
      </c>
      <c r="J41" s="44">
        <f t="shared" si="10"/>
        <v>511.97800000000001</v>
      </c>
      <c r="K41" s="44">
        <f t="shared" si="10"/>
        <v>19.678000000000001</v>
      </c>
      <c r="L41" s="44">
        <f t="shared" si="10"/>
        <v>19.678000000000001</v>
      </c>
      <c r="M41" s="44">
        <f t="shared" si="10"/>
        <v>19.678000000000001</v>
      </c>
      <c r="N41" s="44">
        <f t="shared" si="10"/>
        <v>19.678000000000001</v>
      </c>
      <c r="O41" s="44">
        <f t="shared" si="10"/>
        <v>19.678000000000001</v>
      </c>
      <c r="P41" s="44">
        <f t="shared" si="10"/>
        <v>511.97800000000001</v>
      </c>
      <c r="Q41" s="44">
        <f t="shared" si="10"/>
        <v>19.678000000000001</v>
      </c>
      <c r="R41" s="44">
        <f t="shared" si="10"/>
        <v>19.678000000000001</v>
      </c>
      <c r="S41" s="44">
        <f t="shared" si="10"/>
        <v>19.678000000000001</v>
      </c>
      <c r="T41" s="44">
        <f>SUM(H41:S41)</f>
        <v>1220.7360000000003</v>
      </c>
      <c r="U41" s="44">
        <f t="shared" si="9"/>
        <v>1220.7360000000003</v>
      </c>
      <c r="V41" s="123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</row>
    <row r="42" spans="1:39" s="36" customFormat="1" ht="15" hidden="1" customHeight="1">
      <c r="A42" s="33"/>
      <c r="B42" s="31"/>
      <c r="C42" s="325" t="s">
        <v>34</v>
      </c>
      <c r="D42" s="326"/>
      <c r="E42" s="326"/>
      <c r="F42" s="327"/>
      <c r="G42" s="34" t="s">
        <v>33</v>
      </c>
      <c r="H42" s="25">
        <f>'[8]мес ТЗ 2018'!AM168</f>
        <v>0</v>
      </c>
      <c r="I42" s="25">
        <f>'[8]мес ТЗ 2018'!AM307</f>
        <v>0</v>
      </c>
      <c r="J42" s="25">
        <f>'[8]мес ТЗ 2018'!AM447</f>
        <v>50.781999999999996</v>
      </c>
      <c r="K42" s="25">
        <f>'[8]мес ТЗ 2018'!AM549</f>
        <v>2.17</v>
      </c>
      <c r="L42" s="25">
        <f>'[8]мес ТЗ 2018'!AM654</f>
        <v>2.1652198294142599</v>
      </c>
      <c r="M42" s="25">
        <f>'[8]мес ТЗ 2018'!AM757</f>
        <v>2.17</v>
      </c>
      <c r="N42" s="25">
        <f>'[8]мес ТЗ 2018'!AM858</f>
        <v>0</v>
      </c>
      <c r="O42" s="25">
        <f>'[8]мес ТЗ 2018'!AM998</f>
        <v>0</v>
      </c>
      <c r="P42" s="25">
        <f>'[8]мес ТЗ 2018'!AM1097</f>
        <v>50.5628295784282</v>
      </c>
      <c r="Q42" s="25">
        <f>'[8]мес ТЗ 2018'!AM1195</f>
        <v>0</v>
      </c>
      <c r="R42" s="25">
        <f>'[8]мес ТЗ 2018'!AM1335</f>
        <v>2.1652198294142599</v>
      </c>
      <c r="S42" s="25">
        <f>'[8]мес ТЗ 2018'!AM1468</f>
        <v>0</v>
      </c>
      <c r="T42" s="25">
        <f t="shared" si="8"/>
        <v>110.01526923725672</v>
      </c>
      <c r="U42" s="25">
        <f t="shared" si="9"/>
        <v>110.01526923725672</v>
      </c>
      <c r="V42" s="27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</row>
    <row r="43" spans="1:39" s="36" customFormat="1" ht="15" hidden="1" customHeight="1">
      <c r="A43" s="33"/>
      <c r="B43" s="31"/>
      <c r="C43" s="337" t="s">
        <v>35</v>
      </c>
      <c r="D43" s="338"/>
      <c r="E43" s="338"/>
      <c r="F43" s="339"/>
      <c r="G43" s="34" t="s">
        <v>33</v>
      </c>
      <c r="H43" s="25">
        <f>'[8]мес ТЗ 2018'!AM169</f>
        <v>0</v>
      </c>
      <c r="I43" s="25">
        <f>'[8]мес ТЗ 2018'!AM308</f>
        <v>3.9780698364827298</v>
      </c>
      <c r="J43" s="25">
        <f>'[8]мес ТЗ 2018'!AM448</f>
        <v>95.995999999999995</v>
      </c>
      <c r="K43" s="25">
        <f>'[8]мес ТЗ 2018'!AM550</f>
        <v>3.98</v>
      </c>
      <c r="L43" s="25">
        <f>'[8]мес ТЗ 2018'!AM655</f>
        <v>3.9780698364827298</v>
      </c>
      <c r="M43" s="25">
        <f>'[8]мес ТЗ 2018'!AM758</f>
        <v>3.98</v>
      </c>
      <c r="N43" s="25">
        <f>'[8]мес ТЗ 2018'!AM859</f>
        <v>0</v>
      </c>
      <c r="O43" s="25">
        <f>'[8]мес ТЗ 2018'!AM999</f>
        <v>0</v>
      </c>
      <c r="P43" s="25">
        <f>'[8]мес ТЗ 2018'!AM1098</f>
        <v>84.253296341997995</v>
      </c>
      <c r="Q43" s="25">
        <f>'[8]мес ТЗ 2018'!AM1196</f>
        <v>0</v>
      </c>
      <c r="R43" s="25">
        <f>'[8]мес ТЗ 2018'!AM1336</f>
        <v>0</v>
      </c>
      <c r="S43" s="25">
        <f>'[8]мес ТЗ 2018'!AM1469</f>
        <v>0</v>
      </c>
      <c r="T43" s="25">
        <f t="shared" si="8"/>
        <v>196.16543601496346</v>
      </c>
      <c r="U43" s="25">
        <f t="shared" si="9"/>
        <v>196.16543601496346</v>
      </c>
      <c r="V43" s="27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</row>
    <row r="44" spans="1:39" s="36" customFormat="1" ht="15" hidden="1" customHeight="1">
      <c r="A44" s="33"/>
      <c r="B44" s="31"/>
      <c r="C44" s="31"/>
      <c r="D44" s="346" t="s">
        <v>36</v>
      </c>
      <c r="E44" s="347"/>
      <c r="F44" s="348"/>
      <c r="G44" s="34" t="s">
        <v>33</v>
      </c>
      <c r="H44" s="25">
        <f>H41</f>
        <v>19.678000000000001</v>
      </c>
      <c r="I44" s="25">
        <f t="shared" ref="I44:S44" si="11">I41</f>
        <v>19.678000000000001</v>
      </c>
      <c r="J44" s="25">
        <f t="shared" si="11"/>
        <v>511.97800000000001</v>
      </c>
      <c r="K44" s="25">
        <f t="shared" si="11"/>
        <v>19.678000000000001</v>
      </c>
      <c r="L44" s="25">
        <f t="shared" si="11"/>
        <v>19.678000000000001</v>
      </c>
      <c r="M44" s="25">
        <f t="shared" si="11"/>
        <v>19.678000000000001</v>
      </c>
      <c r="N44" s="25">
        <f t="shared" si="11"/>
        <v>19.678000000000001</v>
      </c>
      <c r="O44" s="25">
        <f t="shared" si="11"/>
        <v>19.678000000000001</v>
      </c>
      <c r="P44" s="25">
        <f t="shared" si="11"/>
        <v>511.97800000000001</v>
      </c>
      <c r="Q44" s="25">
        <f t="shared" si="11"/>
        <v>19.678000000000001</v>
      </c>
      <c r="R44" s="25">
        <f t="shared" si="11"/>
        <v>19.678000000000001</v>
      </c>
      <c r="S44" s="25">
        <f t="shared" si="11"/>
        <v>19.678000000000001</v>
      </c>
      <c r="T44" s="25">
        <f t="shared" si="8"/>
        <v>1220.7360000000003</v>
      </c>
      <c r="U44" s="25">
        <f t="shared" si="9"/>
        <v>1220.7360000000003</v>
      </c>
      <c r="V44" s="27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1:39" s="36" customFormat="1" ht="15" hidden="1" customHeight="1">
      <c r="A45" s="33"/>
      <c r="B45" s="31"/>
      <c r="C45" s="337" t="s">
        <v>37</v>
      </c>
      <c r="D45" s="338"/>
      <c r="E45" s="338"/>
      <c r="F45" s="339"/>
      <c r="G45" s="34" t="s">
        <v>38</v>
      </c>
      <c r="H45" s="25">
        <f>'[8]мес ТЗ 2018'!AM171</f>
        <v>0.49</v>
      </c>
      <c r="I45" s="25">
        <f>'[8]мес ТЗ 2018'!AM310</f>
        <v>0.57999999999999996</v>
      </c>
      <c r="J45" s="25">
        <f>'[8]мес ТЗ 2018'!AM450</f>
        <v>3.2</v>
      </c>
      <c r="K45" s="25">
        <f>'[8]мес ТЗ 2018'!AM552</f>
        <v>0.57999999999999996</v>
      </c>
      <c r="L45" s="25">
        <f>'[8]мес ТЗ 2018'!AM657</f>
        <v>0.57999999999999996</v>
      </c>
      <c r="M45" s="25">
        <f>'[8]мес ТЗ 2018'!AM760</f>
        <v>0.57999999999999996</v>
      </c>
      <c r="N45" s="25">
        <f>'[8]мес ТЗ 2018'!AM861</f>
        <v>0.57999999999999996</v>
      </c>
      <c r="O45" s="25">
        <f>'[8]мес ТЗ 2018'!AM1001</f>
        <v>0.57999999999999996</v>
      </c>
      <c r="P45" s="35">
        <f>'[8]мес ТЗ 2018'!AM1100</f>
        <v>3.55</v>
      </c>
      <c r="Q45" s="25">
        <f>'[8]мес ТЗ 2018'!AM1198</f>
        <v>0.57999999999999996</v>
      </c>
      <c r="R45" s="25">
        <f>'[8]мес ТЗ 2018'!AM1338</f>
        <v>0.57999999999999996</v>
      </c>
      <c r="S45" s="25">
        <f>'[8]мес ТЗ 2018'!AM1471</f>
        <v>0.57999999999999996</v>
      </c>
      <c r="T45" s="25">
        <f t="shared" si="8"/>
        <v>12.459999999999999</v>
      </c>
      <c r="U45" s="25">
        <f t="shared" si="9"/>
        <v>12.459999999999999</v>
      </c>
      <c r="V45" s="27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 spans="1:39" ht="15.75" customHeight="1" thickBot="1">
      <c r="A46" s="343" t="s">
        <v>41</v>
      </c>
      <c r="B46" s="344"/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5"/>
      <c r="V46" s="27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</row>
    <row r="47" spans="1:39" s="37" customFormat="1" ht="53.25" customHeight="1">
      <c r="A47" s="121" t="s">
        <v>98</v>
      </c>
      <c r="B47" s="334" t="s">
        <v>29</v>
      </c>
      <c r="C47" s="78" t="s">
        <v>77</v>
      </c>
      <c r="D47" s="25">
        <f>'[8]Норма ТК'!C4</f>
        <v>15.465999999999999</v>
      </c>
      <c r="E47" s="29" t="s">
        <v>30</v>
      </c>
      <c r="F47" s="26" t="s">
        <v>88</v>
      </c>
      <c r="G47" s="322"/>
      <c r="H47" s="25">
        <f>$D47</f>
        <v>15.465999999999999</v>
      </c>
      <c r="I47" s="25">
        <f t="shared" ref="I47:S47" si="12">$D47</f>
        <v>15.465999999999999</v>
      </c>
      <c r="J47" s="25">
        <f t="shared" si="12"/>
        <v>15.465999999999999</v>
      </c>
      <c r="K47" s="25">
        <f t="shared" si="12"/>
        <v>15.465999999999999</v>
      </c>
      <c r="L47" s="25">
        <f t="shared" si="12"/>
        <v>15.465999999999999</v>
      </c>
      <c r="M47" s="25">
        <f t="shared" si="12"/>
        <v>15.465999999999999</v>
      </c>
      <c r="N47" s="25">
        <f t="shared" si="12"/>
        <v>15.465999999999999</v>
      </c>
      <c r="O47" s="25">
        <f t="shared" si="12"/>
        <v>15.465999999999999</v>
      </c>
      <c r="P47" s="25">
        <f t="shared" si="12"/>
        <v>15.465999999999999</v>
      </c>
      <c r="Q47" s="25">
        <f t="shared" si="12"/>
        <v>15.465999999999999</v>
      </c>
      <c r="R47" s="25">
        <f t="shared" si="12"/>
        <v>15.465999999999999</v>
      </c>
      <c r="S47" s="25">
        <f t="shared" si="12"/>
        <v>15.465999999999999</v>
      </c>
      <c r="T47" s="25">
        <f t="shared" si="1"/>
        <v>185.59200000000001</v>
      </c>
      <c r="U47" s="25">
        <f t="shared" si="2"/>
        <v>185.59200000000001</v>
      </c>
      <c r="V47" s="27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</row>
    <row r="48" spans="1:39" s="39" customFormat="1" ht="46.5" customHeight="1">
      <c r="A48" s="121" t="s">
        <v>99</v>
      </c>
      <c r="B48" s="335"/>
      <c r="C48" s="78" t="s">
        <v>78</v>
      </c>
      <c r="D48" s="25">
        <f>'[8]Норма ТК'!C11</f>
        <v>15.465999999999999</v>
      </c>
      <c r="E48" s="29" t="s">
        <v>31</v>
      </c>
      <c r="F48" s="30" t="s">
        <v>92</v>
      </c>
      <c r="G48" s="341"/>
      <c r="H48" s="25"/>
      <c r="I48" s="25">
        <f>D48</f>
        <v>15.465999999999999</v>
      </c>
      <c r="J48" s="25"/>
      <c r="K48" s="25"/>
      <c r="L48" s="25">
        <f>D48</f>
        <v>15.465999999999999</v>
      </c>
      <c r="M48" s="25"/>
      <c r="N48" s="25"/>
      <c r="O48" s="25">
        <f>D48</f>
        <v>15.465999999999999</v>
      </c>
      <c r="P48" s="25"/>
      <c r="Q48" s="25"/>
      <c r="R48" s="25">
        <f>D48</f>
        <v>15.465999999999999</v>
      </c>
      <c r="S48" s="25"/>
      <c r="T48" s="25">
        <f t="shared" si="1"/>
        <v>61.863999999999997</v>
      </c>
      <c r="U48" s="25">
        <f t="shared" si="2"/>
        <v>61.863999999999997</v>
      </c>
      <c r="V48" s="27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</row>
    <row r="49" spans="1:39" s="38" customFormat="1" ht="60.75" customHeight="1" thickBot="1">
      <c r="A49" s="121" t="s">
        <v>100</v>
      </c>
      <c r="B49" s="336"/>
      <c r="C49" s="31" t="s">
        <v>79</v>
      </c>
      <c r="D49" s="25">
        <f>'[8]Норма ТК'!C18</f>
        <v>306.12799999999999</v>
      </c>
      <c r="E49" s="29" t="s">
        <v>32</v>
      </c>
      <c r="F49" s="31" t="s">
        <v>93</v>
      </c>
      <c r="G49" s="342"/>
      <c r="H49" s="25"/>
      <c r="I49" s="25"/>
      <c r="J49" s="25">
        <f>D49</f>
        <v>306.12799999999999</v>
      </c>
      <c r="K49" s="25"/>
      <c r="L49" s="25"/>
      <c r="M49" s="25"/>
      <c r="N49" s="25"/>
      <c r="O49" s="25"/>
      <c r="P49" s="25">
        <f>D49</f>
        <v>306.12799999999999</v>
      </c>
      <c r="Q49" s="25"/>
      <c r="R49" s="25"/>
      <c r="S49" s="25"/>
      <c r="T49" s="25">
        <f t="shared" si="1"/>
        <v>612.25599999999997</v>
      </c>
      <c r="U49" s="25">
        <f t="shared" si="2"/>
        <v>612.25599999999997</v>
      </c>
      <c r="V49" s="27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</row>
    <row r="50" spans="1:39" s="125" customFormat="1" ht="15.75" customHeight="1">
      <c r="A50" s="346" t="s">
        <v>94</v>
      </c>
      <c r="B50" s="347"/>
      <c r="C50" s="347"/>
      <c r="D50" s="347"/>
      <c r="E50" s="347"/>
      <c r="F50" s="348"/>
      <c r="G50" s="119"/>
      <c r="H50" s="44">
        <f>H47+H48+H49</f>
        <v>15.465999999999999</v>
      </c>
      <c r="I50" s="44">
        <f t="shared" ref="I50:L50" si="13">I47+I48+I49</f>
        <v>30.931999999999999</v>
      </c>
      <c r="J50" s="44">
        <f t="shared" si="13"/>
        <v>321.59399999999999</v>
      </c>
      <c r="K50" s="44">
        <f t="shared" si="13"/>
        <v>15.465999999999999</v>
      </c>
      <c r="L50" s="44">
        <f t="shared" si="13"/>
        <v>30.931999999999999</v>
      </c>
      <c r="M50" s="44">
        <f>M47+M48+M49</f>
        <v>15.465999999999999</v>
      </c>
      <c r="N50" s="44">
        <f t="shared" ref="N50:S50" si="14">N47+N48+N49</f>
        <v>15.465999999999999</v>
      </c>
      <c r="O50" s="44">
        <f t="shared" si="14"/>
        <v>30.931999999999999</v>
      </c>
      <c r="P50" s="44">
        <f t="shared" si="14"/>
        <v>321.59399999999999</v>
      </c>
      <c r="Q50" s="44">
        <f t="shared" si="14"/>
        <v>15.465999999999999</v>
      </c>
      <c r="R50" s="44">
        <f t="shared" si="14"/>
        <v>30.931999999999999</v>
      </c>
      <c r="S50" s="44">
        <f t="shared" si="14"/>
        <v>15.465999999999999</v>
      </c>
      <c r="T50" s="44">
        <f>SUM(H50:S50)</f>
        <v>859.71199999999999</v>
      </c>
      <c r="U50" s="44">
        <f t="shared" si="2"/>
        <v>859.71199999999999</v>
      </c>
      <c r="V50" s="123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</row>
    <row r="51" spans="1:39" s="36" customFormat="1" ht="15.75" hidden="1" customHeight="1">
      <c r="A51" s="24"/>
      <c r="B51" s="31"/>
      <c r="C51" s="325" t="s">
        <v>34</v>
      </c>
      <c r="D51" s="326"/>
      <c r="E51" s="326"/>
      <c r="F51" s="327"/>
      <c r="G51" s="34"/>
      <c r="H51" s="25">
        <f>'[8]мес ТЗ 2018'!AM177</f>
        <v>0</v>
      </c>
      <c r="I51" s="25">
        <f>'[8]мес ТЗ 2018'!AM316</f>
        <v>0</v>
      </c>
      <c r="J51" s="25">
        <f>'[8]мес ТЗ 2018'!AM456</f>
        <v>32.203000000000003</v>
      </c>
      <c r="K51" s="25">
        <f>'[8]мес ТЗ 2018'!AM558</f>
        <v>1.89</v>
      </c>
      <c r="L51" s="25">
        <f>'[8]мес ТЗ 2018'!AM663</f>
        <v>1.8885634347871501</v>
      </c>
      <c r="M51" s="25">
        <f>'[8]мес ТЗ 2018'!AM766</f>
        <v>1.89</v>
      </c>
      <c r="N51" s="25">
        <f>'[8]мес ТЗ 2018'!AM867</f>
        <v>0</v>
      </c>
      <c r="O51" s="25">
        <f>'[8]мес ТЗ 2018'!AM1007</f>
        <v>0</v>
      </c>
      <c r="P51" s="25">
        <f>'[8]мес ТЗ 2018'!AM1106</f>
        <v>31.5157264589525</v>
      </c>
      <c r="Q51" s="25">
        <f>'[8]мес ТЗ 2018'!AM1204</f>
        <v>0</v>
      </c>
      <c r="R51" s="25">
        <f>'[8]мес ТЗ 2018'!AM1344</f>
        <v>0</v>
      </c>
      <c r="S51" s="25">
        <f>'[8]мес ТЗ 2018'!AM1477</f>
        <v>0</v>
      </c>
      <c r="T51" s="25">
        <f t="shared" si="1"/>
        <v>69.387289893739649</v>
      </c>
      <c r="U51" s="25">
        <f t="shared" si="2"/>
        <v>69.387289893739649</v>
      </c>
      <c r="V51" s="27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1:39" s="36" customFormat="1" ht="15.75" hidden="1" customHeight="1">
      <c r="A52" s="24"/>
      <c r="B52" s="31"/>
      <c r="C52" s="337" t="s">
        <v>35</v>
      </c>
      <c r="D52" s="338"/>
      <c r="E52" s="338"/>
      <c r="F52" s="339"/>
      <c r="G52" s="34"/>
      <c r="H52" s="25">
        <f>'[8]мес ТЗ 2018'!AM178</f>
        <v>0</v>
      </c>
      <c r="I52" s="25">
        <f>'[8]мес ТЗ 2018'!AM317</f>
        <v>0</v>
      </c>
      <c r="J52" s="25">
        <f>'[8]мес ТЗ 2018'!AM457</f>
        <v>60.834000000000003</v>
      </c>
      <c r="K52" s="25">
        <f>'[8]мес ТЗ 2018'!AM559</f>
        <v>3.47</v>
      </c>
      <c r="L52" s="25">
        <f>'[8]мес ТЗ 2018'!AM664</f>
        <v>2.56</v>
      </c>
      <c r="M52" s="25">
        <f>'[8]мес ТЗ 2018'!AM767</f>
        <v>5.04</v>
      </c>
      <c r="N52" s="25">
        <f>'[8]мес ТЗ 2018'!AM868</f>
        <v>0</v>
      </c>
      <c r="O52" s="25">
        <f>'[8]мес ТЗ 2018'!AM1008</f>
        <v>0</v>
      </c>
      <c r="P52" s="25">
        <f>'[8]мес ТЗ 2018'!AM1107</f>
        <v>59.461211512788303</v>
      </c>
      <c r="Q52" s="25">
        <f>'[8]мес ТЗ 2018'!AM1205</f>
        <v>0</v>
      </c>
      <c r="R52" s="25">
        <f>'[8]мес ТЗ 2018'!AM1345</f>
        <v>0</v>
      </c>
      <c r="S52" s="25">
        <f>'[8]мес ТЗ 2018'!AM1478</f>
        <v>0</v>
      </c>
      <c r="T52" s="25">
        <f t="shared" si="1"/>
        <v>131.36521151278831</v>
      </c>
      <c r="U52" s="25">
        <f t="shared" si="2"/>
        <v>131.36521151278831</v>
      </c>
      <c r="V52" s="27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1:39" s="36" customFormat="1" ht="15.75" hidden="1" customHeight="1">
      <c r="A53" s="24"/>
      <c r="B53" s="31"/>
      <c r="C53" s="31"/>
      <c r="D53" s="346" t="s">
        <v>36</v>
      </c>
      <c r="E53" s="347"/>
      <c r="F53" s="348"/>
      <c r="G53" s="34"/>
      <c r="H53" s="25">
        <f>H50</f>
        <v>15.465999999999999</v>
      </c>
      <c r="I53" s="25">
        <f t="shared" ref="I53:S53" si="15">I50</f>
        <v>30.931999999999999</v>
      </c>
      <c r="J53" s="25">
        <f t="shared" si="15"/>
        <v>321.59399999999999</v>
      </c>
      <c r="K53" s="25">
        <f t="shared" si="15"/>
        <v>15.465999999999999</v>
      </c>
      <c r="L53" s="25">
        <f t="shared" si="15"/>
        <v>30.931999999999999</v>
      </c>
      <c r="M53" s="25">
        <f t="shared" si="15"/>
        <v>15.465999999999999</v>
      </c>
      <c r="N53" s="25">
        <f t="shared" si="15"/>
        <v>15.465999999999999</v>
      </c>
      <c r="O53" s="25">
        <f t="shared" si="15"/>
        <v>30.931999999999999</v>
      </c>
      <c r="P53" s="25">
        <f t="shared" si="15"/>
        <v>321.59399999999999</v>
      </c>
      <c r="Q53" s="25">
        <f t="shared" si="15"/>
        <v>15.465999999999999</v>
      </c>
      <c r="R53" s="25">
        <f t="shared" si="15"/>
        <v>30.931999999999999</v>
      </c>
      <c r="S53" s="25">
        <f t="shared" si="15"/>
        <v>15.465999999999999</v>
      </c>
      <c r="T53" s="25">
        <f>SUM(H53:S53)</f>
        <v>859.71199999999999</v>
      </c>
      <c r="U53" s="25">
        <f t="shared" si="2"/>
        <v>859.71199999999999</v>
      </c>
      <c r="V53" s="27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1:39" s="36" customFormat="1" ht="15.75" hidden="1" customHeight="1">
      <c r="A54" s="24"/>
      <c r="B54" s="31"/>
      <c r="C54" s="337" t="s">
        <v>37</v>
      </c>
      <c r="D54" s="338"/>
      <c r="E54" s="338"/>
      <c r="F54" s="339"/>
      <c r="G54" s="34"/>
      <c r="H54" s="25">
        <f>'[8]мес ТЗ 2018'!AM180</f>
        <v>0.5</v>
      </c>
      <c r="I54" s="25">
        <f>'[8]мес ТЗ 2018'!AM319</f>
        <v>1.17</v>
      </c>
      <c r="J54" s="25">
        <f>'[8]мес ТЗ 2018'!AM459</f>
        <v>2.21</v>
      </c>
      <c r="K54" s="25">
        <f>'[8]мес ТЗ 2018'!AM561</f>
        <v>0.51</v>
      </c>
      <c r="L54" s="25">
        <f>'[8]мес ТЗ 2018'!AM666</f>
        <v>0.77</v>
      </c>
      <c r="M54" s="25">
        <f>'[8]мес ТЗ 2018'!AM769</f>
        <v>0.51</v>
      </c>
      <c r="N54" s="25">
        <f>'[8]мес ТЗ 2018'!AM870</f>
        <v>0.51</v>
      </c>
      <c r="O54" s="25">
        <f>'[8]мес ТЗ 2018'!AM1010</f>
        <v>1.17</v>
      </c>
      <c r="P54" s="35">
        <f>'[8]мес ТЗ 2018'!AM1109</f>
        <v>2.46</v>
      </c>
      <c r="Q54" s="25">
        <f>'[8]мес ТЗ 2018'!AM1207</f>
        <v>0.51</v>
      </c>
      <c r="R54" s="25">
        <f>'[8]мес ТЗ 2018'!AM1347</f>
        <v>1.17</v>
      </c>
      <c r="S54" s="25">
        <f>'[8]мес ТЗ 2018'!AM1480</f>
        <v>0.51</v>
      </c>
      <c r="T54" s="25">
        <f t="shared" si="1"/>
        <v>11.999999999999998</v>
      </c>
      <c r="U54" s="25">
        <f t="shared" si="2"/>
        <v>11.999999999999998</v>
      </c>
      <c r="V54" s="27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5" spans="1:39" s="36" customFormat="1" ht="15" customHeight="1" thickBot="1">
      <c r="A55" s="343" t="s">
        <v>42</v>
      </c>
      <c r="B55" s="344"/>
      <c r="C55" s="344"/>
      <c r="D55" s="344"/>
      <c r="E55" s="344"/>
      <c r="F55" s="344"/>
      <c r="G55" s="344"/>
      <c r="H55" s="344"/>
      <c r="I55" s="344"/>
      <c r="J55" s="344"/>
      <c r="K55" s="344"/>
      <c r="L55" s="344"/>
      <c r="M55" s="344"/>
      <c r="N55" s="344"/>
      <c r="O55" s="344"/>
      <c r="P55" s="344"/>
      <c r="Q55" s="344"/>
      <c r="R55" s="344"/>
      <c r="S55" s="344"/>
      <c r="T55" s="344"/>
      <c r="U55" s="345"/>
      <c r="V55" s="27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</row>
    <row r="56" spans="1:39" s="37" customFormat="1" ht="53.25" customHeight="1">
      <c r="A56" s="120" t="s">
        <v>103</v>
      </c>
      <c r="B56" s="334" t="s">
        <v>29</v>
      </c>
      <c r="C56" s="31" t="s">
        <v>80</v>
      </c>
      <c r="D56" s="25">
        <f>'[8]Норма ТК'!C6</f>
        <v>24.084</v>
      </c>
      <c r="E56" s="29" t="s">
        <v>30</v>
      </c>
      <c r="F56" s="26" t="s">
        <v>88</v>
      </c>
      <c r="G56" s="322"/>
      <c r="H56" s="25">
        <f>$D56</f>
        <v>24.084</v>
      </c>
      <c r="I56" s="25">
        <f t="shared" ref="I56:S56" si="16">$D56</f>
        <v>24.084</v>
      </c>
      <c r="J56" s="25">
        <f t="shared" si="16"/>
        <v>24.084</v>
      </c>
      <c r="K56" s="25">
        <f t="shared" si="16"/>
        <v>24.084</v>
      </c>
      <c r="L56" s="25">
        <f t="shared" si="16"/>
        <v>24.084</v>
      </c>
      <c r="M56" s="25">
        <f t="shared" si="16"/>
        <v>24.084</v>
      </c>
      <c r="N56" s="25">
        <f t="shared" si="16"/>
        <v>24.084</v>
      </c>
      <c r="O56" s="25">
        <f t="shared" si="16"/>
        <v>24.084</v>
      </c>
      <c r="P56" s="25">
        <f t="shared" si="16"/>
        <v>24.084</v>
      </c>
      <c r="Q56" s="25">
        <f t="shared" si="16"/>
        <v>24.084</v>
      </c>
      <c r="R56" s="25">
        <f t="shared" si="16"/>
        <v>24.084</v>
      </c>
      <c r="S56" s="25">
        <f t="shared" si="16"/>
        <v>24.084</v>
      </c>
      <c r="T56" s="25">
        <f>SUM(H56:S56)</f>
        <v>289.00799999999998</v>
      </c>
      <c r="U56" s="25">
        <f t="shared" si="2"/>
        <v>289.00799999999998</v>
      </c>
      <c r="V56" s="27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</row>
    <row r="57" spans="1:39" s="39" customFormat="1" ht="53.25" customHeight="1">
      <c r="A57" s="120" t="s">
        <v>99</v>
      </c>
      <c r="B57" s="335"/>
      <c r="C57" s="31" t="s">
        <v>81</v>
      </c>
      <c r="D57" s="25">
        <f>'[8]Норма ТК'!C12</f>
        <v>24.084</v>
      </c>
      <c r="E57" s="29" t="s">
        <v>31</v>
      </c>
      <c r="F57" s="30" t="s">
        <v>92</v>
      </c>
      <c r="G57" s="323"/>
      <c r="H57" s="25"/>
      <c r="I57" s="25">
        <f>D57</f>
        <v>24.084</v>
      </c>
      <c r="J57" s="25"/>
      <c r="K57" s="25"/>
      <c r="L57" s="25">
        <f>D57</f>
        <v>24.084</v>
      </c>
      <c r="M57" s="25"/>
      <c r="N57" s="25"/>
      <c r="O57" s="25">
        <f>D57</f>
        <v>24.084</v>
      </c>
      <c r="P57" s="25"/>
      <c r="Q57" s="25"/>
      <c r="R57" s="25">
        <f>D57</f>
        <v>24.084</v>
      </c>
      <c r="S57" s="25"/>
      <c r="T57" s="25">
        <f t="shared" si="1"/>
        <v>96.335999999999999</v>
      </c>
      <c r="U57" s="25">
        <f t="shared" si="2"/>
        <v>96.335999999999999</v>
      </c>
      <c r="V57" s="27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</row>
    <row r="58" spans="1:39" s="38" customFormat="1" ht="53.25" customHeight="1" thickBot="1">
      <c r="A58" s="120" t="s">
        <v>100</v>
      </c>
      <c r="B58" s="335"/>
      <c r="C58" s="31" t="s">
        <v>82</v>
      </c>
      <c r="D58" s="25">
        <f>'[8]Норма ТК'!C19</f>
        <v>517.76400000000001</v>
      </c>
      <c r="E58" s="29" t="s">
        <v>32</v>
      </c>
      <c r="F58" s="31" t="s">
        <v>93</v>
      </c>
      <c r="G58" s="323"/>
      <c r="H58" s="25"/>
      <c r="I58" s="25"/>
      <c r="J58" s="25">
        <f>D58</f>
        <v>517.76400000000001</v>
      </c>
      <c r="K58" s="25"/>
      <c r="L58" s="25"/>
      <c r="M58" s="25"/>
      <c r="N58" s="25"/>
      <c r="O58" s="25"/>
      <c r="P58" s="25">
        <f>'[8]мес ТЗ 2018'!AM1113</f>
        <v>517.76400000000001</v>
      </c>
      <c r="Q58" s="25"/>
      <c r="R58" s="25"/>
      <c r="S58" s="25"/>
      <c r="T58" s="25">
        <f t="shared" si="1"/>
        <v>1035.528</v>
      </c>
      <c r="U58" s="25">
        <f t="shared" si="2"/>
        <v>1035.528</v>
      </c>
      <c r="V58" s="27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</row>
    <row r="59" spans="1:39" s="36" customFormat="1" ht="53.25" customHeight="1">
      <c r="A59" s="120" t="s">
        <v>101</v>
      </c>
      <c r="B59" s="336"/>
      <c r="C59" s="31" t="s">
        <v>83</v>
      </c>
      <c r="D59" s="32">
        <f>'[8]Норма ТК'!C20</f>
        <v>280.16000000000003</v>
      </c>
      <c r="E59" s="29" t="s">
        <v>32</v>
      </c>
      <c r="F59" s="31" t="s">
        <v>93</v>
      </c>
      <c r="G59" s="324"/>
      <c r="H59" s="25"/>
      <c r="I59" s="25"/>
      <c r="J59" s="25">
        <f>D59</f>
        <v>280.16000000000003</v>
      </c>
      <c r="K59" s="25"/>
      <c r="L59" s="25"/>
      <c r="M59" s="25"/>
      <c r="N59" s="25"/>
      <c r="O59" s="25"/>
      <c r="P59" s="25">
        <f>D59</f>
        <v>280.16000000000003</v>
      </c>
      <c r="Q59" s="25"/>
      <c r="R59" s="25"/>
      <c r="S59" s="25"/>
      <c r="T59" s="25">
        <f t="shared" si="1"/>
        <v>560.32000000000005</v>
      </c>
      <c r="U59" s="25">
        <f t="shared" si="2"/>
        <v>560.32000000000005</v>
      </c>
      <c r="V59" s="27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</row>
    <row r="60" spans="1:39" s="125" customFormat="1" ht="15" customHeight="1">
      <c r="A60" s="346" t="s">
        <v>94</v>
      </c>
      <c r="B60" s="347"/>
      <c r="C60" s="347"/>
      <c r="D60" s="347"/>
      <c r="E60" s="347"/>
      <c r="F60" s="348"/>
      <c r="G60" s="119" t="s">
        <v>33</v>
      </c>
      <c r="H60" s="44">
        <f>H56+H57+H58+H59</f>
        <v>24.084</v>
      </c>
      <c r="I60" s="44">
        <f t="shared" ref="I60:S60" si="17">I56+I57+I58+I59</f>
        <v>48.167999999999999</v>
      </c>
      <c r="J60" s="44">
        <f>J56+J57+J58+J59</f>
        <v>822.00800000000004</v>
      </c>
      <c r="K60" s="44">
        <f t="shared" si="17"/>
        <v>24.084</v>
      </c>
      <c r="L60" s="44">
        <f t="shared" si="17"/>
        <v>48.167999999999999</v>
      </c>
      <c r="M60" s="44">
        <f t="shared" si="17"/>
        <v>24.084</v>
      </c>
      <c r="N60" s="44">
        <f t="shared" si="17"/>
        <v>24.084</v>
      </c>
      <c r="O60" s="44">
        <f t="shared" si="17"/>
        <v>48.167999999999999</v>
      </c>
      <c r="P60" s="44">
        <f t="shared" si="17"/>
        <v>822.00800000000004</v>
      </c>
      <c r="Q60" s="44">
        <f t="shared" si="17"/>
        <v>24.084</v>
      </c>
      <c r="R60" s="44">
        <f t="shared" si="17"/>
        <v>48.167999999999999</v>
      </c>
      <c r="S60" s="44">
        <f t="shared" si="17"/>
        <v>24.084</v>
      </c>
      <c r="T60" s="44">
        <f t="shared" si="1"/>
        <v>1981.1919999999998</v>
      </c>
      <c r="U60" s="44">
        <f t="shared" si="2"/>
        <v>1981.1919999999998</v>
      </c>
      <c r="V60" s="123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124"/>
      <c r="AK60" s="124"/>
      <c r="AL60" s="124"/>
      <c r="AM60" s="124"/>
    </row>
    <row r="61" spans="1:39" s="36" customFormat="1" ht="15" hidden="1" customHeight="1">
      <c r="A61" s="33"/>
      <c r="B61" s="31"/>
      <c r="C61" s="325" t="s">
        <v>34</v>
      </c>
      <c r="D61" s="326"/>
      <c r="E61" s="326"/>
      <c r="F61" s="327"/>
      <c r="G61" s="34" t="s">
        <v>33</v>
      </c>
      <c r="H61" s="25">
        <f>'[8]мес ТЗ 2018'!AM186</f>
        <v>0</v>
      </c>
      <c r="I61" s="25">
        <f>'[8]мес ТЗ 2018'!AM325</f>
        <v>0</v>
      </c>
      <c r="J61" s="25">
        <f>'[8]мес ТЗ 2018'!AM466</f>
        <v>82.314999999999998</v>
      </c>
      <c r="K61" s="25">
        <f>'[8]мес ТЗ 2018'!AM567</f>
        <v>2.8</v>
      </c>
      <c r="L61" s="25">
        <f>'[8]мес ТЗ 2018'!AM672</f>
        <v>2.7974003880017899</v>
      </c>
      <c r="M61" s="25">
        <f>'[8]мес ТЗ 2018'!AM775</f>
        <v>2.8</v>
      </c>
      <c r="N61" s="25">
        <f>'[8]мес ТЗ 2018'!AM876</f>
        <v>0</v>
      </c>
      <c r="O61" s="25">
        <f>'[8]мес ТЗ 2018'!AM1016</f>
        <v>0</v>
      </c>
      <c r="P61" s="25">
        <f>'[8]мес ТЗ 2018'!AM1116</f>
        <v>81.839245438502999</v>
      </c>
      <c r="Q61" s="25">
        <f>'[8]мес ТЗ 2018'!AM1213</f>
        <v>0</v>
      </c>
      <c r="R61" s="25">
        <f>'[8]мес ТЗ 2018'!AM1353</f>
        <v>0</v>
      </c>
      <c r="S61" s="25">
        <f>'[8]мес ТЗ 2018'!AM1486</f>
        <v>0</v>
      </c>
      <c r="T61" s="25">
        <f t="shared" si="1"/>
        <v>172.5516458265048</v>
      </c>
      <c r="U61" s="25">
        <f t="shared" si="2"/>
        <v>172.5516458265048</v>
      </c>
      <c r="V61" s="27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</row>
    <row r="62" spans="1:39" s="36" customFormat="1" ht="15" hidden="1" customHeight="1">
      <c r="A62" s="33"/>
      <c r="B62" s="31"/>
      <c r="C62" s="337" t="s">
        <v>35</v>
      </c>
      <c r="D62" s="338"/>
      <c r="E62" s="338"/>
      <c r="F62" s="339"/>
      <c r="G62" s="34" t="s">
        <v>33</v>
      </c>
      <c r="H62" s="25">
        <f>'[8]мес ТЗ 2018'!AM187</f>
        <v>0</v>
      </c>
      <c r="I62" s="25">
        <f>'[8]мес ТЗ 2018'!AM326</f>
        <v>0</v>
      </c>
      <c r="J62" s="25">
        <f>'[8]мес ТЗ 2018'!AM467</f>
        <v>153.292</v>
      </c>
      <c r="K62" s="25">
        <f>'[8]мес ТЗ 2018'!AM568</f>
        <v>5.14</v>
      </c>
      <c r="L62" s="25">
        <f>'[8]мес ТЗ 2018'!AM673</f>
        <v>5.1395493209968697</v>
      </c>
      <c r="M62" s="25">
        <f>'[8]мес ТЗ 2018'!AM776</f>
        <v>5.14</v>
      </c>
      <c r="N62" s="25">
        <f>'[8]мес ТЗ 2018'!AM877</f>
        <v>0</v>
      </c>
      <c r="O62" s="25">
        <f>'[8]мес ТЗ 2018'!AM1017</f>
        <v>0</v>
      </c>
      <c r="P62" s="25">
        <f>'[8]мес ТЗ 2018'!AM1117</f>
        <v>154.27405634024399</v>
      </c>
      <c r="Q62" s="25">
        <f>'[8]мес ТЗ 2018'!AM1214</f>
        <v>0</v>
      </c>
      <c r="R62" s="25">
        <f>'[8]мес ТЗ 2018'!AM1354</f>
        <v>0</v>
      </c>
      <c r="S62" s="25">
        <f>'[8]мес ТЗ 2018'!AM1487</f>
        <v>0</v>
      </c>
      <c r="T62" s="25">
        <f t="shared" si="1"/>
        <v>322.98560566124081</v>
      </c>
      <c r="U62" s="25">
        <f t="shared" si="2"/>
        <v>322.98560566124081</v>
      </c>
      <c r="V62" s="27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</row>
    <row r="63" spans="1:39" s="36" customFormat="1" ht="15" hidden="1" customHeight="1">
      <c r="A63" s="33"/>
      <c r="B63" s="31"/>
      <c r="C63" s="31"/>
      <c r="D63" s="346" t="s">
        <v>36</v>
      </c>
      <c r="E63" s="347"/>
      <c r="F63" s="348"/>
      <c r="G63" s="34" t="s">
        <v>33</v>
      </c>
      <c r="H63" s="25">
        <f>H60</f>
        <v>24.084</v>
      </c>
      <c r="I63" s="25">
        <f>I60</f>
        <v>48.167999999999999</v>
      </c>
      <c r="J63" s="25">
        <f t="shared" ref="J63:S63" si="18">J60</f>
        <v>822.00800000000004</v>
      </c>
      <c r="K63" s="25">
        <f t="shared" si="18"/>
        <v>24.084</v>
      </c>
      <c r="L63" s="25">
        <f t="shared" si="18"/>
        <v>48.167999999999999</v>
      </c>
      <c r="M63" s="25">
        <f t="shared" si="18"/>
        <v>24.084</v>
      </c>
      <c r="N63" s="25">
        <f t="shared" si="18"/>
        <v>24.084</v>
      </c>
      <c r="O63" s="25">
        <f t="shared" si="18"/>
        <v>48.167999999999999</v>
      </c>
      <c r="P63" s="25">
        <f t="shared" si="18"/>
        <v>822.00800000000004</v>
      </c>
      <c r="Q63" s="25">
        <f t="shared" si="18"/>
        <v>24.084</v>
      </c>
      <c r="R63" s="25">
        <f t="shared" si="18"/>
        <v>48.167999999999999</v>
      </c>
      <c r="S63" s="25">
        <f t="shared" si="18"/>
        <v>24.084</v>
      </c>
      <c r="T63" s="25">
        <f>SUM(H63:S63)</f>
        <v>1981.1919999999998</v>
      </c>
      <c r="U63" s="25">
        <f t="shared" si="2"/>
        <v>1981.1919999999998</v>
      </c>
      <c r="V63" s="27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</row>
    <row r="64" spans="1:39" s="36" customFormat="1" ht="15" hidden="1" customHeight="1">
      <c r="A64" s="33"/>
      <c r="B64" s="31"/>
      <c r="C64" s="337" t="s">
        <v>37</v>
      </c>
      <c r="D64" s="338"/>
      <c r="E64" s="338"/>
      <c r="F64" s="339"/>
      <c r="G64" s="34" t="s">
        <v>38</v>
      </c>
      <c r="H64" s="25">
        <f>'[8]мес ТЗ 2018'!AM189</f>
        <v>0.76</v>
      </c>
      <c r="I64" s="25">
        <f>'[8]мес ТЗ 2018'!AM328</f>
        <v>1.54</v>
      </c>
      <c r="J64" s="25">
        <f>'[8]мес ТЗ 2018'!AM469</f>
        <v>6.53</v>
      </c>
      <c r="K64" s="25">
        <f>'[8]мес ТЗ 2018'!AM570</f>
        <v>0.75</v>
      </c>
      <c r="L64" s="25">
        <f>'[8]мес ТЗ 2018'!AM675</f>
        <v>1.1100000000000001</v>
      </c>
      <c r="M64" s="25">
        <f>'[8]мес ТЗ 2018'!AM778</f>
        <v>0.75</v>
      </c>
      <c r="N64" s="25">
        <f>'[8]мес ТЗ 2018'!AM879</f>
        <v>0.75</v>
      </c>
      <c r="O64" s="25">
        <f>'[8]мес ТЗ 2018'!AM1019</f>
        <v>1.54</v>
      </c>
      <c r="P64" s="29">
        <f>'[8]мес ТЗ 2018'!AM1119</f>
        <v>6.85</v>
      </c>
      <c r="Q64" s="25">
        <f>'[8]мес ТЗ 2018'!AM1216</f>
        <v>0.75</v>
      </c>
      <c r="R64" s="25">
        <f>'[8]мес ТЗ 2018'!AM1356</f>
        <v>1.54</v>
      </c>
      <c r="S64" s="25">
        <f>'[8]мес ТЗ 2018'!AM1489</f>
        <v>0.75</v>
      </c>
      <c r="T64" s="25">
        <f t="shared" si="1"/>
        <v>23.619999999999997</v>
      </c>
      <c r="U64" s="25">
        <f t="shared" si="2"/>
        <v>23.619999999999997</v>
      </c>
      <c r="V64" s="27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</row>
    <row r="65" spans="1:39" s="36" customFormat="1" ht="15" customHeight="1" thickBot="1">
      <c r="A65" s="343" t="s">
        <v>43</v>
      </c>
      <c r="B65" s="344"/>
      <c r="C65" s="344"/>
      <c r="D65" s="344"/>
      <c r="E65" s="344"/>
      <c r="F65" s="344"/>
      <c r="G65" s="344"/>
      <c r="H65" s="344"/>
      <c r="I65" s="344"/>
      <c r="J65" s="344"/>
      <c r="K65" s="344"/>
      <c r="L65" s="344"/>
      <c r="M65" s="344"/>
      <c r="N65" s="344"/>
      <c r="O65" s="344"/>
      <c r="P65" s="344"/>
      <c r="Q65" s="344"/>
      <c r="R65" s="344"/>
      <c r="S65" s="344"/>
      <c r="T65" s="344"/>
      <c r="U65" s="345"/>
      <c r="V65" s="27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</row>
    <row r="66" spans="1:39" s="37" customFormat="1" ht="51.75" customHeight="1">
      <c r="A66" s="121" t="s">
        <v>98</v>
      </c>
      <c r="B66" s="334" t="s">
        <v>44</v>
      </c>
      <c r="C66" s="31" t="s">
        <v>84</v>
      </c>
      <c r="D66" s="25">
        <f>'[8]Норма ТК'!C7</f>
        <v>7.8620000000000001</v>
      </c>
      <c r="E66" s="24" t="s">
        <v>30</v>
      </c>
      <c r="F66" s="26" t="s">
        <v>88</v>
      </c>
      <c r="G66" s="34">
        <v>1</v>
      </c>
      <c r="H66" s="25">
        <f>$D66</f>
        <v>7.8620000000000001</v>
      </c>
      <c r="I66" s="25">
        <f t="shared" ref="I66:S66" si="19">$D66</f>
        <v>7.8620000000000001</v>
      </c>
      <c r="J66" s="25">
        <f t="shared" si="19"/>
        <v>7.8620000000000001</v>
      </c>
      <c r="K66" s="25">
        <f t="shared" si="19"/>
        <v>7.8620000000000001</v>
      </c>
      <c r="L66" s="25">
        <f t="shared" si="19"/>
        <v>7.8620000000000001</v>
      </c>
      <c r="M66" s="25">
        <f t="shared" si="19"/>
        <v>7.8620000000000001</v>
      </c>
      <c r="N66" s="25">
        <f t="shared" si="19"/>
        <v>7.8620000000000001</v>
      </c>
      <c r="O66" s="25">
        <f t="shared" si="19"/>
        <v>7.8620000000000001</v>
      </c>
      <c r="P66" s="25">
        <f t="shared" si="19"/>
        <v>7.8620000000000001</v>
      </c>
      <c r="Q66" s="25">
        <f t="shared" si="19"/>
        <v>7.8620000000000001</v>
      </c>
      <c r="R66" s="25">
        <f t="shared" si="19"/>
        <v>7.8620000000000001</v>
      </c>
      <c r="S66" s="25">
        <f t="shared" si="19"/>
        <v>7.8620000000000001</v>
      </c>
      <c r="T66" s="25">
        <f t="shared" si="1"/>
        <v>94.343999999999994</v>
      </c>
      <c r="U66" s="25">
        <f t="shared" si="2"/>
        <v>94.343999999999994</v>
      </c>
      <c r="V66" s="27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</row>
    <row r="67" spans="1:39" s="39" customFormat="1" ht="51.75" customHeight="1">
      <c r="A67" s="121" t="s">
        <v>99</v>
      </c>
      <c r="B67" s="335"/>
      <c r="C67" s="31" t="s">
        <v>85</v>
      </c>
      <c r="D67" s="25">
        <f>'[8]Норма ТК'!C13</f>
        <v>7.8620000000000001</v>
      </c>
      <c r="E67" s="29" t="s">
        <v>31</v>
      </c>
      <c r="F67" s="30" t="s">
        <v>92</v>
      </c>
      <c r="G67" s="34">
        <v>1</v>
      </c>
      <c r="H67" s="25"/>
      <c r="I67" s="25">
        <f>D67</f>
        <v>7.8620000000000001</v>
      </c>
      <c r="J67" s="25"/>
      <c r="K67" s="25"/>
      <c r="L67" s="25">
        <f>D67</f>
        <v>7.8620000000000001</v>
      </c>
      <c r="M67" s="25"/>
      <c r="N67" s="25"/>
      <c r="O67" s="25">
        <f>D67</f>
        <v>7.8620000000000001</v>
      </c>
      <c r="P67" s="25"/>
      <c r="Q67" s="25"/>
      <c r="R67" s="25">
        <f>D67</f>
        <v>7.8620000000000001</v>
      </c>
      <c r="S67" s="25"/>
      <c r="T67" s="25">
        <f t="shared" si="1"/>
        <v>31.448</v>
      </c>
      <c r="U67" s="25">
        <f t="shared" si="2"/>
        <v>31.448</v>
      </c>
      <c r="V67" s="27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1:39" s="40" customFormat="1" ht="51.75" customHeight="1">
      <c r="A68" s="121" t="s">
        <v>100</v>
      </c>
      <c r="B68" s="336"/>
      <c r="C68" s="31" t="s">
        <v>86</v>
      </c>
      <c r="D68" s="25">
        <f>'[8]Норма ТК'!C23</f>
        <v>19.72</v>
      </c>
      <c r="E68" s="29" t="s">
        <v>32</v>
      </c>
      <c r="F68" s="31" t="s">
        <v>93</v>
      </c>
      <c r="G68" s="34">
        <v>1</v>
      </c>
      <c r="H68" s="25"/>
      <c r="I68" s="25"/>
      <c r="J68" s="25">
        <f>D68</f>
        <v>19.72</v>
      </c>
      <c r="K68" s="25"/>
      <c r="L68" s="25"/>
      <c r="M68" s="25"/>
      <c r="N68" s="25"/>
      <c r="O68" s="25"/>
      <c r="P68" s="25">
        <f>D68</f>
        <v>19.72</v>
      </c>
      <c r="Q68" s="25"/>
      <c r="R68" s="25"/>
      <c r="S68" s="25"/>
      <c r="T68" s="25">
        <f t="shared" si="1"/>
        <v>39.44</v>
      </c>
      <c r="U68" s="25">
        <f t="shared" si="2"/>
        <v>39.44</v>
      </c>
      <c r="V68" s="27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</row>
    <row r="69" spans="1:39" s="126" customFormat="1" ht="15.75" customHeight="1">
      <c r="A69" s="346" t="s">
        <v>94</v>
      </c>
      <c r="B69" s="347"/>
      <c r="C69" s="347"/>
      <c r="D69" s="347"/>
      <c r="E69" s="347"/>
      <c r="F69" s="348"/>
      <c r="G69" s="119" t="s">
        <v>33</v>
      </c>
      <c r="H69" s="44">
        <f>H66+H67+H68</f>
        <v>7.8620000000000001</v>
      </c>
      <c r="I69" s="44">
        <f t="shared" ref="I69:S69" si="20">I66+I67+I68</f>
        <v>15.724</v>
      </c>
      <c r="J69" s="44">
        <f t="shared" si="20"/>
        <v>27.582000000000001</v>
      </c>
      <c r="K69" s="44">
        <f t="shared" si="20"/>
        <v>7.8620000000000001</v>
      </c>
      <c r="L69" s="44">
        <f t="shared" si="20"/>
        <v>15.724</v>
      </c>
      <c r="M69" s="44">
        <f t="shared" si="20"/>
        <v>7.8620000000000001</v>
      </c>
      <c r="N69" s="44">
        <f t="shared" si="20"/>
        <v>7.8620000000000001</v>
      </c>
      <c r="O69" s="44">
        <f t="shared" si="20"/>
        <v>15.724</v>
      </c>
      <c r="P69" s="44">
        <f t="shared" si="20"/>
        <v>27.582000000000001</v>
      </c>
      <c r="Q69" s="44">
        <f t="shared" si="20"/>
        <v>7.8620000000000001</v>
      </c>
      <c r="R69" s="44">
        <f t="shared" si="20"/>
        <v>15.724</v>
      </c>
      <c r="S69" s="44">
        <f t="shared" si="20"/>
        <v>7.8620000000000001</v>
      </c>
      <c r="T69" s="44">
        <f>SUM(H69:S69)</f>
        <v>165.23199999999997</v>
      </c>
      <c r="U69" s="44">
        <f t="shared" si="2"/>
        <v>165.23199999999997</v>
      </c>
      <c r="V69" s="123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  <c r="AI69" s="124"/>
      <c r="AJ69" s="124"/>
      <c r="AK69" s="124"/>
      <c r="AL69" s="124"/>
      <c r="AM69" s="124"/>
    </row>
    <row r="70" spans="1:39" s="40" customFormat="1" ht="15.75" hidden="1" customHeight="1">
      <c r="A70" s="24"/>
      <c r="B70" s="31"/>
      <c r="C70" s="325" t="s">
        <v>34</v>
      </c>
      <c r="D70" s="326"/>
      <c r="E70" s="326"/>
      <c r="F70" s="327"/>
      <c r="G70" s="34" t="s">
        <v>33</v>
      </c>
      <c r="H70" s="25">
        <f>'[8]мес ТЗ 2018'!AM195</f>
        <v>0.96776252723311695</v>
      </c>
      <c r="I70" s="25">
        <f>'[8]мес ТЗ 2018'!AM334</f>
        <v>0</v>
      </c>
      <c r="J70" s="25">
        <f>'[8]мес ТЗ 2018'!AM475</f>
        <v>2.7469999999999999</v>
      </c>
      <c r="K70" s="25">
        <f>'[8]мес ТЗ 2018'!AM576</f>
        <v>1.1299999999999999</v>
      </c>
      <c r="L70" s="25">
        <f>'[8]мес ТЗ 2018'!AM681</f>
        <v>1.1324309342057399</v>
      </c>
      <c r="M70" s="25">
        <f>'[8]мес ТЗ 2018'!AM784</f>
        <v>1.1299999999999999</v>
      </c>
      <c r="N70" s="25">
        <f>'[8]мес ТЗ 2018'!AM885</f>
        <v>0</v>
      </c>
      <c r="O70" s="25">
        <f>'[8]мес ТЗ 2018'!AM1025</f>
        <v>0</v>
      </c>
      <c r="P70" s="25">
        <f>'[8]мес ТЗ 2018'!AM1125</f>
        <v>2.9991971683204102</v>
      </c>
      <c r="Q70" s="25">
        <f>'[8]мес ТЗ 2018'!AM1222</f>
        <v>0</v>
      </c>
      <c r="R70" s="25">
        <f>'[8]мес ТЗ 2018'!AM1362</f>
        <v>0</v>
      </c>
      <c r="S70" s="25">
        <f>'[8]мес ТЗ 2018'!AM1495</f>
        <v>0</v>
      </c>
      <c r="T70" s="25">
        <f>SUM(H70:S70)</f>
        <v>10.106390629759266</v>
      </c>
      <c r="U70" s="25">
        <f t="shared" si="2"/>
        <v>10.106390629759266</v>
      </c>
      <c r="V70" s="27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</row>
    <row r="71" spans="1:39" s="40" customFormat="1" ht="15.75" hidden="1" customHeight="1">
      <c r="A71" s="24"/>
      <c r="B71" s="31"/>
      <c r="C71" s="337" t="s">
        <v>35</v>
      </c>
      <c r="D71" s="338"/>
      <c r="E71" s="338"/>
      <c r="F71" s="339"/>
      <c r="G71" s="34" t="s">
        <v>33</v>
      </c>
      <c r="H71" s="25">
        <f>'[8]мес ТЗ 2018'!AM196</f>
        <v>1.7956419753086399</v>
      </c>
      <c r="I71" s="25">
        <f>'[8]мес ТЗ 2018'!AM335</f>
        <v>0</v>
      </c>
      <c r="J71" s="25">
        <f>'[8]мес ТЗ 2018'!AM476</f>
        <v>6.7439999999999998</v>
      </c>
      <c r="K71" s="25">
        <f>'[8]мес ТЗ 2018'!AM577</f>
        <v>2.04</v>
      </c>
      <c r="L71" s="25">
        <f>'[8]мес ТЗ 2018'!AM682</f>
        <v>2.16</v>
      </c>
      <c r="M71" s="25">
        <f>'[8]мес ТЗ 2018'!AM785</f>
        <v>2.04</v>
      </c>
      <c r="N71" s="25">
        <f>'[8]мес ТЗ 2018'!AM886</f>
        <v>0</v>
      </c>
      <c r="O71" s="25">
        <f>'[8]мес ТЗ 2018'!AM1026</f>
        <v>0</v>
      </c>
      <c r="P71" s="25">
        <f>'[8]мес ТЗ 2018'!AM1126</f>
        <v>5.5740958963929002</v>
      </c>
      <c r="Q71" s="25">
        <f>'[8]мес ТЗ 2018'!AM1223</f>
        <v>0</v>
      </c>
      <c r="R71" s="25">
        <f>'[8]мес ТЗ 2018'!AM1363</f>
        <v>0</v>
      </c>
      <c r="S71" s="25">
        <f>'[8]мес ТЗ 2018'!AM1496</f>
        <v>0</v>
      </c>
      <c r="T71" s="25">
        <f>SUM(H71:S71)</f>
        <v>20.35373787170154</v>
      </c>
      <c r="U71" s="25">
        <f t="shared" si="2"/>
        <v>20.35373787170154</v>
      </c>
      <c r="V71" s="27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</row>
    <row r="72" spans="1:39" s="40" customFormat="1" ht="15.75" hidden="1" customHeight="1">
      <c r="A72" s="24"/>
      <c r="B72" s="31"/>
      <c r="C72" s="31"/>
      <c r="D72" s="346" t="s">
        <v>36</v>
      </c>
      <c r="E72" s="347"/>
      <c r="F72" s="348"/>
      <c r="G72" s="34" t="s">
        <v>33</v>
      </c>
      <c r="H72" s="25">
        <f>H69</f>
        <v>7.8620000000000001</v>
      </c>
      <c r="I72" s="25">
        <f t="shared" ref="I72:S72" si="21">I69</f>
        <v>15.724</v>
      </c>
      <c r="J72" s="25">
        <f t="shared" si="21"/>
        <v>27.582000000000001</v>
      </c>
      <c r="K72" s="25">
        <f t="shared" si="21"/>
        <v>7.8620000000000001</v>
      </c>
      <c r="L72" s="25">
        <f t="shared" si="21"/>
        <v>15.724</v>
      </c>
      <c r="M72" s="25">
        <f t="shared" si="21"/>
        <v>7.8620000000000001</v>
      </c>
      <c r="N72" s="25">
        <f t="shared" si="21"/>
        <v>7.8620000000000001</v>
      </c>
      <c r="O72" s="25">
        <f t="shared" si="21"/>
        <v>15.724</v>
      </c>
      <c r="P72" s="25">
        <f t="shared" si="21"/>
        <v>27.582000000000001</v>
      </c>
      <c r="Q72" s="25">
        <f t="shared" si="21"/>
        <v>7.8620000000000001</v>
      </c>
      <c r="R72" s="25">
        <f t="shared" si="21"/>
        <v>15.724</v>
      </c>
      <c r="S72" s="25">
        <f t="shared" si="21"/>
        <v>7.8620000000000001</v>
      </c>
      <c r="T72" s="25">
        <f>SUM(H72:S72)</f>
        <v>165.23199999999997</v>
      </c>
      <c r="U72" s="25">
        <f t="shared" si="2"/>
        <v>165.23199999999997</v>
      </c>
      <c r="V72" s="27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</row>
    <row r="73" spans="1:39" s="40" customFormat="1" ht="15.75" hidden="1" customHeight="1">
      <c r="A73" s="24"/>
      <c r="B73" s="31"/>
      <c r="C73" s="337" t="s">
        <v>37</v>
      </c>
      <c r="D73" s="338"/>
      <c r="E73" s="338"/>
      <c r="F73" s="339"/>
      <c r="G73" s="34" t="s">
        <v>38</v>
      </c>
      <c r="H73" s="25">
        <f>'[8]мес ТЗ 2018'!AM198</f>
        <v>0.2</v>
      </c>
      <c r="I73" s="25">
        <f>'[8]мес ТЗ 2018'!AM337</f>
        <v>0.9</v>
      </c>
      <c r="J73" s="25">
        <f>'[8]мес ТЗ 2018'!AM478</f>
        <v>0.25</v>
      </c>
      <c r="K73" s="25">
        <f>'[8]мес ТЗ 2018'!AM579</f>
        <v>0.45</v>
      </c>
      <c r="L73" s="25">
        <f>'[8]мес ТЗ 2018'!AM684</f>
        <v>0.6</v>
      </c>
      <c r="M73" s="25">
        <f>'[8]мес ТЗ 2018'!AM787</f>
        <v>0.45</v>
      </c>
      <c r="N73" s="25">
        <f>'[8]мес ТЗ 2018'!AM888</f>
        <v>0.45</v>
      </c>
      <c r="O73" s="25">
        <f>'[8]мес ТЗ 2018'!AM1028</f>
        <v>0.9</v>
      </c>
      <c r="P73" s="35">
        <f>'[8]мес ТЗ 2018'!AM1128</f>
        <v>0.56000000000000005</v>
      </c>
      <c r="Q73" s="25">
        <f>'[8]мес ТЗ 2018'!AM1225</f>
        <v>0.45</v>
      </c>
      <c r="R73" s="25">
        <f>'[8]мес ТЗ 2018'!AM1365</f>
        <v>0.9</v>
      </c>
      <c r="S73" s="25">
        <f>'[8]мес ТЗ 2018'!AM1498</f>
        <v>0.45</v>
      </c>
      <c r="T73" s="25">
        <f>SUM(H73:S73)</f>
        <v>6.5600000000000005</v>
      </c>
      <c r="U73" s="25">
        <f t="shared" si="2"/>
        <v>6.5600000000000005</v>
      </c>
      <c r="V73" s="27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</row>
    <row r="74" spans="1:39" s="39" customFormat="1" ht="15.75" hidden="1" customHeight="1">
      <c r="A74" s="41"/>
      <c r="B74" s="41"/>
      <c r="C74" s="41"/>
      <c r="D74" s="346" t="s">
        <v>45</v>
      </c>
      <c r="E74" s="347"/>
      <c r="F74" s="348"/>
      <c r="G74" s="24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42"/>
      <c r="U74" s="25">
        <f t="shared" si="2"/>
        <v>0</v>
      </c>
      <c r="V74" s="27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</row>
    <row r="75" spans="1:39" s="39" customFormat="1" ht="15" hidden="1" customHeight="1">
      <c r="A75" s="43"/>
      <c r="B75" s="346" t="s">
        <v>30</v>
      </c>
      <c r="C75" s="347"/>
      <c r="D75" s="347"/>
      <c r="E75" s="347"/>
      <c r="F75" s="348"/>
      <c r="G75" s="43"/>
      <c r="H75" s="44">
        <f>H28+H38+H47+H56+H66</f>
        <v>80.421999999999997</v>
      </c>
      <c r="I75" s="44">
        <f t="shared" ref="I75:S75" si="22">I28+I38+I47+I56+I66</f>
        <v>80.421999999999997</v>
      </c>
      <c r="J75" s="44">
        <f>J28+J38+J47+J56+J66</f>
        <v>80.421999999999997</v>
      </c>
      <c r="K75" s="44">
        <f t="shared" si="22"/>
        <v>80.421999999999997</v>
      </c>
      <c r="L75" s="44">
        <f t="shared" si="22"/>
        <v>80.421999999999997</v>
      </c>
      <c r="M75" s="44">
        <f t="shared" si="22"/>
        <v>80.421999999999997</v>
      </c>
      <c r="N75" s="44">
        <f t="shared" si="22"/>
        <v>80.421999999999997</v>
      </c>
      <c r="O75" s="44">
        <f t="shared" si="22"/>
        <v>80.421999999999997</v>
      </c>
      <c r="P75" s="44">
        <f t="shared" si="22"/>
        <v>80.421999999999997</v>
      </c>
      <c r="Q75" s="44">
        <f t="shared" si="22"/>
        <v>80.421999999999997</v>
      </c>
      <c r="R75" s="44">
        <f t="shared" si="22"/>
        <v>80.421999999999997</v>
      </c>
      <c r="S75" s="44">
        <f t="shared" si="22"/>
        <v>80.421999999999997</v>
      </c>
      <c r="T75" s="44">
        <f>SUM(H75:S75)</f>
        <v>965.06400000000019</v>
      </c>
      <c r="U75" s="44">
        <f t="shared" si="2"/>
        <v>965.06400000000019</v>
      </c>
      <c r="V75" s="27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</row>
    <row r="76" spans="1:39" s="45" customFormat="1" ht="15" hidden="1" customHeight="1">
      <c r="A76" s="43"/>
      <c r="B76" s="346" t="s">
        <v>31</v>
      </c>
      <c r="C76" s="347"/>
      <c r="D76" s="347"/>
      <c r="E76" s="347"/>
      <c r="F76" s="348"/>
      <c r="G76" s="43"/>
      <c r="H76" s="44">
        <f>H29+H48+H57+H67</f>
        <v>0</v>
      </c>
      <c r="I76" s="44">
        <f>I29+I48+I57+I67</f>
        <v>60.744000000000007</v>
      </c>
      <c r="J76" s="44">
        <f t="shared" ref="J76:S76" si="23">J29+J48+J57+J67</f>
        <v>0</v>
      </c>
      <c r="K76" s="44">
        <f t="shared" si="23"/>
        <v>0</v>
      </c>
      <c r="L76" s="44">
        <f t="shared" si="23"/>
        <v>60.744000000000007</v>
      </c>
      <c r="M76" s="44">
        <f t="shared" si="23"/>
        <v>0</v>
      </c>
      <c r="N76" s="44">
        <f t="shared" si="23"/>
        <v>0</v>
      </c>
      <c r="O76" s="44">
        <f t="shared" si="23"/>
        <v>60.744000000000007</v>
      </c>
      <c r="P76" s="44">
        <f t="shared" si="23"/>
        <v>0</v>
      </c>
      <c r="Q76" s="44">
        <f t="shared" si="23"/>
        <v>0</v>
      </c>
      <c r="R76" s="44">
        <f t="shared" si="23"/>
        <v>60.744000000000007</v>
      </c>
      <c r="S76" s="44">
        <f t="shared" si="23"/>
        <v>0</v>
      </c>
      <c r="T76" s="44">
        <f t="shared" ref="T76:T82" si="24">SUM(H76:S76)</f>
        <v>242.97600000000003</v>
      </c>
      <c r="U76" s="44">
        <f t="shared" si="2"/>
        <v>242.97600000000003</v>
      </c>
      <c r="V76" s="27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</row>
    <row r="77" spans="1:39" s="45" customFormat="1" ht="15" hidden="1" customHeight="1">
      <c r="A77" s="46"/>
      <c r="B77" s="346" t="s">
        <v>32</v>
      </c>
      <c r="C77" s="347"/>
      <c r="D77" s="347"/>
      <c r="E77" s="347"/>
      <c r="F77" s="348"/>
      <c r="G77" s="43"/>
      <c r="H77" s="44">
        <f>H30+H31+H39+H40+H49+H58+H59+H68</f>
        <v>0</v>
      </c>
      <c r="I77" s="44">
        <f t="shared" ref="I77:S77" si="25">I30+I31+I39+I40+I49+I58+I59+I68</f>
        <v>0</v>
      </c>
      <c r="J77" s="44">
        <f>J30+J31+J39+J40+J49+J58+J59+J68</f>
        <v>1903</v>
      </c>
      <c r="K77" s="44">
        <f t="shared" si="25"/>
        <v>0</v>
      </c>
      <c r="L77" s="44">
        <f t="shared" si="25"/>
        <v>0</v>
      </c>
      <c r="M77" s="44">
        <f t="shared" si="25"/>
        <v>0</v>
      </c>
      <c r="N77" s="44">
        <f t="shared" si="25"/>
        <v>0</v>
      </c>
      <c r="O77" s="44">
        <f t="shared" si="25"/>
        <v>0</v>
      </c>
      <c r="P77" s="44">
        <f>P30+P31+P39+P40+P49+P58+P59+P68</f>
        <v>1903</v>
      </c>
      <c r="Q77" s="44">
        <f t="shared" si="25"/>
        <v>0</v>
      </c>
      <c r="R77" s="44">
        <f t="shared" si="25"/>
        <v>0</v>
      </c>
      <c r="S77" s="44">
        <f t="shared" si="25"/>
        <v>0</v>
      </c>
      <c r="T77" s="44">
        <f t="shared" ref="T77" si="26">SUM(H77:S77)</f>
        <v>3806</v>
      </c>
      <c r="U77" s="44">
        <f t="shared" si="2"/>
        <v>3806</v>
      </c>
      <c r="V77" s="27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</row>
    <row r="78" spans="1:39" s="39" customFormat="1" ht="15.75" hidden="1" customHeight="1">
      <c r="A78" s="354" t="s">
        <v>46</v>
      </c>
      <c r="B78" s="355"/>
      <c r="C78" s="355"/>
      <c r="D78" s="355"/>
      <c r="E78" s="355"/>
      <c r="F78" s="355"/>
      <c r="G78" s="355"/>
      <c r="H78" s="44">
        <f>'[8]мес ТЗ 2018'!AM23</f>
        <v>8.35</v>
      </c>
      <c r="I78" s="44">
        <f>'[8]мес ТЗ 2018'!AM52</f>
        <v>15.03</v>
      </c>
      <c r="J78" s="44">
        <f>'[8]мес ТЗ 2018'!AM81</f>
        <v>173.72</v>
      </c>
      <c r="K78" s="44">
        <f>'[8]мес ТЗ 2018'!AM110</f>
        <v>8.35</v>
      </c>
      <c r="L78" s="44">
        <f>'[8]мес ТЗ 2018'!AM139</f>
        <v>15.03</v>
      </c>
      <c r="M78" s="44">
        <f>'[8]мес ТЗ 2018'!AM791</f>
        <v>6.68</v>
      </c>
      <c r="N78" s="44">
        <f>'[8]мес ТЗ 2018'!AM962</f>
        <v>8.35</v>
      </c>
      <c r="O78" s="44">
        <f>'[8]мес ТЗ 2018'!AM1033</f>
        <v>0</v>
      </c>
      <c r="P78" s="44">
        <f>'[8]мес ТЗ 2018'!AM1133</f>
        <v>166.916998644204</v>
      </c>
      <c r="Q78" s="44">
        <f>'[8]мес ТЗ 2018'!AM1302</f>
        <v>3.15</v>
      </c>
      <c r="R78" s="44">
        <f>'[8]мес ТЗ 2018'!AM1429</f>
        <v>5.67</v>
      </c>
      <c r="S78" s="47">
        <f>'[8]мес ТЗ 2018'!AM1578</f>
        <v>3.15</v>
      </c>
      <c r="T78" s="44">
        <f t="shared" si="24"/>
        <v>414.39699864420396</v>
      </c>
      <c r="U78" s="44">
        <f t="shared" si="2"/>
        <v>414.39699864420396</v>
      </c>
      <c r="V78" s="27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</row>
    <row r="79" spans="1:39" hidden="1">
      <c r="A79" s="356" t="s">
        <v>47</v>
      </c>
      <c r="B79" s="357"/>
      <c r="C79" s="357"/>
      <c r="D79" s="357"/>
      <c r="E79" s="357"/>
      <c r="F79" s="357"/>
      <c r="G79" s="357"/>
      <c r="H79" s="44">
        <f>'[8]мес ТЗ 2018'!AM24</f>
        <v>4.5</v>
      </c>
      <c r="I79" s="44">
        <f>'[8]мес ТЗ 2018'!AM53</f>
        <v>8.56</v>
      </c>
      <c r="J79" s="44">
        <f>'[8]мес ТЗ 2018'!AM82</f>
        <v>339.44</v>
      </c>
      <c r="K79" s="44">
        <f>'[8]мес ТЗ 2018'!AM111</f>
        <v>4.5</v>
      </c>
      <c r="L79" s="44">
        <f>'[8]мес ТЗ 2018'!AM140</f>
        <v>8.56</v>
      </c>
      <c r="M79" s="44">
        <f>'[8]мес ТЗ 2018'!AM792</f>
        <v>3.88</v>
      </c>
      <c r="N79" s="44">
        <f>'[8]мес ТЗ 2018'!AM963</f>
        <v>4.5</v>
      </c>
      <c r="O79" s="44">
        <f>'[8]мес ТЗ 2018'!AM1034</f>
        <v>0</v>
      </c>
      <c r="P79" s="44">
        <f>'[8]мес ТЗ 2018'!AM1134</f>
        <v>303.56266009142303</v>
      </c>
      <c r="Q79" s="44">
        <f>'[8]мес ТЗ 2018'!AM1303</f>
        <v>5.4</v>
      </c>
      <c r="R79" s="44">
        <f>'[8]мес ТЗ 2018'!AM1430</f>
        <v>9.7200000000000006</v>
      </c>
      <c r="S79" s="47">
        <f>'[8]мес ТЗ 2018'!AM1579</f>
        <v>5.4</v>
      </c>
      <c r="T79" s="44">
        <f t="shared" si="24"/>
        <v>698.02266009142295</v>
      </c>
      <c r="U79" s="44">
        <f t="shared" si="2"/>
        <v>698.02266009142295</v>
      </c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</row>
    <row r="80" spans="1:39" hidden="1">
      <c r="A80" s="358" t="s">
        <v>48</v>
      </c>
      <c r="B80" s="359"/>
      <c r="C80" s="359"/>
      <c r="D80" s="359"/>
      <c r="E80" s="359"/>
      <c r="F80" s="359"/>
      <c r="G80" s="359"/>
      <c r="H80" s="44">
        <f>SUM(H76:H79)</f>
        <v>12.85</v>
      </c>
      <c r="I80" s="44">
        <f t="shared" ref="I80:S80" si="27">SUM(I76:I79)</f>
        <v>84.334000000000003</v>
      </c>
      <c r="J80" s="44">
        <f>SUM(J76:J79)</f>
        <v>2416.16</v>
      </c>
      <c r="K80" s="44">
        <f t="shared" si="27"/>
        <v>12.85</v>
      </c>
      <c r="L80" s="44">
        <f>SUM(L76:L79)</f>
        <v>84.334000000000003</v>
      </c>
      <c r="M80" s="44">
        <f>SUM(M76:M79)</f>
        <v>10.559999999999999</v>
      </c>
      <c r="N80" s="44">
        <f t="shared" si="27"/>
        <v>12.85</v>
      </c>
      <c r="O80" s="44">
        <f t="shared" si="27"/>
        <v>60.744000000000007</v>
      </c>
      <c r="P80" s="44">
        <f t="shared" si="27"/>
        <v>2373.4796587356268</v>
      </c>
      <c r="Q80" s="44">
        <f t="shared" si="27"/>
        <v>8.5500000000000007</v>
      </c>
      <c r="R80" s="44">
        <f t="shared" si="27"/>
        <v>76.134</v>
      </c>
      <c r="S80" s="47">
        <f t="shared" si="27"/>
        <v>8.5500000000000007</v>
      </c>
      <c r="T80" s="44">
        <f t="shared" si="24"/>
        <v>5161.395658735627</v>
      </c>
      <c r="U80" s="44">
        <f t="shared" si="2"/>
        <v>5161.395658735627</v>
      </c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</row>
    <row r="81" spans="1:39" hidden="1">
      <c r="A81" s="349" t="s">
        <v>49</v>
      </c>
      <c r="B81" s="350"/>
      <c r="C81" s="350"/>
      <c r="D81" s="350"/>
      <c r="E81" s="350"/>
      <c r="F81" s="350"/>
      <c r="G81" s="350"/>
      <c r="H81" s="48">
        <f>'[8]мес ТЗ 2018'!AM26</f>
        <v>1.95</v>
      </c>
      <c r="I81" s="48">
        <f>'[8]мес ТЗ 2018'!AM55</f>
        <v>3.74</v>
      </c>
      <c r="J81" s="48">
        <f>'[8]мес ТЗ 2018'!AM84</f>
        <v>17.41</v>
      </c>
      <c r="K81" s="48">
        <f>'[8]мес ТЗ 2018'!AM113</f>
        <v>1.95</v>
      </c>
      <c r="L81" s="48">
        <f>'[8]мес ТЗ 2018'!AM142</f>
        <v>3.74</v>
      </c>
      <c r="M81" s="48">
        <f>'[8]мес ТЗ 2018'!AM794</f>
        <v>1.7</v>
      </c>
      <c r="N81" s="48">
        <f>'[8]мес ТЗ 2018'!AM965</f>
        <v>1.95</v>
      </c>
      <c r="O81" s="48">
        <f>'[8]мес ТЗ 2018'!AM1036</f>
        <v>5.27</v>
      </c>
      <c r="P81" s="48">
        <f>'[8]мес ТЗ 2018'!AM1136</f>
        <v>15.74</v>
      </c>
      <c r="Q81" s="48">
        <f>'[8]мес ТЗ 2018'!AM1305</f>
        <v>2.35</v>
      </c>
      <c r="R81" s="48">
        <f>'[8]мес ТЗ 2018'!AM1432</f>
        <v>4.2300000000000004</v>
      </c>
      <c r="S81" s="49">
        <f>'[8]мес ТЗ 2018'!AM1581</f>
        <v>2.35</v>
      </c>
      <c r="T81" s="44">
        <f t="shared" si="24"/>
        <v>62.38</v>
      </c>
      <c r="U81" s="44">
        <f t="shared" si="2"/>
        <v>62.38</v>
      </c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</row>
    <row r="82" spans="1:39" hidden="1">
      <c r="A82" s="50"/>
      <c r="B82" s="51"/>
      <c r="C82" s="50"/>
      <c r="D82" s="50"/>
      <c r="E82" s="50"/>
      <c r="F82" s="52" t="s">
        <v>32</v>
      </c>
      <c r="G82" s="19"/>
      <c r="H82" s="44">
        <f>H30+H39+H49+H58</f>
        <v>0</v>
      </c>
      <c r="I82" s="44">
        <f t="shared" ref="I82" si="28">I30+I39+I49+I58</f>
        <v>0</v>
      </c>
      <c r="J82" s="44">
        <f>J30+J39++J68+J49+J58</f>
        <v>1436.0320000000002</v>
      </c>
      <c r="K82" s="44">
        <f t="shared" ref="K82:S82" si="29">K30+K39++K68+K49+K58</f>
        <v>0</v>
      </c>
      <c r="L82" s="44">
        <f t="shared" si="29"/>
        <v>0</v>
      </c>
      <c r="M82" s="44">
        <f t="shared" si="29"/>
        <v>0</v>
      </c>
      <c r="N82" s="44">
        <f t="shared" si="29"/>
        <v>0</v>
      </c>
      <c r="O82" s="44">
        <f t="shared" si="29"/>
        <v>0</v>
      </c>
      <c r="P82" s="44">
        <f t="shared" si="29"/>
        <v>1436.0320000000002</v>
      </c>
      <c r="Q82" s="44">
        <f t="shared" si="29"/>
        <v>0</v>
      </c>
      <c r="R82" s="44">
        <f t="shared" si="29"/>
        <v>0</v>
      </c>
      <c r="S82" s="44">
        <f t="shared" si="29"/>
        <v>0</v>
      </c>
      <c r="T82" s="44">
        <f t="shared" si="24"/>
        <v>2872.0640000000003</v>
      </c>
      <c r="U82" s="44">
        <f t="shared" si="2"/>
        <v>2872.0640000000003</v>
      </c>
    </row>
    <row r="83" spans="1:39" ht="15" hidden="1" customHeight="1">
      <c r="A83" s="53"/>
      <c r="B83" s="54"/>
      <c r="C83" s="54"/>
      <c r="D83" s="351" t="s">
        <v>36</v>
      </c>
      <c r="E83" s="352"/>
      <c r="F83" s="353"/>
      <c r="G83" s="54"/>
      <c r="H83" s="69">
        <f>H75+H76+H77</f>
        <v>80.421999999999997</v>
      </c>
      <c r="I83" s="69">
        <f t="shared" ref="I83:S83" si="30">I75+I76+I77</f>
        <v>141.166</v>
      </c>
      <c r="J83" s="69">
        <f>J75+J76+J77</f>
        <v>1983.422</v>
      </c>
      <c r="K83" s="69">
        <f t="shared" si="30"/>
        <v>80.421999999999997</v>
      </c>
      <c r="L83" s="69">
        <f t="shared" si="30"/>
        <v>141.166</v>
      </c>
      <c r="M83" s="69">
        <f t="shared" si="30"/>
        <v>80.421999999999997</v>
      </c>
      <c r="N83" s="69">
        <f t="shared" si="30"/>
        <v>80.421999999999997</v>
      </c>
      <c r="O83" s="69">
        <f t="shared" si="30"/>
        <v>141.166</v>
      </c>
      <c r="P83" s="69">
        <f t="shared" si="30"/>
        <v>1983.422</v>
      </c>
      <c r="Q83" s="69">
        <f t="shared" si="30"/>
        <v>80.421999999999997</v>
      </c>
      <c r="R83" s="69">
        <f t="shared" si="30"/>
        <v>141.166</v>
      </c>
      <c r="S83" s="69">
        <f t="shared" si="30"/>
        <v>80.421999999999997</v>
      </c>
      <c r="T83" s="44">
        <f>SUM(H83:S83)</f>
        <v>5014.04</v>
      </c>
      <c r="U83" s="44">
        <f>T83</f>
        <v>5014.04</v>
      </c>
    </row>
    <row r="84" spans="1:39" ht="15" hidden="1" customHeight="1">
      <c r="A84" s="53"/>
      <c r="B84" s="56"/>
      <c r="C84" s="351" t="s">
        <v>34</v>
      </c>
      <c r="D84" s="352"/>
      <c r="E84" s="352"/>
      <c r="F84" s="353"/>
      <c r="G84" s="56"/>
      <c r="H84" s="55">
        <f>H33+H42+H51+H61+H70</f>
        <v>0.96776252723311695</v>
      </c>
      <c r="I84" s="55">
        <f t="shared" ref="I84:S85" si="31">I33+I42+I51+I61+I70</f>
        <v>0</v>
      </c>
      <c r="J84" s="55">
        <f t="shared" si="31"/>
        <v>197.49</v>
      </c>
      <c r="K84" s="55">
        <f t="shared" si="31"/>
        <v>9.7099999999999973</v>
      </c>
      <c r="L84" s="55">
        <f t="shared" si="31"/>
        <v>9.707611928160059</v>
      </c>
      <c r="M84" s="55">
        <f t="shared" si="31"/>
        <v>9.7099999999999973</v>
      </c>
      <c r="N84" s="55">
        <f t="shared" si="31"/>
        <v>0</v>
      </c>
      <c r="O84" s="55">
        <f t="shared" si="31"/>
        <v>0</v>
      </c>
      <c r="P84" s="55">
        <f>P33+P42+P51+P61+P70</f>
        <v>166.91699864420414</v>
      </c>
      <c r="Q84" s="55">
        <f t="shared" si="31"/>
        <v>0</v>
      </c>
      <c r="R84" s="55">
        <f t="shared" si="31"/>
        <v>2.1652198294142599</v>
      </c>
      <c r="S84" s="55">
        <f t="shared" si="31"/>
        <v>0</v>
      </c>
      <c r="T84" s="57">
        <f>SUM(H84:S84)</f>
        <v>396.66759292901156</v>
      </c>
      <c r="U84" s="44">
        <f t="shared" ref="U84:U87" si="32">T84</f>
        <v>396.66759292901156</v>
      </c>
    </row>
    <row r="85" spans="1:39" ht="15" hidden="1" customHeight="1">
      <c r="A85" s="53"/>
      <c r="B85" s="56"/>
      <c r="C85" s="351" t="s">
        <v>35</v>
      </c>
      <c r="D85" s="352"/>
      <c r="E85" s="352"/>
      <c r="F85" s="353"/>
      <c r="G85" s="56"/>
      <c r="H85" s="55">
        <f>H34+H43+H52+H62+H71</f>
        <v>1.7956419753086399</v>
      </c>
      <c r="I85" s="55">
        <f t="shared" si="31"/>
        <v>3.9780698364827298</v>
      </c>
      <c r="J85" s="55">
        <f t="shared" si="31"/>
        <v>372.48300000000006</v>
      </c>
      <c r="K85" s="55">
        <f t="shared" si="31"/>
        <v>17.8</v>
      </c>
      <c r="L85" s="55">
        <f t="shared" si="31"/>
        <v>16.3976191574796</v>
      </c>
      <c r="M85" s="55">
        <f t="shared" si="31"/>
        <v>16.2</v>
      </c>
      <c r="N85" s="55">
        <f t="shared" si="31"/>
        <v>0</v>
      </c>
      <c r="O85" s="55">
        <f t="shared" si="31"/>
        <v>0</v>
      </c>
      <c r="P85" s="55">
        <f>P34+P43+P52+P62+P71</f>
        <v>303.5626600914232</v>
      </c>
      <c r="Q85" s="55">
        <f t="shared" si="31"/>
        <v>0</v>
      </c>
      <c r="R85" s="55">
        <f t="shared" si="31"/>
        <v>0</v>
      </c>
      <c r="S85" s="55">
        <f t="shared" si="31"/>
        <v>0</v>
      </c>
      <c r="T85" s="57">
        <f>SUM(H85:S85)</f>
        <v>732.21699106069423</v>
      </c>
      <c r="U85" s="44">
        <f t="shared" si="32"/>
        <v>732.21699106069423</v>
      </c>
    </row>
    <row r="86" spans="1:39" ht="15" hidden="1" customHeight="1">
      <c r="A86" s="53"/>
      <c r="B86" s="56"/>
      <c r="C86" s="54"/>
      <c r="D86" s="351" t="s">
        <v>36</v>
      </c>
      <c r="E86" s="352"/>
      <c r="F86" s="353"/>
      <c r="G86" s="56"/>
      <c r="H86" s="55">
        <f>SUM(H83:H85)</f>
        <v>83.185404502541758</v>
      </c>
      <c r="I86" s="55">
        <f t="shared" ref="I86:S86" si="33">SUM(I83:I85)</f>
        <v>145.14406983648271</v>
      </c>
      <c r="J86" s="55">
        <f>SUM(J83:J85)</f>
        <v>2553.3950000000004</v>
      </c>
      <c r="K86" s="55">
        <f t="shared" si="33"/>
        <v>107.93199999999999</v>
      </c>
      <c r="L86" s="55">
        <f t="shared" si="33"/>
        <v>167.27123108563964</v>
      </c>
      <c r="M86" s="55">
        <f t="shared" si="33"/>
        <v>106.33199999999999</v>
      </c>
      <c r="N86" s="55">
        <f t="shared" si="33"/>
        <v>80.421999999999997</v>
      </c>
      <c r="O86" s="55">
        <f t="shared" si="33"/>
        <v>141.166</v>
      </c>
      <c r="P86" s="55">
        <f t="shared" si="33"/>
        <v>2453.9016587356277</v>
      </c>
      <c r="Q86" s="55">
        <f t="shared" si="33"/>
        <v>80.421999999999997</v>
      </c>
      <c r="R86" s="55">
        <f t="shared" si="33"/>
        <v>143.33121982941427</v>
      </c>
      <c r="S86" s="55">
        <f t="shared" si="33"/>
        <v>80.421999999999997</v>
      </c>
      <c r="T86" s="57">
        <f>SUM(H86:S86)</f>
        <v>6142.9245839897058</v>
      </c>
      <c r="U86" s="44">
        <f t="shared" si="32"/>
        <v>6142.9245839897058</v>
      </c>
    </row>
    <row r="87" spans="1:39" ht="15" hidden="1" customHeight="1">
      <c r="A87" s="53"/>
      <c r="B87" s="56"/>
      <c r="C87" s="351" t="s">
        <v>37</v>
      </c>
      <c r="D87" s="352"/>
      <c r="E87" s="352"/>
      <c r="F87" s="353"/>
      <c r="G87" s="56"/>
      <c r="H87" s="55">
        <f>H36+H45+H54+H64+H73</f>
        <v>2.42</v>
      </c>
      <c r="I87" s="55">
        <f t="shared" ref="I87:S87" si="34">I36+I45+I54+I64+I73</f>
        <v>5.2700000000000005</v>
      </c>
      <c r="J87" s="55">
        <f t="shared" si="34"/>
        <v>14.23</v>
      </c>
      <c r="K87" s="55">
        <f t="shared" si="34"/>
        <v>2.76</v>
      </c>
      <c r="L87" s="55">
        <f>L36+L45+L54+L64+L73</f>
        <v>3.7400000000000007</v>
      </c>
      <c r="M87" s="55">
        <f t="shared" si="34"/>
        <v>2.76</v>
      </c>
      <c r="N87" s="55">
        <f t="shared" si="34"/>
        <v>2.76</v>
      </c>
      <c r="O87" s="55">
        <f t="shared" si="34"/>
        <v>5.2700000000000005</v>
      </c>
      <c r="P87" s="58">
        <f t="shared" si="34"/>
        <v>15.739999999999998</v>
      </c>
      <c r="Q87" s="55">
        <f t="shared" si="34"/>
        <v>2.76</v>
      </c>
      <c r="R87" s="55">
        <f t="shared" si="34"/>
        <v>5.2700000000000005</v>
      </c>
      <c r="S87" s="55">
        <f t="shared" si="34"/>
        <v>2.76</v>
      </c>
      <c r="T87" s="59">
        <f>SUM(H87:S87)</f>
        <v>65.740000000000009</v>
      </c>
      <c r="U87" s="60">
        <f t="shared" si="32"/>
        <v>65.740000000000009</v>
      </c>
    </row>
    <row r="88" spans="1:39" ht="15" customHeight="1">
      <c r="A88" s="61"/>
      <c r="B88" s="62"/>
      <c r="C88" s="62"/>
      <c r="D88" s="62"/>
      <c r="E88" s="62"/>
      <c r="F88" s="62"/>
      <c r="G88" s="62"/>
      <c r="H88" s="63"/>
      <c r="I88" s="63"/>
      <c r="J88" s="63"/>
      <c r="K88" s="63"/>
      <c r="L88" s="63"/>
      <c r="M88" s="63"/>
      <c r="N88" s="63"/>
      <c r="O88" s="64"/>
      <c r="P88" s="64"/>
      <c r="Q88" s="64"/>
      <c r="R88" s="64"/>
      <c r="S88" s="64"/>
      <c r="T88" s="65"/>
      <c r="U88" s="28"/>
    </row>
    <row r="89" spans="1:39" ht="15" customHeight="1">
      <c r="A89" s="61"/>
      <c r="B89" s="62"/>
      <c r="C89" s="62"/>
      <c r="D89" s="62"/>
      <c r="E89" s="62"/>
      <c r="F89" s="62"/>
      <c r="G89" s="62"/>
      <c r="H89" s="63"/>
      <c r="I89" s="63"/>
      <c r="J89" s="63"/>
      <c r="K89" s="63"/>
      <c r="L89" s="63"/>
      <c r="M89" s="63"/>
      <c r="N89" s="63"/>
      <c r="O89" s="64"/>
      <c r="P89" s="64"/>
      <c r="Q89" s="64"/>
      <c r="R89" s="64"/>
      <c r="S89" s="64"/>
      <c r="T89" s="65"/>
      <c r="U89" s="28"/>
    </row>
    <row r="90" spans="1:39" ht="15" customHeight="1">
      <c r="A90" s="61"/>
      <c r="B90" s="62"/>
      <c r="C90" s="62"/>
      <c r="D90" s="62"/>
      <c r="E90" s="62"/>
      <c r="F90" s="62"/>
      <c r="G90" s="62"/>
      <c r="H90" s="63"/>
      <c r="I90" s="63"/>
      <c r="J90" s="63"/>
      <c r="K90" s="63"/>
      <c r="L90" s="63"/>
      <c r="M90" s="63"/>
      <c r="N90" s="63"/>
      <c r="O90" s="64"/>
      <c r="P90" s="64"/>
      <c r="Q90" s="64"/>
      <c r="R90" s="64"/>
      <c r="S90" s="64"/>
      <c r="T90" s="65"/>
      <c r="U90" s="28"/>
    </row>
    <row r="91" spans="1:39" ht="15" customHeight="1">
      <c r="A91" s="61"/>
      <c r="B91" s="62"/>
      <c r="C91" s="62"/>
      <c r="D91" s="62"/>
      <c r="E91" s="62"/>
      <c r="F91" s="62"/>
      <c r="G91" s="62"/>
      <c r="H91" s="63"/>
      <c r="I91" s="63"/>
      <c r="J91" s="63"/>
      <c r="K91" s="63"/>
      <c r="L91" s="63"/>
      <c r="M91" s="63"/>
      <c r="N91" s="63"/>
      <c r="O91" s="64"/>
      <c r="P91" s="64"/>
      <c r="Q91" s="64"/>
      <c r="R91" s="64"/>
      <c r="S91" s="64"/>
      <c r="T91" s="65"/>
      <c r="U91" s="28"/>
    </row>
    <row r="92" spans="1:39" ht="15" customHeight="1">
      <c r="B92" s="360" t="s">
        <v>65</v>
      </c>
      <c r="C92" s="360"/>
      <c r="G92" s="364" t="s">
        <v>66</v>
      </c>
      <c r="H92" s="364"/>
      <c r="I92" s="364"/>
      <c r="L92" s="361" t="s">
        <v>50</v>
      </c>
      <c r="M92" s="361"/>
      <c r="N92" s="361"/>
      <c r="O92" s="361"/>
      <c r="P92" s="64"/>
      <c r="R92" s="364" t="s">
        <v>67</v>
      </c>
      <c r="S92" s="364"/>
      <c r="T92" s="65"/>
    </row>
    <row r="93" spans="1:39" ht="15" customHeight="1">
      <c r="B93" s="9"/>
      <c r="C93" s="9"/>
      <c r="G93" s="363" t="s">
        <v>6</v>
      </c>
      <c r="H93" s="363"/>
      <c r="I93" s="363"/>
      <c r="L93" s="363" t="s">
        <v>51</v>
      </c>
      <c r="M93" s="363"/>
      <c r="N93" s="363"/>
      <c r="O93" s="363"/>
      <c r="P93" s="64"/>
      <c r="R93" s="363" t="s">
        <v>52</v>
      </c>
      <c r="S93" s="363"/>
      <c r="T93" s="65"/>
    </row>
    <row r="94" spans="1:39" ht="15" customHeight="1">
      <c r="B94" s="360" t="s">
        <v>68</v>
      </c>
      <c r="C94" s="360"/>
      <c r="G94" s="361" t="s">
        <v>53</v>
      </c>
      <c r="H94" s="361"/>
      <c r="I94" s="361"/>
      <c r="L94" s="361" t="s">
        <v>50</v>
      </c>
      <c r="M94" s="361"/>
      <c r="N94" s="361"/>
      <c r="O94" s="361"/>
      <c r="R94" s="362"/>
      <c r="S94" s="362"/>
      <c r="T94" s="65"/>
    </row>
    <row r="95" spans="1:39" ht="15" customHeight="1">
      <c r="G95" s="363" t="s">
        <v>6</v>
      </c>
      <c r="H95" s="363"/>
      <c r="I95" s="363"/>
      <c r="L95" s="363" t="s">
        <v>51</v>
      </c>
      <c r="M95" s="363"/>
      <c r="N95" s="363"/>
      <c r="O95" s="363"/>
      <c r="R95" s="363" t="s">
        <v>52</v>
      </c>
      <c r="S95" s="363"/>
      <c r="T95" s="65"/>
    </row>
    <row r="96" spans="1:39" ht="13.5" customHeight="1">
      <c r="R96" s="28"/>
      <c r="S96" s="28"/>
      <c r="T96" s="65"/>
      <c r="U96" s="28"/>
    </row>
    <row r="97" spans="18:21" ht="13.5" customHeight="1">
      <c r="R97" s="5"/>
      <c r="S97" s="28"/>
      <c r="T97" s="65"/>
      <c r="U97" s="28"/>
    </row>
    <row r="98" spans="18:21" ht="13.5" customHeight="1">
      <c r="S98" s="28"/>
      <c r="T98" s="65"/>
      <c r="U98" s="28"/>
    </row>
    <row r="99" spans="18:21">
      <c r="R99" s="28"/>
      <c r="S99" s="28"/>
      <c r="T99" s="65"/>
      <c r="U99" s="28"/>
    </row>
    <row r="100" spans="18:21">
      <c r="R100" s="28"/>
      <c r="S100" s="28"/>
      <c r="T100" s="65"/>
      <c r="U100" s="28"/>
    </row>
    <row r="101" spans="18:21">
      <c r="R101" s="28"/>
      <c r="S101" s="28"/>
      <c r="T101" s="65"/>
      <c r="U101" s="28"/>
    </row>
    <row r="102" spans="18:21">
      <c r="R102" s="28"/>
      <c r="S102" s="28"/>
      <c r="T102" s="65"/>
      <c r="U102" s="28"/>
    </row>
    <row r="103" spans="18:21">
      <c r="R103" s="28"/>
      <c r="S103" s="28"/>
      <c r="T103" s="65"/>
      <c r="U103" s="28"/>
    </row>
    <row r="104" spans="18:21">
      <c r="R104" s="28"/>
      <c r="S104" s="28"/>
      <c r="T104" s="65"/>
      <c r="U104" s="28"/>
    </row>
    <row r="105" spans="18:21">
      <c r="R105" s="28"/>
      <c r="S105" s="28"/>
      <c r="T105" s="65"/>
      <c r="U105" s="28"/>
    </row>
    <row r="106" spans="18:21">
      <c r="R106" s="28"/>
      <c r="S106" s="28"/>
      <c r="T106" s="65"/>
      <c r="U106" s="28"/>
    </row>
    <row r="107" spans="18:21">
      <c r="R107" s="28"/>
      <c r="S107" s="28"/>
      <c r="T107" s="65"/>
      <c r="U107" s="28"/>
    </row>
    <row r="108" spans="18:21">
      <c r="R108" s="28"/>
      <c r="S108" s="28"/>
      <c r="T108" s="65"/>
      <c r="U108" s="28"/>
    </row>
    <row r="109" spans="18:21">
      <c r="R109" s="28"/>
      <c r="S109" s="28"/>
      <c r="T109" s="65"/>
      <c r="U109" s="28"/>
    </row>
    <row r="110" spans="18:21">
      <c r="R110" s="28"/>
      <c r="S110" s="28"/>
      <c r="T110" s="65"/>
      <c r="U110" s="28"/>
    </row>
    <row r="111" spans="18:21">
      <c r="T111" s="67"/>
    </row>
  </sheetData>
  <mergeCells count="110">
    <mergeCell ref="P4:T4"/>
    <mergeCell ref="V4:Z4"/>
    <mergeCell ref="B5:C5"/>
    <mergeCell ref="P5:T5"/>
    <mergeCell ref="V5:Z5"/>
    <mergeCell ref="B6:C6"/>
    <mergeCell ref="P6:T6"/>
    <mergeCell ref="V6:Z6"/>
    <mergeCell ref="A1:D1"/>
    <mergeCell ref="Q1:T1"/>
    <mergeCell ref="B2:H2"/>
    <mergeCell ref="P2:Z2"/>
    <mergeCell ref="B3:H3"/>
    <mergeCell ref="P3:T3"/>
    <mergeCell ref="V3:Z3"/>
    <mergeCell ref="V9:Z9"/>
    <mergeCell ref="B10:C10"/>
    <mergeCell ref="P10:T10"/>
    <mergeCell ref="V10:Z10"/>
    <mergeCell ref="A22:U22"/>
    <mergeCell ref="B7:C7"/>
    <mergeCell ref="P7:T7"/>
    <mergeCell ref="V7:Z7"/>
    <mergeCell ref="B8:C8"/>
    <mergeCell ref="P8:T8"/>
    <mergeCell ref="V8:Z8"/>
    <mergeCell ref="B13:F13"/>
    <mergeCell ref="M13:Q13"/>
    <mergeCell ref="M15:P15"/>
    <mergeCell ref="M17:P17"/>
    <mergeCell ref="B19:F19"/>
    <mergeCell ref="M19:Q19"/>
    <mergeCell ref="A23:A25"/>
    <mergeCell ref="B23:B25"/>
    <mergeCell ref="C23:C25"/>
    <mergeCell ref="G23:G25"/>
    <mergeCell ref="T23:T25"/>
    <mergeCell ref="U23:U24"/>
    <mergeCell ref="H24:S25"/>
    <mergeCell ref="P9:T9"/>
    <mergeCell ref="F23:F25"/>
    <mergeCell ref="E23:E25"/>
    <mergeCell ref="C33:F33"/>
    <mergeCell ref="C34:F34"/>
    <mergeCell ref="D35:F35"/>
    <mergeCell ref="C36:F36"/>
    <mergeCell ref="A37:U37"/>
    <mergeCell ref="B38:B40"/>
    <mergeCell ref="G38:G40"/>
    <mergeCell ref="H26:S26"/>
    <mergeCell ref="A27:U27"/>
    <mergeCell ref="B28:B31"/>
    <mergeCell ref="G28:G31"/>
    <mergeCell ref="A32:F32"/>
    <mergeCell ref="A41:F41"/>
    <mergeCell ref="A50:F50"/>
    <mergeCell ref="C61:F61"/>
    <mergeCell ref="C62:F62"/>
    <mergeCell ref="D63:F63"/>
    <mergeCell ref="C64:F64"/>
    <mergeCell ref="A65:U65"/>
    <mergeCell ref="D53:F53"/>
    <mergeCell ref="C54:F54"/>
    <mergeCell ref="A55:U55"/>
    <mergeCell ref="B56:B59"/>
    <mergeCell ref="G56:G59"/>
    <mergeCell ref="A60:F60"/>
    <mergeCell ref="B47:B49"/>
    <mergeCell ref="G47:G49"/>
    <mergeCell ref="C51:F51"/>
    <mergeCell ref="C52:F52"/>
    <mergeCell ref="C42:F42"/>
    <mergeCell ref="C43:F43"/>
    <mergeCell ref="D44:F44"/>
    <mergeCell ref="C45:F45"/>
    <mergeCell ref="A46:U46"/>
    <mergeCell ref="D74:F74"/>
    <mergeCell ref="B75:F75"/>
    <mergeCell ref="B76:F76"/>
    <mergeCell ref="B77:F77"/>
    <mergeCell ref="A78:G78"/>
    <mergeCell ref="B66:B68"/>
    <mergeCell ref="C70:F70"/>
    <mergeCell ref="C71:F71"/>
    <mergeCell ref="D72:F72"/>
    <mergeCell ref="A69:F69"/>
    <mergeCell ref="G95:I95"/>
    <mergeCell ref="L95:O95"/>
    <mergeCell ref="R95:S95"/>
    <mergeCell ref="D23:D25"/>
    <mergeCell ref="G93:I93"/>
    <mergeCell ref="L93:O93"/>
    <mergeCell ref="R93:S93"/>
    <mergeCell ref="B94:C94"/>
    <mergeCell ref="G94:I94"/>
    <mergeCell ref="L94:O94"/>
    <mergeCell ref="R94:S94"/>
    <mergeCell ref="D86:F86"/>
    <mergeCell ref="C87:F87"/>
    <mergeCell ref="B92:C92"/>
    <mergeCell ref="G92:I92"/>
    <mergeCell ref="L92:O92"/>
    <mergeCell ref="R92:S92"/>
    <mergeCell ref="A79:G79"/>
    <mergeCell ref="A80:G80"/>
    <mergeCell ref="A81:G81"/>
    <mergeCell ref="D83:F83"/>
    <mergeCell ref="C84:F84"/>
    <mergeCell ref="C85:F85"/>
    <mergeCell ref="C73:F7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4" fitToHeight="0" orientation="landscape" r:id="rId1"/>
  <rowBreaks count="2" manualBreakCount="2">
    <brk id="54" max="20" man="1"/>
    <brk id="64" max="20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zoomScale="55" zoomScaleNormal="55" zoomScaleSheetLayoutView="55" workbookViewId="0">
      <selection activeCell="G15" sqref="G15:AK15"/>
    </sheetView>
  </sheetViews>
  <sheetFormatPr defaultColWidth="12.42578125" defaultRowHeight="15" outlineLevelCol="1"/>
  <cols>
    <col min="1" max="1" width="6" style="1" customWidth="1"/>
    <col min="2" max="2" width="52.85546875" style="66" customWidth="1"/>
    <col min="3" max="3" width="31" style="1" customWidth="1"/>
    <col min="4" max="4" width="12.42578125" style="1"/>
    <col min="5" max="5" width="16.85546875" style="2" customWidth="1"/>
    <col min="6" max="6" width="8.42578125" style="2" hidden="1" customWidth="1"/>
    <col min="7" max="34" width="8.42578125" style="1" customWidth="1"/>
    <col min="35" max="37" width="8.42578125" style="1" hidden="1" customWidth="1" outlineLevel="1"/>
    <col min="38" max="38" width="12.42578125" style="65" collapsed="1"/>
    <col min="39" max="41" width="12.42578125" style="1"/>
    <col min="42" max="68" width="12.42578125" style="28"/>
    <col min="69" max="16384" width="12.42578125" style="1"/>
  </cols>
  <sheetData>
    <row r="1" spans="1:38" ht="15" customHeight="1" thickBot="1">
      <c r="A1" s="173"/>
      <c r="B1" s="174"/>
      <c r="C1" s="176"/>
      <c r="D1" s="16"/>
      <c r="E1" s="16"/>
      <c r="F1" s="16"/>
      <c r="G1" s="15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</row>
    <row r="2" spans="1:38" ht="15" hidden="1" customHeight="1">
      <c r="A2" s="173"/>
      <c r="B2" s="129" t="s">
        <v>0</v>
      </c>
      <c r="C2" s="176"/>
      <c r="D2" s="16"/>
      <c r="E2" s="16"/>
      <c r="F2" s="16"/>
      <c r="G2" s="15"/>
      <c r="Q2" s="177"/>
      <c r="R2" s="177"/>
      <c r="S2" s="177"/>
      <c r="T2" s="177"/>
      <c r="U2" s="177"/>
      <c r="V2" s="177"/>
      <c r="W2" s="177"/>
      <c r="X2" s="177"/>
      <c r="Y2" s="171" t="s">
        <v>1</v>
      </c>
      <c r="AB2" s="195"/>
      <c r="AC2" s="195"/>
      <c r="AD2" s="195"/>
      <c r="AE2" s="195"/>
      <c r="AF2" s="196"/>
      <c r="AG2" s="196"/>
      <c r="AH2" s="196"/>
      <c r="AI2" s="196"/>
      <c r="AJ2" s="196"/>
      <c r="AK2" s="196"/>
      <c r="AL2" s="236"/>
    </row>
    <row r="3" spans="1:38" ht="32.25" hidden="1" customHeight="1">
      <c r="A3" s="173"/>
      <c r="B3" s="279" t="s">
        <v>57</v>
      </c>
      <c r="C3" s="279"/>
      <c r="D3" s="279"/>
      <c r="E3" s="279"/>
      <c r="F3" s="16"/>
      <c r="G3" s="15"/>
      <c r="Q3" s="177"/>
      <c r="R3" s="177"/>
      <c r="S3" s="177"/>
      <c r="T3" s="177"/>
      <c r="U3" s="177"/>
      <c r="V3" s="177"/>
      <c r="W3" s="177"/>
      <c r="X3" s="177"/>
      <c r="Y3" s="279" t="s">
        <v>3</v>
      </c>
      <c r="Z3" s="279"/>
      <c r="AA3" s="279"/>
      <c r="AB3" s="279"/>
      <c r="AC3" s="279"/>
      <c r="AD3" s="279"/>
      <c r="AE3" s="279"/>
      <c r="AF3" s="196"/>
      <c r="AG3" s="196"/>
      <c r="AH3" s="196"/>
      <c r="AI3" s="196"/>
      <c r="AJ3" s="196"/>
      <c r="AK3" s="196"/>
      <c r="AL3" s="196"/>
    </row>
    <row r="4" spans="1:38" ht="31.5" hidden="1" customHeight="1">
      <c r="A4" s="173"/>
      <c r="B4" s="84" t="s">
        <v>62</v>
      </c>
      <c r="C4" s="85"/>
      <c r="D4" s="85"/>
      <c r="E4" s="85"/>
      <c r="F4" s="16"/>
      <c r="G4" s="15"/>
      <c r="Q4" s="177"/>
      <c r="R4" s="177"/>
      <c r="S4" s="177"/>
      <c r="T4" s="177"/>
      <c r="U4" s="177"/>
      <c r="V4" s="177"/>
      <c r="W4" s="177"/>
      <c r="X4" s="177"/>
      <c r="Y4" s="85"/>
      <c r="Z4" s="85"/>
      <c r="AA4" s="85"/>
      <c r="AB4" s="85"/>
      <c r="AC4" s="85"/>
      <c r="AD4" s="195"/>
      <c r="AE4" s="195"/>
      <c r="AF4" s="196"/>
      <c r="AG4" s="196"/>
      <c r="AH4" s="196"/>
      <c r="AI4" s="196"/>
      <c r="AJ4" s="196"/>
      <c r="AK4" s="196"/>
      <c r="AL4" s="196"/>
    </row>
    <row r="5" spans="1:38" ht="15" hidden="1" customHeight="1">
      <c r="A5" s="173"/>
      <c r="B5" s="179" t="s">
        <v>6</v>
      </c>
      <c r="C5" s="87"/>
      <c r="D5" s="87"/>
      <c r="E5" s="87"/>
      <c r="F5" s="16"/>
      <c r="G5" s="15"/>
      <c r="Q5" s="177"/>
      <c r="R5" s="177"/>
      <c r="S5" s="177"/>
      <c r="T5" s="177"/>
      <c r="U5" s="177"/>
      <c r="V5" s="177"/>
      <c r="W5" s="177"/>
      <c r="X5" s="177"/>
      <c r="Y5" s="280" t="s">
        <v>6</v>
      </c>
      <c r="Z5" s="280"/>
      <c r="AA5" s="280"/>
      <c r="AB5" s="280"/>
      <c r="AC5" s="280"/>
      <c r="AD5" s="280"/>
      <c r="AE5" s="280"/>
      <c r="AF5" s="196"/>
      <c r="AG5" s="196"/>
      <c r="AH5" s="196"/>
      <c r="AI5" s="196"/>
      <c r="AJ5" s="196"/>
      <c r="AK5" s="196"/>
      <c r="AL5" s="196"/>
    </row>
    <row r="6" spans="1:38" ht="33" hidden="1" customHeight="1">
      <c r="A6" s="173"/>
      <c r="B6" s="88" t="s">
        <v>63</v>
      </c>
      <c r="C6" s="85"/>
      <c r="D6" s="85"/>
      <c r="E6" s="85"/>
      <c r="F6" s="16"/>
      <c r="G6" s="15"/>
      <c r="Q6" s="177"/>
      <c r="R6" s="177"/>
      <c r="S6" s="177"/>
      <c r="T6" s="177"/>
      <c r="U6" s="177"/>
      <c r="V6" s="177"/>
      <c r="W6" s="177"/>
      <c r="X6" s="177"/>
      <c r="Y6" s="85"/>
      <c r="Z6" s="85"/>
      <c r="AA6" s="85"/>
      <c r="AB6" s="85"/>
      <c r="AC6" s="85"/>
      <c r="AD6" s="195"/>
      <c r="AE6" s="195"/>
      <c r="AF6" s="196"/>
      <c r="AG6" s="196"/>
      <c r="AH6" s="196"/>
      <c r="AI6" s="196"/>
      <c r="AJ6" s="196"/>
      <c r="AK6" s="196"/>
      <c r="AL6" s="196"/>
    </row>
    <row r="7" spans="1:38" ht="15" hidden="1" customHeight="1">
      <c r="A7" s="173"/>
      <c r="B7" s="89" t="s">
        <v>51</v>
      </c>
      <c r="C7" s="90"/>
      <c r="D7" s="90"/>
      <c r="E7" s="90"/>
      <c r="F7" s="16"/>
      <c r="G7" s="15"/>
      <c r="Q7" s="177"/>
      <c r="R7" s="177"/>
      <c r="S7" s="177"/>
      <c r="T7" s="177"/>
      <c r="U7" s="177"/>
      <c r="V7" s="177"/>
      <c r="W7" s="177"/>
      <c r="X7" s="177"/>
      <c r="Y7" s="280" t="s">
        <v>51</v>
      </c>
      <c r="Z7" s="280"/>
      <c r="AA7" s="280"/>
      <c r="AB7" s="280"/>
      <c r="AC7" s="280"/>
      <c r="AD7" s="280"/>
      <c r="AE7" s="280"/>
      <c r="AF7" s="196"/>
      <c r="AG7" s="196"/>
      <c r="AH7" s="196"/>
      <c r="AI7" s="196"/>
      <c r="AJ7" s="196"/>
      <c r="AK7" s="196"/>
      <c r="AL7" s="196"/>
    </row>
    <row r="8" spans="1:38" ht="15" hidden="1" customHeight="1">
      <c r="A8" s="173"/>
      <c r="B8" s="85"/>
      <c r="C8" s="85"/>
      <c r="D8" s="85"/>
      <c r="E8" s="85"/>
      <c r="F8" s="16"/>
      <c r="G8" s="15"/>
      <c r="Q8" s="177"/>
      <c r="R8" s="177"/>
      <c r="S8" s="177"/>
      <c r="T8" s="177"/>
      <c r="U8" s="177"/>
      <c r="V8" s="177"/>
      <c r="W8" s="177"/>
      <c r="X8" s="177"/>
      <c r="Y8" s="85"/>
      <c r="Z8" s="85"/>
      <c r="AA8" s="85"/>
      <c r="AB8" s="85"/>
      <c r="AC8" s="85"/>
      <c r="AD8" s="195"/>
      <c r="AE8" s="195"/>
      <c r="AF8" s="196"/>
      <c r="AG8" s="196"/>
      <c r="AH8" s="196"/>
      <c r="AI8" s="196"/>
      <c r="AJ8" s="196"/>
      <c r="AK8" s="196"/>
      <c r="AL8" s="196"/>
    </row>
    <row r="9" spans="1:38" ht="27.75" hidden="1" customHeight="1" thickBot="1">
      <c r="A9" s="17"/>
      <c r="B9" s="279" t="s">
        <v>153</v>
      </c>
      <c r="C9" s="279"/>
      <c r="D9" s="279"/>
      <c r="E9" s="279"/>
      <c r="F9" s="17"/>
      <c r="G9" s="17"/>
      <c r="H9" s="17"/>
      <c r="I9" s="17"/>
      <c r="J9" s="17"/>
      <c r="K9" s="17"/>
      <c r="Q9" s="173"/>
      <c r="R9" s="173"/>
      <c r="S9" s="173"/>
      <c r="T9" s="173"/>
      <c r="U9" s="173"/>
      <c r="V9" s="173"/>
      <c r="W9" s="173"/>
      <c r="X9" s="173"/>
      <c r="Y9" s="382" t="s">
        <v>152</v>
      </c>
      <c r="Z9" s="382"/>
      <c r="AA9" s="382"/>
      <c r="AB9" s="382"/>
      <c r="AC9" s="382"/>
      <c r="AD9" s="382"/>
      <c r="AE9" s="382"/>
      <c r="AF9" s="196"/>
      <c r="AG9" s="196"/>
      <c r="AH9" s="196"/>
      <c r="AI9" s="196"/>
      <c r="AJ9" s="196"/>
      <c r="AK9" s="196"/>
      <c r="AL9" s="196"/>
    </row>
    <row r="10" spans="1:38" ht="27.75" customHeight="1" thickBot="1">
      <c r="A10" s="17"/>
      <c r="B10" s="175"/>
      <c r="C10" s="175"/>
      <c r="D10" s="175"/>
      <c r="E10" s="175"/>
      <c r="F10" s="17"/>
      <c r="G10" s="17"/>
      <c r="H10" s="17"/>
      <c r="I10" s="17"/>
      <c r="J10" s="17"/>
      <c r="K10" s="17"/>
      <c r="L10" s="175"/>
      <c r="M10" s="175"/>
      <c r="N10" s="175"/>
      <c r="O10" s="175"/>
      <c r="P10" s="175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96"/>
      <c r="AG10" s="196"/>
      <c r="AH10" s="196"/>
      <c r="AI10" s="196"/>
      <c r="AJ10" s="196"/>
      <c r="AK10" s="196"/>
      <c r="AL10" s="235" t="s">
        <v>102</v>
      </c>
    </row>
    <row r="11" spans="1:38" ht="27.75" customHeight="1">
      <c r="A11" s="17"/>
      <c r="B11" s="175"/>
      <c r="C11" s="175"/>
      <c r="D11" s="175"/>
      <c r="E11" s="175"/>
      <c r="F11" s="17"/>
      <c r="G11" s="17"/>
      <c r="H11" s="17"/>
      <c r="I11" s="17"/>
      <c r="J11" s="17"/>
      <c r="K11" s="17"/>
      <c r="L11" s="175"/>
      <c r="M11" s="175"/>
      <c r="N11" s="175"/>
      <c r="O11" s="175"/>
      <c r="P11" s="175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</row>
    <row r="12" spans="1:38" ht="18.75">
      <c r="A12" s="383" t="s">
        <v>146</v>
      </c>
      <c r="B12" s="383"/>
      <c r="C12" s="383"/>
      <c r="D12" s="383"/>
      <c r="E12" s="383"/>
      <c r="F12" s="383"/>
      <c r="G12" s="383"/>
      <c r="H12" s="383"/>
      <c r="I12" s="383"/>
      <c r="J12" s="383"/>
      <c r="K12" s="383"/>
      <c r="L12" s="383"/>
      <c r="M12" s="383"/>
      <c r="N12" s="383"/>
      <c r="O12" s="383"/>
      <c r="P12" s="383"/>
      <c r="Q12" s="383"/>
      <c r="R12" s="383"/>
      <c r="S12" s="383"/>
      <c r="T12" s="383"/>
      <c r="U12" s="383"/>
      <c r="V12" s="383"/>
      <c r="W12" s="383"/>
      <c r="X12" s="383"/>
      <c r="Y12" s="383"/>
      <c r="Z12" s="383"/>
      <c r="AA12" s="383"/>
      <c r="AB12" s="383"/>
      <c r="AC12" s="383"/>
      <c r="AD12" s="383"/>
      <c r="AE12" s="383"/>
      <c r="AF12" s="383"/>
      <c r="AG12" s="383"/>
      <c r="AH12" s="383"/>
      <c r="AI12" s="383"/>
      <c r="AJ12" s="383"/>
      <c r="AK12" s="383"/>
      <c r="AL12" s="383"/>
    </row>
    <row r="13" spans="1:38" ht="18.75">
      <c r="A13" s="383" t="s">
        <v>138</v>
      </c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3"/>
      <c r="N13" s="383"/>
      <c r="O13" s="383"/>
      <c r="P13" s="383"/>
      <c r="Q13" s="383"/>
      <c r="R13" s="383"/>
      <c r="S13" s="383"/>
      <c r="T13" s="383"/>
      <c r="U13" s="383"/>
      <c r="V13" s="383"/>
      <c r="W13" s="383"/>
      <c r="X13" s="383"/>
      <c r="Y13" s="383"/>
      <c r="Z13" s="383"/>
      <c r="AA13" s="383"/>
      <c r="AB13" s="383"/>
      <c r="AC13" s="383"/>
      <c r="AD13" s="383"/>
      <c r="AE13" s="383"/>
      <c r="AF13" s="383"/>
      <c r="AG13" s="383"/>
      <c r="AH13" s="383"/>
      <c r="AI13" s="383"/>
      <c r="AJ13" s="383"/>
      <c r="AK13" s="383"/>
      <c r="AL13" s="383"/>
    </row>
    <row r="14" spans="1:38" ht="16.5" customHeight="1">
      <c r="A14" s="383" t="s">
        <v>142</v>
      </c>
      <c r="B14" s="383"/>
      <c r="C14" s="383"/>
      <c r="D14" s="383"/>
      <c r="E14" s="383"/>
      <c r="F14" s="383"/>
      <c r="G14" s="383"/>
      <c r="H14" s="383"/>
      <c r="I14" s="383"/>
      <c r="J14" s="383"/>
      <c r="K14" s="383"/>
      <c r="L14" s="383"/>
      <c r="M14" s="383"/>
      <c r="N14" s="383"/>
      <c r="O14" s="383"/>
      <c r="P14" s="383"/>
      <c r="Q14" s="383"/>
      <c r="R14" s="383"/>
      <c r="S14" s="383"/>
      <c r="T14" s="383"/>
      <c r="U14" s="383"/>
      <c r="V14" s="383"/>
      <c r="W14" s="383"/>
      <c r="X14" s="383"/>
      <c r="Y14" s="383"/>
      <c r="Z14" s="383"/>
      <c r="AA14" s="383"/>
      <c r="AB14" s="383"/>
      <c r="AC14" s="383"/>
      <c r="AD14" s="383"/>
      <c r="AE14" s="383"/>
      <c r="AF14" s="383"/>
      <c r="AG14" s="383"/>
      <c r="AH14" s="383"/>
      <c r="AI14" s="383"/>
      <c r="AJ14" s="383"/>
      <c r="AK14" s="383"/>
      <c r="AL14" s="383"/>
    </row>
    <row r="15" spans="1:38" ht="15" customHeight="1">
      <c r="A15" s="366" t="s">
        <v>10</v>
      </c>
      <c r="B15" s="384" t="s">
        <v>11</v>
      </c>
      <c r="C15" s="366" t="s">
        <v>89</v>
      </c>
      <c r="D15" s="296" t="s">
        <v>54</v>
      </c>
      <c r="E15" s="296" t="s">
        <v>87</v>
      </c>
      <c r="F15" s="385" t="s">
        <v>13</v>
      </c>
      <c r="G15" s="386" t="s">
        <v>175</v>
      </c>
      <c r="H15" s="386"/>
      <c r="I15" s="386"/>
      <c r="J15" s="386"/>
      <c r="K15" s="386"/>
      <c r="L15" s="386"/>
      <c r="M15" s="386"/>
      <c r="N15" s="386"/>
      <c r="O15" s="386"/>
      <c r="P15" s="386"/>
      <c r="Q15" s="386"/>
      <c r="R15" s="386"/>
      <c r="S15" s="386"/>
      <c r="T15" s="386"/>
      <c r="U15" s="386"/>
      <c r="V15" s="386"/>
      <c r="W15" s="386"/>
      <c r="X15" s="386"/>
      <c r="Y15" s="386"/>
      <c r="Z15" s="386"/>
      <c r="AA15" s="386"/>
      <c r="AB15" s="386"/>
      <c r="AC15" s="386"/>
      <c r="AD15" s="386"/>
      <c r="AE15" s="386"/>
      <c r="AF15" s="386"/>
      <c r="AG15" s="386"/>
      <c r="AH15" s="386"/>
      <c r="AI15" s="386"/>
      <c r="AJ15" s="386"/>
      <c r="AK15" s="387"/>
      <c r="AL15" s="388" t="s">
        <v>55</v>
      </c>
    </row>
    <row r="16" spans="1:38" ht="15" customHeight="1">
      <c r="A16" s="366"/>
      <c r="B16" s="384"/>
      <c r="C16" s="366"/>
      <c r="D16" s="296"/>
      <c r="E16" s="296"/>
      <c r="F16" s="385"/>
      <c r="G16" s="219">
        <v>1</v>
      </c>
      <c r="H16" s="418" t="s">
        <v>107</v>
      </c>
      <c r="I16" s="419">
        <v>3</v>
      </c>
      <c r="J16" s="220" t="s">
        <v>109</v>
      </c>
      <c r="K16" s="219">
        <v>5</v>
      </c>
      <c r="L16" s="220" t="s">
        <v>111</v>
      </c>
      <c r="M16" s="219">
        <v>7</v>
      </c>
      <c r="N16" s="220" t="s">
        <v>113</v>
      </c>
      <c r="O16" s="419">
        <v>9</v>
      </c>
      <c r="P16" s="418" t="s">
        <v>115</v>
      </c>
      <c r="Q16" s="219">
        <v>11</v>
      </c>
      <c r="R16" s="220" t="s">
        <v>117</v>
      </c>
      <c r="S16" s="219">
        <v>13</v>
      </c>
      <c r="T16" s="220" t="s">
        <v>119</v>
      </c>
      <c r="U16" s="219">
        <v>15</v>
      </c>
      <c r="V16" s="418" t="s">
        <v>121</v>
      </c>
      <c r="W16" s="419">
        <v>17</v>
      </c>
      <c r="X16" s="220" t="s">
        <v>123</v>
      </c>
      <c r="Y16" s="219">
        <v>19</v>
      </c>
      <c r="Z16" s="220" t="s">
        <v>125</v>
      </c>
      <c r="AA16" s="219">
        <v>21</v>
      </c>
      <c r="AB16" s="220" t="s">
        <v>127</v>
      </c>
      <c r="AC16" s="419">
        <v>23</v>
      </c>
      <c r="AD16" s="418" t="s">
        <v>129</v>
      </c>
      <c r="AE16" s="219">
        <v>25</v>
      </c>
      <c r="AF16" s="220" t="s">
        <v>131</v>
      </c>
      <c r="AG16" s="219">
        <v>27</v>
      </c>
      <c r="AH16" s="220" t="s">
        <v>133</v>
      </c>
      <c r="AI16" s="219"/>
      <c r="AJ16" s="220"/>
      <c r="AK16" s="221"/>
      <c r="AL16" s="388"/>
    </row>
    <row r="17" spans="1:69" ht="15" customHeight="1">
      <c r="A17" s="366"/>
      <c r="B17" s="384"/>
      <c r="C17" s="366"/>
      <c r="D17" s="296"/>
      <c r="E17" s="296"/>
      <c r="F17" s="385"/>
      <c r="G17" s="304" t="s">
        <v>148</v>
      </c>
      <c r="H17" s="305"/>
      <c r="I17" s="305"/>
      <c r="J17" s="305"/>
      <c r="K17" s="305"/>
      <c r="L17" s="305"/>
      <c r="M17" s="305"/>
      <c r="N17" s="305"/>
      <c r="O17" s="305"/>
      <c r="P17" s="305"/>
      <c r="Q17" s="305"/>
      <c r="R17" s="305"/>
      <c r="S17" s="305"/>
      <c r="T17" s="305"/>
      <c r="U17" s="305"/>
      <c r="V17" s="305"/>
      <c r="W17" s="305"/>
      <c r="X17" s="305"/>
      <c r="Y17" s="305"/>
      <c r="Z17" s="305"/>
      <c r="AA17" s="305"/>
      <c r="AB17" s="305"/>
      <c r="AC17" s="305"/>
      <c r="AD17" s="305"/>
      <c r="AE17" s="305"/>
      <c r="AF17" s="305"/>
      <c r="AG17" s="305"/>
      <c r="AH17" s="305"/>
      <c r="AI17" s="305"/>
      <c r="AJ17" s="305"/>
      <c r="AK17" s="305"/>
      <c r="AL17" s="388"/>
    </row>
    <row r="18" spans="1:69" ht="30" customHeight="1">
      <c r="A18" s="366"/>
      <c r="B18" s="384"/>
      <c r="C18" s="366"/>
      <c r="D18" s="296"/>
      <c r="E18" s="296"/>
      <c r="F18" s="385"/>
      <c r="G18" s="307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308"/>
      <c r="T18" s="308"/>
      <c r="U18" s="308"/>
      <c r="V18" s="308"/>
      <c r="W18" s="308"/>
      <c r="X18" s="308"/>
      <c r="Y18" s="308"/>
      <c r="Z18" s="308"/>
      <c r="AA18" s="308"/>
      <c r="AB18" s="308"/>
      <c r="AC18" s="308"/>
      <c r="AD18" s="308"/>
      <c r="AE18" s="308"/>
      <c r="AF18" s="308"/>
      <c r="AG18" s="308"/>
      <c r="AH18" s="308"/>
      <c r="AI18" s="308"/>
      <c r="AJ18" s="308"/>
      <c r="AK18" s="308"/>
      <c r="AL18" s="388"/>
    </row>
    <row r="19" spans="1:69" s="23" customFormat="1" ht="15.75" thickBot="1">
      <c r="A19" s="169">
        <v>1</v>
      </c>
      <c r="B19" s="169">
        <v>2</v>
      </c>
      <c r="C19" s="170">
        <v>3</v>
      </c>
      <c r="D19" s="170">
        <v>5</v>
      </c>
      <c r="E19" s="169">
        <v>6</v>
      </c>
      <c r="F19" s="169">
        <v>7</v>
      </c>
      <c r="G19" s="378">
        <v>7</v>
      </c>
      <c r="H19" s="378"/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  <c r="T19" s="378"/>
      <c r="U19" s="378"/>
      <c r="V19" s="378"/>
      <c r="W19" s="378"/>
      <c r="X19" s="378"/>
      <c r="Y19" s="378"/>
      <c r="Z19" s="378"/>
      <c r="AA19" s="378"/>
      <c r="AB19" s="378"/>
      <c r="AC19" s="378"/>
      <c r="AD19" s="378"/>
      <c r="AE19" s="378"/>
      <c r="AF19" s="378"/>
      <c r="AG19" s="378"/>
      <c r="AH19" s="378"/>
      <c r="AI19" s="378"/>
      <c r="AJ19" s="378"/>
      <c r="AK19" s="378"/>
      <c r="AL19" s="169">
        <v>8</v>
      </c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</row>
    <row r="20" spans="1:69" s="37" customFormat="1" ht="78" customHeight="1" thickBot="1">
      <c r="A20" s="121" t="s">
        <v>154</v>
      </c>
      <c r="B20" s="334" t="s">
        <v>44</v>
      </c>
      <c r="C20" s="31" t="s">
        <v>84</v>
      </c>
      <c r="D20" s="178" t="s">
        <v>30</v>
      </c>
      <c r="E20" s="26" t="s">
        <v>88</v>
      </c>
      <c r="F20" s="180">
        <v>1</v>
      </c>
      <c r="G20" s="25"/>
      <c r="H20" s="420"/>
      <c r="I20" s="420"/>
      <c r="J20" s="25"/>
      <c r="K20" s="25"/>
      <c r="L20" s="25"/>
      <c r="M20" s="25"/>
      <c r="N20" s="25"/>
      <c r="O20" s="420"/>
      <c r="P20" s="420"/>
      <c r="Q20" s="25"/>
      <c r="R20" s="25">
        <v>1</v>
      </c>
      <c r="S20" s="25"/>
      <c r="T20" s="25"/>
      <c r="U20" s="25"/>
      <c r="V20" s="420"/>
      <c r="W20" s="420"/>
      <c r="X20" s="25"/>
      <c r="Y20" s="25"/>
      <c r="Z20" s="25"/>
      <c r="AA20" s="25"/>
      <c r="AB20" s="25"/>
      <c r="AC20" s="420"/>
      <c r="AD20" s="420"/>
      <c r="AE20" s="25"/>
      <c r="AF20" s="25"/>
      <c r="AG20" s="25"/>
      <c r="AH20" s="25"/>
      <c r="AI20" s="25"/>
      <c r="AJ20" s="25"/>
      <c r="AK20" s="25"/>
      <c r="AL20" s="25">
        <f>SUM(G20:AK20)</f>
        <v>1</v>
      </c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</row>
    <row r="21" spans="1:69" s="37" customFormat="1" ht="78" customHeight="1">
      <c r="A21" s="121" t="s">
        <v>155</v>
      </c>
      <c r="B21" s="336"/>
      <c r="C21" s="31" t="s">
        <v>85</v>
      </c>
      <c r="D21" s="192" t="s">
        <v>31</v>
      </c>
      <c r="E21" s="26" t="s">
        <v>158</v>
      </c>
      <c r="F21" s="200">
        <v>1</v>
      </c>
      <c r="G21" s="25"/>
      <c r="H21" s="420"/>
      <c r="I21" s="420"/>
      <c r="J21" s="25"/>
      <c r="K21" s="25"/>
      <c r="L21" s="25"/>
      <c r="M21" s="25"/>
      <c r="N21" s="25"/>
      <c r="O21" s="420"/>
      <c r="P21" s="420"/>
      <c r="Q21" s="25"/>
      <c r="R21" s="25"/>
      <c r="S21" s="25"/>
      <c r="T21" s="25"/>
      <c r="U21" s="25"/>
      <c r="V21" s="420"/>
      <c r="W21" s="420"/>
      <c r="X21" s="25"/>
      <c r="Y21" s="25">
        <v>1</v>
      </c>
      <c r="Z21" s="25"/>
      <c r="AA21" s="25"/>
      <c r="AB21" s="25"/>
      <c r="AC21" s="420"/>
      <c r="AD21" s="420"/>
      <c r="AE21" s="25"/>
      <c r="AF21" s="25"/>
      <c r="AG21" s="25"/>
      <c r="AH21" s="25"/>
      <c r="AI21" s="25"/>
      <c r="AJ21" s="25"/>
      <c r="AK21" s="25"/>
      <c r="AL21" s="25">
        <f>SUM(G21:AK21)</f>
        <v>1</v>
      </c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</row>
    <row r="22" spans="1:69" s="126" customFormat="1" ht="15.75" customHeight="1">
      <c r="A22" s="355" t="s">
        <v>94</v>
      </c>
      <c r="B22" s="355"/>
      <c r="C22" s="355"/>
      <c r="D22" s="355"/>
      <c r="E22" s="355"/>
      <c r="F22" s="119" t="s">
        <v>33</v>
      </c>
      <c r="G22" s="44">
        <f t="shared" ref="G22:Q22" si="0">G20</f>
        <v>0</v>
      </c>
      <c r="H22" s="44">
        <f t="shared" si="0"/>
        <v>0</v>
      </c>
      <c r="I22" s="44">
        <f t="shared" si="0"/>
        <v>0</v>
      </c>
      <c r="J22" s="44">
        <f t="shared" si="0"/>
        <v>0</v>
      </c>
      <c r="K22" s="44">
        <f t="shared" si="0"/>
        <v>0</v>
      </c>
      <c r="L22" s="44">
        <f t="shared" si="0"/>
        <v>0</v>
      </c>
      <c r="M22" s="44">
        <f t="shared" si="0"/>
        <v>0</v>
      </c>
      <c r="N22" s="44">
        <f t="shared" si="0"/>
        <v>0</v>
      </c>
      <c r="O22" s="44">
        <f t="shared" si="0"/>
        <v>0</v>
      </c>
      <c r="P22" s="44">
        <f t="shared" si="0"/>
        <v>0</v>
      </c>
      <c r="Q22" s="44">
        <f t="shared" si="0"/>
        <v>0</v>
      </c>
      <c r="R22" s="44">
        <v>1</v>
      </c>
      <c r="S22" s="44">
        <f>S20</f>
        <v>0</v>
      </c>
      <c r="T22" s="44">
        <f>T20</f>
        <v>0</v>
      </c>
      <c r="U22" s="44"/>
      <c r="V22" s="44">
        <f>V20</f>
        <v>0</v>
      </c>
      <c r="W22" s="44"/>
      <c r="X22" s="44">
        <f>X20</f>
        <v>0</v>
      </c>
      <c r="Y22" s="44">
        <v>1</v>
      </c>
      <c r="Z22" s="44"/>
      <c r="AA22" s="44">
        <f t="shared" ref="AA22:AK22" si="1">AA20</f>
        <v>0</v>
      </c>
      <c r="AB22" s="44">
        <f t="shared" si="1"/>
        <v>0</v>
      </c>
      <c r="AC22" s="44">
        <f t="shared" si="1"/>
        <v>0</v>
      </c>
      <c r="AD22" s="44">
        <f t="shared" si="1"/>
        <v>0</v>
      </c>
      <c r="AE22" s="44">
        <f t="shared" si="1"/>
        <v>0</v>
      </c>
      <c r="AF22" s="44">
        <f t="shared" si="1"/>
        <v>0</v>
      </c>
      <c r="AG22" s="44">
        <f t="shared" si="1"/>
        <v>0</v>
      </c>
      <c r="AH22" s="44">
        <f t="shared" si="1"/>
        <v>0</v>
      </c>
      <c r="AI22" s="44">
        <f t="shared" si="1"/>
        <v>0</v>
      </c>
      <c r="AJ22" s="44">
        <f t="shared" si="1"/>
        <v>0</v>
      </c>
      <c r="AK22" s="44">
        <f t="shared" si="1"/>
        <v>0</v>
      </c>
      <c r="AL22" s="25">
        <f t="shared" ref="AL22" si="2">SUM(G22:AK22)</f>
        <v>2</v>
      </c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</row>
    <row r="23" spans="1:69" ht="45" customHeight="1"/>
    <row r="24" spans="1:69" ht="15" customHeight="1">
      <c r="A24" s="61"/>
      <c r="B24" s="62"/>
      <c r="C24" s="62"/>
      <c r="D24" s="62"/>
      <c r="E24" s="62"/>
      <c r="F24" s="62"/>
      <c r="G24" s="63"/>
      <c r="H24" s="63"/>
      <c r="I24" s="63"/>
      <c r="J24" s="63"/>
      <c r="K24" s="63"/>
      <c r="L24" s="63"/>
      <c r="M24" s="63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</row>
    <row r="25" spans="1:69" ht="65.25" customHeight="1">
      <c r="B25" s="379" t="s">
        <v>65</v>
      </c>
      <c r="C25" s="379"/>
      <c r="D25" s="379"/>
      <c r="E25" s="379"/>
      <c r="F25" s="379"/>
      <c r="G25" s="379"/>
      <c r="H25" s="237"/>
      <c r="I25" s="380" t="s">
        <v>167</v>
      </c>
      <c r="J25" s="380"/>
      <c r="K25" s="380"/>
      <c r="L25" s="380"/>
      <c r="M25" s="238"/>
      <c r="N25" s="381"/>
      <c r="O25" s="381"/>
      <c r="P25" s="381"/>
      <c r="Q25" s="381"/>
      <c r="R25" s="238"/>
      <c r="S25" s="373" t="s">
        <v>168</v>
      </c>
      <c r="T25" s="373"/>
      <c r="U25" s="373"/>
      <c r="V25" s="237"/>
      <c r="W25" s="237"/>
      <c r="X25" s="239"/>
      <c r="Y25" s="239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  <c r="AM25" s="65"/>
      <c r="AP25" s="1"/>
      <c r="BQ25" s="28"/>
    </row>
    <row r="26" spans="1:69" ht="30.75" customHeight="1">
      <c r="B26" s="237"/>
      <c r="C26" s="237"/>
      <c r="D26" s="237"/>
      <c r="E26" s="237"/>
      <c r="F26" s="237"/>
      <c r="G26" s="237"/>
      <c r="H26" s="237"/>
      <c r="I26" s="372" t="s">
        <v>6</v>
      </c>
      <c r="J26" s="372"/>
      <c r="K26" s="372"/>
      <c r="L26" s="372"/>
      <c r="M26" s="237"/>
      <c r="N26" s="372" t="s">
        <v>51</v>
      </c>
      <c r="O26" s="372"/>
      <c r="P26" s="372"/>
      <c r="Q26" s="372"/>
      <c r="R26" s="237"/>
      <c r="S26" s="372" t="s">
        <v>52</v>
      </c>
      <c r="T26" s="372"/>
      <c r="U26" s="372"/>
      <c r="V26" s="237"/>
      <c r="W26" s="237"/>
      <c r="X26" s="240"/>
      <c r="Y26" s="240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65"/>
      <c r="AP26" s="1"/>
      <c r="BQ26" s="28"/>
    </row>
    <row r="27" spans="1:69" ht="68.25" customHeight="1">
      <c r="B27" s="379" t="s">
        <v>166</v>
      </c>
      <c r="C27" s="379"/>
      <c r="D27" s="379"/>
      <c r="E27" s="379"/>
      <c r="F27" s="379"/>
      <c r="G27" s="379"/>
      <c r="H27" s="237"/>
      <c r="I27" s="380" t="s">
        <v>165</v>
      </c>
      <c r="J27" s="380"/>
      <c r="K27" s="380"/>
      <c r="L27" s="380"/>
      <c r="M27" s="238"/>
      <c r="N27" s="381"/>
      <c r="O27" s="381"/>
      <c r="P27" s="381"/>
      <c r="Q27" s="381"/>
      <c r="R27" s="238"/>
      <c r="S27" s="373"/>
      <c r="T27" s="373"/>
      <c r="U27" s="373"/>
      <c r="V27" s="237"/>
      <c r="W27" s="237"/>
      <c r="X27" s="241"/>
      <c r="Y27" s="241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65"/>
      <c r="AP27" s="1"/>
      <c r="BQ27" s="28"/>
    </row>
    <row r="28" spans="1:69" ht="32.25" customHeight="1">
      <c r="B28" s="237"/>
      <c r="C28" s="237"/>
      <c r="D28" s="237"/>
      <c r="E28" s="237"/>
      <c r="F28" s="237"/>
      <c r="G28" s="237"/>
      <c r="H28" s="237"/>
      <c r="I28" s="372" t="s">
        <v>6</v>
      </c>
      <c r="J28" s="372"/>
      <c r="K28" s="372"/>
      <c r="L28" s="372"/>
      <c r="M28" s="237"/>
      <c r="N28" s="372" t="s">
        <v>51</v>
      </c>
      <c r="O28" s="372"/>
      <c r="P28" s="372"/>
      <c r="Q28" s="372"/>
      <c r="R28" s="237"/>
      <c r="S28" s="372" t="s">
        <v>52</v>
      </c>
      <c r="T28" s="372"/>
      <c r="U28" s="372"/>
      <c r="V28" s="237"/>
      <c r="W28" s="237"/>
      <c r="X28" s="242"/>
      <c r="Y28" s="242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65"/>
      <c r="AP28" s="1"/>
      <c r="BQ28" s="28"/>
    </row>
    <row r="29" spans="1:69" ht="13.5" customHeight="1">
      <c r="Q29" s="5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</row>
    <row r="30" spans="1:69" ht="48.75" customHeight="1">
      <c r="A30" s="374"/>
      <c r="B30" s="375"/>
      <c r="C30" s="376"/>
      <c r="D30" s="377"/>
      <c r="E30" s="244"/>
      <c r="F30" s="245"/>
      <c r="G30" s="244"/>
      <c r="H30" s="244"/>
      <c r="I30" s="244"/>
      <c r="J30" s="244"/>
      <c r="K30" s="244"/>
      <c r="L30" s="244"/>
      <c r="M30" s="244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6"/>
      <c r="AJ30" s="64"/>
      <c r="AK30" s="64"/>
      <c r="AL30" s="248"/>
    </row>
    <row r="31" spans="1:69"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</row>
    <row r="32" spans="1:69"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17:37"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</row>
    <row r="34" spans="17:37"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 spans="17:37"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7:37"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</row>
    <row r="37" spans="17:37"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17:37"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</row>
    <row r="39" spans="17:37"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</row>
  </sheetData>
  <mergeCells count="37">
    <mergeCell ref="A12:AL12"/>
    <mergeCell ref="A13:AL13"/>
    <mergeCell ref="A14:AL14"/>
    <mergeCell ref="A15:A18"/>
    <mergeCell ref="B15:B18"/>
    <mergeCell ref="C15:C18"/>
    <mergeCell ref="D15:D18"/>
    <mergeCell ref="E15:E18"/>
    <mergeCell ref="F15:F18"/>
    <mergeCell ref="G15:AK15"/>
    <mergeCell ref="AL15:AL18"/>
    <mergeCell ref="G17:AK18"/>
    <mergeCell ref="B3:E3"/>
    <mergeCell ref="B9:E9"/>
    <mergeCell ref="Y3:AE3"/>
    <mergeCell ref="Y5:AE5"/>
    <mergeCell ref="Y7:AE7"/>
    <mergeCell ref="Y9:AE9"/>
    <mergeCell ref="G19:AK19"/>
    <mergeCell ref="B27:G27"/>
    <mergeCell ref="I27:L27"/>
    <mergeCell ref="N27:Q27"/>
    <mergeCell ref="S27:U27"/>
    <mergeCell ref="A22:E22"/>
    <mergeCell ref="B25:G25"/>
    <mergeCell ref="I25:L25"/>
    <mergeCell ref="N25:Q25"/>
    <mergeCell ref="A30:B30"/>
    <mergeCell ref="C30:D30"/>
    <mergeCell ref="B20:B21"/>
    <mergeCell ref="I28:L28"/>
    <mergeCell ref="N28:Q28"/>
    <mergeCell ref="S28:U28"/>
    <mergeCell ref="S25:U25"/>
    <mergeCell ref="I26:L26"/>
    <mergeCell ref="N26:Q26"/>
    <mergeCell ref="S26:U26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51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BR65"/>
  <sheetViews>
    <sheetView showZeros="0" view="pageBreakPreview" zoomScale="55" zoomScaleNormal="70" zoomScaleSheetLayoutView="55" workbookViewId="0">
      <selection activeCell="G26" sqref="G26:AL29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25.7109375" style="1" customWidth="1"/>
    <col min="4" max="5" width="12.42578125" style="1"/>
    <col min="6" max="6" width="20.42578125" style="2" customWidth="1"/>
    <col min="7" max="7" width="8.42578125" style="2" hidden="1" customWidth="1"/>
    <col min="8" max="38" width="8.42578125" style="1" customWidth="1"/>
    <col min="39" max="39" width="12.42578125" style="65"/>
    <col min="40" max="40" width="14.85546875" style="1" customWidth="1"/>
    <col min="41" max="43" width="12.42578125" style="1"/>
    <col min="44" max="70" width="12.42578125" style="28"/>
    <col min="71" max="16384" width="12.42578125" style="1"/>
  </cols>
  <sheetData>
    <row r="1" spans="1:40" ht="15" customHeight="1">
      <c r="A1" s="130"/>
      <c r="B1" s="131"/>
      <c r="C1" s="133"/>
      <c r="D1" s="16"/>
      <c r="E1" s="16"/>
      <c r="F1" s="16"/>
      <c r="G1" s="16"/>
      <c r="H1" s="15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45"/>
      <c r="AN1" s="188" t="s">
        <v>102</v>
      </c>
    </row>
    <row r="2" spans="1:40" ht="15" customHeight="1">
      <c r="A2" s="130"/>
      <c r="B2" s="129" t="s">
        <v>0</v>
      </c>
      <c r="C2" s="133"/>
      <c r="D2" s="16"/>
      <c r="E2" s="16"/>
      <c r="F2" s="16"/>
      <c r="G2" s="16"/>
      <c r="H2" s="15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71" t="s">
        <v>1</v>
      </c>
      <c r="AJ2" s="145"/>
      <c r="AK2" s="145"/>
      <c r="AL2" s="145"/>
      <c r="AM2" s="145"/>
    </row>
    <row r="3" spans="1:40" ht="32.25" customHeight="1">
      <c r="A3" s="130"/>
      <c r="B3" s="279" t="s">
        <v>57</v>
      </c>
      <c r="C3" s="279"/>
      <c r="D3" s="279"/>
      <c r="E3" s="279"/>
      <c r="F3" s="279"/>
      <c r="G3" s="16"/>
      <c r="H3" s="15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279" t="s">
        <v>3</v>
      </c>
      <c r="AH3" s="279"/>
      <c r="AI3" s="279"/>
      <c r="AJ3" s="279"/>
      <c r="AK3" s="279"/>
      <c r="AL3" s="279"/>
      <c r="AM3" s="279"/>
      <c r="AN3" s="5"/>
    </row>
    <row r="4" spans="1:40" ht="31.5" customHeight="1">
      <c r="A4" s="130"/>
      <c r="B4" s="84" t="s">
        <v>62</v>
      </c>
      <c r="C4" s="85"/>
      <c r="D4" s="85"/>
      <c r="E4" s="85"/>
      <c r="F4" s="85"/>
      <c r="G4" s="16"/>
      <c r="H4" s="15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85"/>
      <c r="AH4" s="85"/>
      <c r="AI4" s="85"/>
      <c r="AJ4" s="85"/>
      <c r="AK4" s="85"/>
      <c r="AL4" s="145"/>
      <c r="AM4" s="145"/>
      <c r="AN4" s="5"/>
    </row>
    <row r="5" spans="1:40" ht="15" customHeight="1">
      <c r="A5" s="130"/>
      <c r="B5" s="86" t="s">
        <v>6</v>
      </c>
      <c r="C5" s="87"/>
      <c r="D5" s="87"/>
      <c r="E5" s="87"/>
      <c r="F5" s="87"/>
      <c r="G5" s="16"/>
      <c r="H5" s="15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280" t="s">
        <v>6</v>
      </c>
      <c r="AH5" s="280"/>
      <c r="AI5" s="280"/>
      <c r="AJ5" s="280"/>
      <c r="AK5" s="280"/>
      <c r="AL5" s="280"/>
      <c r="AM5" s="280"/>
      <c r="AN5" s="5"/>
    </row>
    <row r="6" spans="1:40" ht="33" customHeight="1">
      <c r="A6" s="130"/>
      <c r="B6" s="88" t="s">
        <v>63</v>
      </c>
      <c r="C6" s="85"/>
      <c r="D6" s="85"/>
      <c r="E6" s="85"/>
      <c r="F6" s="85"/>
      <c r="G6" s="16"/>
      <c r="H6" s="15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85"/>
      <c r="AH6" s="85"/>
      <c r="AI6" s="85"/>
      <c r="AJ6" s="85"/>
      <c r="AK6" s="85"/>
      <c r="AL6" s="145"/>
      <c r="AM6" s="145"/>
      <c r="AN6" s="5"/>
    </row>
    <row r="7" spans="1:40" ht="15" customHeight="1">
      <c r="A7" s="130"/>
      <c r="B7" s="89" t="s">
        <v>51</v>
      </c>
      <c r="C7" s="90"/>
      <c r="D7" s="90"/>
      <c r="E7" s="90"/>
      <c r="F7" s="90"/>
      <c r="G7" s="16"/>
      <c r="H7" s="15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280" t="s">
        <v>51</v>
      </c>
      <c r="AH7" s="280"/>
      <c r="AI7" s="280"/>
      <c r="AJ7" s="280"/>
      <c r="AK7" s="280"/>
      <c r="AL7" s="280"/>
      <c r="AM7" s="280"/>
      <c r="AN7" s="5"/>
    </row>
    <row r="8" spans="1:40" ht="15" customHeight="1">
      <c r="A8" s="130"/>
      <c r="B8" s="85"/>
      <c r="C8" s="85"/>
      <c r="D8" s="85"/>
      <c r="E8" s="85"/>
      <c r="F8" s="85"/>
      <c r="G8" s="16"/>
      <c r="H8" s="15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85"/>
      <c r="AH8" s="85"/>
      <c r="AI8" s="85"/>
      <c r="AJ8" s="85"/>
      <c r="AK8" s="85"/>
      <c r="AL8" s="145"/>
      <c r="AM8" s="145"/>
      <c r="AN8" s="5"/>
    </row>
    <row r="9" spans="1:40" ht="27.75" customHeight="1">
      <c r="A9" s="17"/>
      <c r="B9" s="279" t="s">
        <v>60</v>
      </c>
      <c r="C9" s="279"/>
      <c r="D9" s="279"/>
      <c r="E9" s="279"/>
      <c r="F9" s="279"/>
      <c r="G9" s="17"/>
      <c r="H9" s="17"/>
      <c r="I9" s="17"/>
      <c r="J9" s="17"/>
      <c r="K9" s="17"/>
      <c r="L9" s="17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382" t="s">
        <v>150</v>
      </c>
      <c r="AH9" s="382"/>
      <c r="AI9" s="382"/>
      <c r="AJ9" s="382"/>
      <c r="AK9" s="382"/>
      <c r="AL9" s="382"/>
      <c r="AM9" s="382"/>
      <c r="AN9" s="3"/>
    </row>
    <row r="10" spans="1:40" ht="27.75" customHeight="1">
      <c r="A10" s="17"/>
      <c r="B10" s="132"/>
      <c r="C10" s="132"/>
      <c r="D10" s="132"/>
      <c r="E10" s="132"/>
      <c r="F10" s="132"/>
      <c r="G10" s="17"/>
      <c r="H10" s="17"/>
      <c r="I10" s="17"/>
      <c r="J10" s="17"/>
      <c r="K10" s="17"/>
      <c r="L10" s="17"/>
      <c r="M10" s="132"/>
      <c r="N10" s="132"/>
      <c r="O10" s="132"/>
      <c r="P10" s="132"/>
      <c r="Q10" s="132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46"/>
      <c r="AN10" s="3"/>
    </row>
    <row r="11" spans="1:40" ht="27.75" customHeight="1">
      <c r="A11" s="17"/>
      <c r="B11" s="132"/>
      <c r="C11" s="132"/>
      <c r="D11" s="132"/>
      <c r="E11" s="132"/>
      <c r="F11" s="132"/>
      <c r="G11" s="17"/>
      <c r="H11" s="17"/>
      <c r="I11" s="17"/>
      <c r="J11" s="17"/>
      <c r="K11" s="17"/>
      <c r="L11" s="17"/>
      <c r="M11" s="132"/>
      <c r="N11" s="132"/>
      <c r="O11" s="132"/>
      <c r="P11" s="132"/>
      <c r="Q11" s="132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46"/>
      <c r="AN11" s="3"/>
    </row>
    <row r="12" spans="1:40" ht="18.75">
      <c r="A12" s="395" t="s">
        <v>139</v>
      </c>
      <c r="B12" s="396"/>
      <c r="C12" s="396"/>
      <c r="D12" s="396"/>
      <c r="E12" s="396"/>
      <c r="F12" s="396"/>
      <c r="G12" s="396"/>
      <c r="H12" s="396"/>
      <c r="I12" s="396"/>
      <c r="J12" s="396"/>
      <c r="K12" s="396"/>
      <c r="L12" s="396"/>
      <c r="M12" s="396"/>
      <c r="N12" s="396"/>
      <c r="O12" s="396"/>
      <c r="P12" s="396"/>
      <c r="Q12" s="396"/>
      <c r="R12" s="396"/>
      <c r="S12" s="396"/>
      <c r="T12" s="396"/>
      <c r="U12" s="396"/>
      <c r="V12" s="396"/>
      <c r="W12" s="396"/>
      <c r="X12" s="396"/>
      <c r="Y12" s="396"/>
      <c r="Z12" s="396"/>
      <c r="AA12" s="396"/>
      <c r="AB12" s="396"/>
      <c r="AC12" s="396"/>
      <c r="AD12" s="396"/>
      <c r="AE12" s="396"/>
      <c r="AF12" s="396"/>
      <c r="AG12" s="396"/>
      <c r="AH12" s="396"/>
      <c r="AI12" s="396"/>
      <c r="AJ12" s="396"/>
      <c r="AK12" s="396"/>
      <c r="AL12" s="396"/>
      <c r="AM12" s="396"/>
      <c r="AN12" s="397"/>
    </row>
    <row r="13" spans="1:40" ht="18.75">
      <c r="A13" s="395" t="s">
        <v>138</v>
      </c>
      <c r="B13" s="396"/>
      <c r="C13" s="396"/>
      <c r="D13" s="396"/>
      <c r="E13" s="396"/>
      <c r="F13" s="396"/>
      <c r="G13" s="396"/>
      <c r="H13" s="396"/>
      <c r="I13" s="396"/>
      <c r="J13" s="396"/>
      <c r="K13" s="396"/>
      <c r="L13" s="396"/>
      <c r="M13" s="396"/>
      <c r="N13" s="396"/>
      <c r="O13" s="396"/>
      <c r="P13" s="396"/>
      <c r="Q13" s="396"/>
      <c r="R13" s="396"/>
      <c r="S13" s="396"/>
      <c r="T13" s="396"/>
      <c r="U13" s="396"/>
      <c r="V13" s="396"/>
      <c r="W13" s="396"/>
      <c r="X13" s="396"/>
      <c r="Y13" s="396"/>
      <c r="Z13" s="396"/>
      <c r="AA13" s="396"/>
      <c r="AB13" s="396"/>
      <c r="AC13" s="396"/>
      <c r="AD13" s="396"/>
      <c r="AE13" s="396"/>
      <c r="AF13" s="396"/>
      <c r="AG13" s="396"/>
      <c r="AH13" s="396"/>
      <c r="AI13" s="396"/>
      <c r="AJ13" s="396"/>
      <c r="AK13" s="396"/>
      <c r="AL13" s="396"/>
      <c r="AM13" s="396"/>
      <c r="AN13" s="397"/>
    </row>
    <row r="14" spans="1:40" ht="16.5" customHeight="1">
      <c r="A14" s="395" t="s">
        <v>142</v>
      </c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6"/>
      <c r="M14" s="396"/>
      <c r="N14" s="396"/>
      <c r="O14" s="396"/>
      <c r="P14" s="396"/>
      <c r="Q14" s="396"/>
      <c r="R14" s="396"/>
      <c r="S14" s="396"/>
      <c r="T14" s="396"/>
      <c r="U14" s="396"/>
      <c r="V14" s="396"/>
      <c r="W14" s="396"/>
      <c r="X14" s="396"/>
      <c r="Y14" s="396"/>
      <c r="Z14" s="396"/>
      <c r="AA14" s="396"/>
      <c r="AB14" s="396"/>
      <c r="AC14" s="396"/>
      <c r="AD14" s="396"/>
      <c r="AE14" s="396"/>
      <c r="AF14" s="396"/>
      <c r="AG14" s="396"/>
      <c r="AH14" s="396"/>
      <c r="AI14" s="396"/>
      <c r="AJ14" s="396"/>
      <c r="AK14" s="396"/>
      <c r="AL14" s="396"/>
      <c r="AM14" s="396"/>
      <c r="AN14" s="397"/>
    </row>
    <row r="15" spans="1:40" ht="15" customHeight="1">
      <c r="A15" s="366" t="s">
        <v>10</v>
      </c>
      <c r="B15" s="384" t="s">
        <v>11</v>
      </c>
      <c r="C15" s="366" t="s">
        <v>89</v>
      </c>
      <c r="D15" s="296" t="s">
        <v>91</v>
      </c>
      <c r="E15" s="296" t="s">
        <v>54</v>
      </c>
      <c r="F15" s="296" t="s">
        <v>87</v>
      </c>
      <c r="G15" s="297" t="s">
        <v>13</v>
      </c>
      <c r="H15" s="386" t="s">
        <v>105</v>
      </c>
      <c r="I15" s="386"/>
      <c r="J15" s="386"/>
      <c r="K15" s="386"/>
      <c r="L15" s="386"/>
      <c r="M15" s="386"/>
      <c r="N15" s="386"/>
      <c r="O15" s="386"/>
      <c r="P15" s="386"/>
      <c r="Q15" s="386"/>
      <c r="R15" s="386"/>
      <c r="S15" s="386"/>
      <c r="T15" s="386"/>
      <c r="U15" s="386"/>
      <c r="V15" s="386"/>
      <c r="W15" s="386"/>
      <c r="X15" s="386"/>
      <c r="Y15" s="386"/>
      <c r="Z15" s="386"/>
      <c r="AA15" s="386"/>
      <c r="AB15" s="386"/>
      <c r="AC15" s="386"/>
      <c r="AD15" s="386"/>
      <c r="AE15" s="386"/>
      <c r="AF15" s="386"/>
      <c r="AG15" s="386"/>
      <c r="AH15" s="386"/>
      <c r="AI15" s="386"/>
      <c r="AJ15" s="386"/>
      <c r="AK15" s="386"/>
      <c r="AL15" s="387"/>
      <c r="AM15" s="388" t="s">
        <v>55</v>
      </c>
      <c r="AN15" s="368" t="s">
        <v>26</v>
      </c>
    </row>
    <row r="16" spans="1:40" ht="15" customHeight="1">
      <c r="A16" s="366"/>
      <c r="B16" s="384"/>
      <c r="C16" s="366"/>
      <c r="D16" s="296"/>
      <c r="E16" s="296"/>
      <c r="F16" s="296"/>
      <c r="G16" s="298"/>
      <c r="H16" s="181">
        <v>1</v>
      </c>
      <c r="I16" s="182" t="s">
        <v>107</v>
      </c>
      <c r="J16" s="181">
        <v>3</v>
      </c>
      <c r="K16" s="182" t="s">
        <v>109</v>
      </c>
      <c r="L16" s="181">
        <v>5</v>
      </c>
      <c r="M16" s="182" t="s">
        <v>111</v>
      </c>
      <c r="N16" s="181">
        <v>7</v>
      </c>
      <c r="O16" s="182" t="s">
        <v>113</v>
      </c>
      <c r="P16" s="128">
        <v>9</v>
      </c>
      <c r="Q16" s="172" t="s">
        <v>115</v>
      </c>
      <c r="R16" s="128">
        <v>11</v>
      </c>
      <c r="S16" s="172" t="s">
        <v>117</v>
      </c>
      <c r="T16" s="181">
        <v>13</v>
      </c>
      <c r="U16" s="182" t="s">
        <v>119</v>
      </c>
      <c r="V16" s="128">
        <v>15</v>
      </c>
      <c r="W16" s="172" t="s">
        <v>121</v>
      </c>
      <c r="X16" s="128">
        <v>17</v>
      </c>
      <c r="Y16" s="172" t="s">
        <v>123</v>
      </c>
      <c r="Z16" s="128">
        <v>19</v>
      </c>
      <c r="AA16" s="182" t="s">
        <v>125</v>
      </c>
      <c r="AB16" s="181">
        <v>21</v>
      </c>
      <c r="AC16" s="172" t="s">
        <v>127</v>
      </c>
      <c r="AD16" s="128">
        <v>23</v>
      </c>
      <c r="AE16" s="172" t="s">
        <v>129</v>
      </c>
      <c r="AF16" s="128">
        <v>25</v>
      </c>
      <c r="AG16" s="172" t="s">
        <v>131</v>
      </c>
      <c r="AH16" s="181">
        <v>27</v>
      </c>
      <c r="AI16" s="182" t="s">
        <v>133</v>
      </c>
      <c r="AJ16" s="128">
        <v>29</v>
      </c>
      <c r="AK16" s="172" t="s">
        <v>135</v>
      </c>
      <c r="AL16" s="148" t="s">
        <v>136</v>
      </c>
      <c r="AM16" s="388"/>
      <c r="AN16" s="368"/>
    </row>
    <row r="17" spans="1:70" ht="15" customHeight="1">
      <c r="A17" s="366"/>
      <c r="B17" s="384"/>
      <c r="C17" s="366"/>
      <c r="D17" s="296"/>
      <c r="E17" s="296"/>
      <c r="F17" s="296"/>
      <c r="G17" s="298"/>
      <c r="H17" s="304" t="s">
        <v>26</v>
      </c>
      <c r="I17" s="305"/>
      <c r="J17" s="305"/>
      <c r="K17" s="305"/>
      <c r="L17" s="305"/>
      <c r="M17" s="305"/>
      <c r="N17" s="305"/>
      <c r="O17" s="305"/>
      <c r="P17" s="305"/>
      <c r="Q17" s="305"/>
      <c r="R17" s="305"/>
      <c r="S17" s="305"/>
      <c r="T17" s="305"/>
      <c r="U17" s="305"/>
      <c r="V17" s="305"/>
      <c r="W17" s="305"/>
      <c r="X17" s="305"/>
      <c r="Y17" s="305"/>
      <c r="Z17" s="305"/>
      <c r="AA17" s="305"/>
      <c r="AB17" s="305"/>
      <c r="AC17" s="305"/>
      <c r="AD17" s="305"/>
      <c r="AE17" s="305"/>
      <c r="AF17" s="305"/>
      <c r="AG17" s="305"/>
      <c r="AH17" s="305"/>
      <c r="AI17" s="305"/>
      <c r="AJ17" s="305"/>
      <c r="AK17" s="305"/>
      <c r="AL17" s="305"/>
      <c r="AM17" s="388"/>
      <c r="AN17" s="147"/>
    </row>
    <row r="18" spans="1:70" ht="30" customHeight="1">
      <c r="A18" s="366"/>
      <c r="B18" s="384"/>
      <c r="C18" s="366"/>
      <c r="D18" s="296"/>
      <c r="E18" s="296"/>
      <c r="F18" s="296"/>
      <c r="G18" s="299"/>
      <c r="H18" s="307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308"/>
      <c r="T18" s="308"/>
      <c r="U18" s="308"/>
      <c r="V18" s="308"/>
      <c r="W18" s="308"/>
      <c r="X18" s="308"/>
      <c r="Y18" s="308"/>
      <c r="Z18" s="308"/>
      <c r="AA18" s="308"/>
      <c r="AB18" s="308"/>
      <c r="AC18" s="308"/>
      <c r="AD18" s="308"/>
      <c r="AE18" s="308"/>
      <c r="AF18" s="308"/>
      <c r="AG18" s="308"/>
      <c r="AH18" s="308"/>
      <c r="AI18" s="308"/>
      <c r="AJ18" s="308"/>
      <c r="AK18" s="308"/>
      <c r="AL18" s="308"/>
      <c r="AM18" s="388"/>
      <c r="AN18" s="117" t="s">
        <v>95</v>
      </c>
    </row>
    <row r="19" spans="1:70" s="23" customFormat="1">
      <c r="A19" s="169">
        <v>1</v>
      </c>
      <c r="B19" s="169">
        <v>2</v>
      </c>
      <c r="C19" s="170">
        <v>3</v>
      </c>
      <c r="D19" s="169">
        <v>4</v>
      </c>
      <c r="E19" s="170">
        <v>5</v>
      </c>
      <c r="F19" s="169">
        <v>6</v>
      </c>
      <c r="G19" s="169">
        <v>7</v>
      </c>
      <c r="H19" s="378">
        <v>7</v>
      </c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  <c r="T19" s="378"/>
      <c r="U19" s="378"/>
      <c r="V19" s="378"/>
      <c r="W19" s="378"/>
      <c r="X19" s="378"/>
      <c r="Y19" s="378"/>
      <c r="Z19" s="378"/>
      <c r="AA19" s="378"/>
      <c r="AB19" s="378"/>
      <c r="AC19" s="378"/>
      <c r="AD19" s="378"/>
      <c r="AE19" s="378"/>
      <c r="AF19" s="378"/>
      <c r="AG19" s="378"/>
      <c r="AH19" s="378"/>
      <c r="AI19" s="378"/>
      <c r="AJ19" s="378"/>
      <c r="AK19" s="378"/>
      <c r="AL19" s="378"/>
      <c r="AM19" s="169">
        <v>8</v>
      </c>
      <c r="AN19" s="22">
        <v>9</v>
      </c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  <c r="BR19" s="124"/>
    </row>
    <row r="20" spans="1:70" s="36" customFormat="1" ht="15" hidden="1" customHeight="1">
      <c r="A20" s="33"/>
      <c r="B20" s="31"/>
      <c r="C20" s="390" t="s">
        <v>34</v>
      </c>
      <c r="D20" s="390"/>
      <c r="E20" s="390"/>
      <c r="F20" s="390"/>
      <c r="G20" s="34" t="s">
        <v>33</v>
      </c>
      <c r="H20" s="25">
        <f>'[8]мес ТЗ 2018'!AM447</f>
        <v>50.781999999999996</v>
      </c>
      <c r="I20" s="25">
        <f>'[8]мес ТЗ 2018'!AM586</f>
        <v>1.7</v>
      </c>
      <c r="J20" s="25">
        <f>'[8]мес ТЗ 2018'!AM727</f>
        <v>0</v>
      </c>
      <c r="K20" s="25">
        <f>'[8]мес ТЗ 2018'!AM828</f>
        <v>0</v>
      </c>
      <c r="L20" s="25">
        <f>'[8]мес ТЗ 2018'!AM933</f>
        <v>0.47</v>
      </c>
      <c r="M20" s="25">
        <f>'[8]мес ТЗ 2018'!AM1036</f>
        <v>5.27</v>
      </c>
      <c r="N20" s="25">
        <f>'[8]мес ТЗ 2018'!AM1137</f>
        <v>0</v>
      </c>
      <c r="O20" s="25">
        <f>'[8]мес ТЗ 2018'!AM1277</f>
        <v>0.75</v>
      </c>
      <c r="P20" s="25">
        <f>'[8]мес ТЗ 2018'!AM1377</f>
        <v>0</v>
      </c>
      <c r="Q20" s="25">
        <f>'[8]мес ТЗ 2018'!AM1474</f>
        <v>0</v>
      </c>
      <c r="R20" s="25">
        <f>'[8]мес ТЗ 2018'!AM1614</f>
        <v>0</v>
      </c>
      <c r="S20" s="25">
        <f>'[8]мес ТЗ 2018'!AM1747</f>
        <v>0</v>
      </c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>
        <f t="shared" ref="AM20:AM23" si="0">SUM(H20:AL20)</f>
        <v>58.971999999999994</v>
      </c>
      <c r="AN20" s="25">
        <f t="shared" ref="AN20:AN23" si="1">AM20</f>
        <v>58.971999999999994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</row>
    <row r="21" spans="1:70" s="36" customFormat="1" ht="15" hidden="1" customHeight="1">
      <c r="A21" s="33"/>
      <c r="B21" s="31"/>
      <c r="C21" s="391" t="s">
        <v>35</v>
      </c>
      <c r="D21" s="391"/>
      <c r="E21" s="391"/>
      <c r="F21" s="391"/>
      <c r="G21" s="34" t="s">
        <v>33</v>
      </c>
      <c r="H21" s="25">
        <f>'[8]мес ТЗ 2018'!AM448</f>
        <v>95.995999999999995</v>
      </c>
      <c r="I21" s="25">
        <f>'[8]мес ТЗ 2018'!AM587</f>
        <v>9.7100000000000009</v>
      </c>
      <c r="J21" s="25">
        <f>'[8]мес ТЗ 2018'!AM728</f>
        <v>0</v>
      </c>
      <c r="K21" s="25">
        <f>'[8]мес ТЗ 2018'!AM829</f>
        <v>0</v>
      </c>
      <c r="L21" s="25">
        <f>'[8]мес ТЗ 2018'!AM934</f>
        <v>0.57999999999999996</v>
      </c>
      <c r="M21" s="25">
        <f>'[8]мес ТЗ 2018'!AM1037</f>
        <v>0</v>
      </c>
      <c r="N21" s="25">
        <f>'[8]мес ТЗ 2018'!AM1138</f>
        <v>0</v>
      </c>
      <c r="O21" s="25">
        <f>'[8]мес ТЗ 2018'!AM1278</f>
        <v>0.45</v>
      </c>
      <c r="P21" s="25">
        <f>'[8]мес ТЗ 2018'!AM1378</f>
        <v>0</v>
      </c>
      <c r="Q21" s="25">
        <f>'[8]мес ТЗ 2018'!AM1475</f>
        <v>0</v>
      </c>
      <c r="R21" s="25">
        <f>'[8]мес ТЗ 2018'!AM1615</f>
        <v>0</v>
      </c>
      <c r="S21" s="25">
        <f>'[8]мес ТЗ 2018'!AM1748</f>
        <v>0</v>
      </c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>
        <f t="shared" si="0"/>
        <v>106.73599999999999</v>
      </c>
      <c r="AN21" s="25">
        <f t="shared" si="1"/>
        <v>106.73599999999999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</row>
    <row r="22" spans="1:70" s="36" customFormat="1" ht="15" hidden="1" customHeight="1">
      <c r="A22" s="33"/>
      <c r="B22" s="31"/>
      <c r="C22" s="31"/>
      <c r="D22" s="355" t="s">
        <v>36</v>
      </c>
      <c r="E22" s="355"/>
      <c r="F22" s="355"/>
      <c r="G22" s="34" t="s">
        <v>33</v>
      </c>
      <c r="H22" s="25" t="e">
        <f>#REF!</f>
        <v>#REF!</v>
      </c>
      <c r="I22" s="25" t="e">
        <f>#REF!</f>
        <v>#REF!</v>
      </c>
      <c r="J22" s="25" t="e">
        <f>#REF!</f>
        <v>#REF!</v>
      </c>
      <c r="K22" s="25" t="e">
        <f>#REF!</f>
        <v>#REF!</v>
      </c>
      <c r="L22" s="25" t="e">
        <f>#REF!</f>
        <v>#REF!</v>
      </c>
      <c r="M22" s="25" t="e">
        <f>#REF!</f>
        <v>#REF!</v>
      </c>
      <c r="N22" s="25" t="e">
        <f>#REF!</f>
        <v>#REF!</v>
      </c>
      <c r="O22" s="25" t="e">
        <f>#REF!</f>
        <v>#REF!</v>
      </c>
      <c r="P22" s="25" t="e">
        <f>#REF!</f>
        <v>#REF!</v>
      </c>
      <c r="Q22" s="25" t="e">
        <f>#REF!</f>
        <v>#REF!</v>
      </c>
      <c r="R22" s="25" t="e">
        <f>#REF!</f>
        <v>#REF!</v>
      </c>
      <c r="S22" s="25" t="e">
        <f>#REF!</f>
        <v>#REF!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 t="e">
        <f t="shared" si="0"/>
        <v>#REF!</v>
      </c>
      <c r="AN22" s="25" t="e">
        <f t="shared" si="1"/>
        <v>#REF!</v>
      </c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</row>
    <row r="23" spans="1:70" s="36" customFormat="1" ht="15" hidden="1" customHeight="1">
      <c r="A23" s="33"/>
      <c r="B23" s="31"/>
      <c r="C23" s="391" t="s">
        <v>37</v>
      </c>
      <c r="D23" s="391"/>
      <c r="E23" s="391"/>
      <c r="F23" s="391"/>
      <c r="G23" s="34" t="s">
        <v>38</v>
      </c>
      <c r="H23" s="25">
        <f>'[8]мес ТЗ 2018'!AM450</f>
        <v>3.2</v>
      </c>
      <c r="I23" s="25">
        <f>'[8]мес ТЗ 2018'!AM589</f>
        <v>80.421999999999997</v>
      </c>
      <c r="J23" s="25">
        <f>'[8]мес ТЗ 2018'!AM730</f>
        <v>0.68</v>
      </c>
      <c r="K23" s="25">
        <f>'[8]мес ТЗ 2018'!AM831</f>
        <v>0</v>
      </c>
      <c r="L23" s="25">
        <f>'[8]мес ТЗ 2018'!AM936</f>
        <v>0.75</v>
      </c>
      <c r="M23" s="25">
        <f>'[8]мес ТЗ 2018'!AM1039</f>
        <v>0</v>
      </c>
      <c r="N23" s="25">
        <f>'[8]мес ТЗ 2018'!AM1140</f>
        <v>0</v>
      </c>
      <c r="O23" s="25">
        <f>'[8]мес ТЗ 2018'!AM1280</f>
        <v>0</v>
      </c>
      <c r="P23" s="29">
        <f>'[8]мес ТЗ 2018'!AM1380</f>
        <v>0</v>
      </c>
      <c r="Q23" s="25">
        <f>'[8]мес ТЗ 2018'!AM1477</f>
        <v>0</v>
      </c>
      <c r="R23" s="25">
        <f>'[8]мес ТЗ 2018'!AM1617</f>
        <v>0</v>
      </c>
      <c r="S23" s="25">
        <f>'[8]мес ТЗ 2018'!AM1750</f>
        <v>0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>
        <f t="shared" si="0"/>
        <v>85.052000000000007</v>
      </c>
      <c r="AN23" s="25">
        <f t="shared" si="1"/>
        <v>85.052000000000007</v>
      </c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</row>
    <row r="24" spans="1:70" s="36" customFormat="1" ht="15" customHeight="1" thickBot="1">
      <c r="B24" s="183"/>
      <c r="C24" s="183"/>
      <c r="D24" s="183"/>
      <c r="E24" s="183"/>
      <c r="F24" s="183"/>
      <c r="G24" s="183"/>
      <c r="H24" s="343" t="s">
        <v>43</v>
      </c>
      <c r="I24" s="344"/>
      <c r="J24" s="344"/>
      <c r="K24" s="344"/>
      <c r="L24" s="344"/>
      <c r="M24" s="344"/>
      <c r="N24" s="344"/>
      <c r="O24" s="344"/>
      <c r="P24" s="344"/>
      <c r="Q24" s="344"/>
      <c r="R24" s="344"/>
      <c r="S24" s="344"/>
      <c r="T24" s="344"/>
      <c r="U24" s="344"/>
      <c r="V24" s="344"/>
      <c r="W24" s="344"/>
      <c r="X24" s="344"/>
      <c r="Y24" s="344"/>
      <c r="Z24" s="344"/>
      <c r="AA24" s="344"/>
      <c r="AB24" s="344"/>
      <c r="AC24" s="344"/>
      <c r="AD24" s="344"/>
      <c r="AE24" s="344"/>
      <c r="AF24" s="344"/>
      <c r="AG24" s="344"/>
      <c r="AH24" s="344"/>
      <c r="AI24" s="344"/>
      <c r="AJ24" s="344"/>
      <c r="AK24" s="344"/>
      <c r="AL24" s="345"/>
      <c r="AM24" s="183"/>
      <c r="AN24" s="184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</row>
    <row r="25" spans="1:70" s="37" customFormat="1" ht="78" customHeight="1">
      <c r="A25" s="121" t="s">
        <v>98</v>
      </c>
      <c r="B25" s="167" t="s">
        <v>44</v>
      </c>
      <c r="C25" s="31" t="s">
        <v>84</v>
      </c>
      <c r="D25" s="25">
        <f>' Год ТЗ 38 '!D66</f>
        <v>7.8620000000000001</v>
      </c>
      <c r="E25" s="142" t="s">
        <v>30</v>
      </c>
      <c r="F25" s="26" t="s">
        <v>88</v>
      </c>
      <c r="G25" s="34">
        <v>1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>
        <f>D25</f>
        <v>7.8620000000000001</v>
      </c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>
        <f>SUM(H25:AL25)</f>
        <v>7.8620000000000001</v>
      </c>
      <c r="AN25" s="25">
        <f t="shared" ref="AN25:AN41" si="2">AM25</f>
        <v>7.8620000000000001</v>
      </c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</row>
    <row r="26" spans="1:70" s="39" customFormat="1" ht="51.75" hidden="1" customHeight="1">
      <c r="A26" s="121" t="s">
        <v>99</v>
      </c>
      <c r="B26" s="167"/>
      <c r="C26" s="31" t="s">
        <v>85</v>
      </c>
      <c r="D26" s="25">
        <f>'[8]Норма ТК'!C274</f>
        <v>0</v>
      </c>
      <c r="E26" s="29" t="s">
        <v>31</v>
      </c>
      <c r="F26" s="30" t="s">
        <v>92</v>
      </c>
      <c r="G26" s="34">
        <v>1</v>
      </c>
      <c r="H26" s="25"/>
      <c r="I26" s="25">
        <f>D26</f>
        <v>0</v>
      </c>
      <c r="J26" s="25"/>
      <c r="K26" s="25"/>
      <c r="L26" s="25">
        <f>D26</f>
        <v>0</v>
      </c>
      <c r="M26" s="25"/>
      <c r="N26" s="25"/>
      <c r="O26" s="25">
        <f>D26</f>
        <v>0</v>
      </c>
      <c r="P26" s="25"/>
      <c r="Q26" s="25"/>
      <c r="R26" s="25">
        <f>D26</f>
        <v>0</v>
      </c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>
        <f t="shared" ref="AM26:AM28" si="3">SUM(H26:AL26)</f>
        <v>0</v>
      </c>
      <c r="AN26" s="25">
        <f t="shared" si="2"/>
        <v>0</v>
      </c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</row>
    <row r="27" spans="1:70" s="40" customFormat="1" ht="51.75" hidden="1" customHeight="1">
      <c r="A27" s="121" t="s">
        <v>100</v>
      </c>
      <c r="B27" s="167"/>
      <c r="C27" s="31" t="s">
        <v>86</v>
      </c>
      <c r="D27" s="25">
        <f>'[8]Норма ТК'!C284</f>
        <v>0</v>
      </c>
      <c r="E27" s="29" t="s">
        <v>32</v>
      </c>
      <c r="F27" s="31" t="s">
        <v>93</v>
      </c>
      <c r="G27" s="34">
        <v>1</v>
      </c>
      <c r="H27" s="25"/>
      <c r="I27" s="25"/>
      <c r="J27" s="25">
        <f>D27</f>
        <v>0</v>
      </c>
      <c r="K27" s="25"/>
      <c r="L27" s="25"/>
      <c r="M27" s="25"/>
      <c r="N27" s="25"/>
      <c r="O27" s="25"/>
      <c r="P27" s="25">
        <f>D27</f>
        <v>0</v>
      </c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>
        <f t="shared" si="3"/>
        <v>0</v>
      </c>
      <c r="AN27" s="25">
        <f t="shared" si="2"/>
        <v>0</v>
      </c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</row>
    <row r="28" spans="1:70" s="126" customFormat="1" ht="15.75" customHeight="1">
      <c r="A28" s="355" t="s">
        <v>94</v>
      </c>
      <c r="B28" s="355"/>
      <c r="C28" s="355"/>
      <c r="D28" s="355"/>
      <c r="E28" s="355"/>
      <c r="F28" s="355"/>
      <c r="G28" s="119" t="s">
        <v>33</v>
      </c>
      <c r="H28" s="44">
        <f>H25</f>
        <v>0</v>
      </c>
      <c r="I28" s="44">
        <f t="shared" ref="I28:AL28" si="4">I25</f>
        <v>0</v>
      </c>
      <c r="J28" s="44">
        <f t="shared" si="4"/>
        <v>0</v>
      </c>
      <c r="K28" s="44">
        <f t="shared" si="4"/>
        <v>0</v>
      </c>
      <c r="L28" s="44">
        <f t="shared" si="4"/>
        <v>0</v>
      </c>
      <c r="M28" s="44">
        <f t="shared" si="4"/>
        <v>0</v>
      </c>
      <c r="N28" s="44">
        <f t="shared" si="4"/>
        <v>0</v>
      </c>
      <c r="O28" s="44">
        <f t="shared" si="4"/>
        <v>0</v>
      </c>
      <c r="P28" s="44">
        <f t="shared" si="4"/>
        <v>0</v>
      </c>
      <c r="Q28" s="44">
        <f t="shared" si="4"/>
        <v>0</v>
      </c>
      <c r="R28" s="44">
        <f t="shared" si="4"/>
        <v>0</v>
      </c>
      <c r="S28" s="44">
        <f t="shared" si="4"/>
        <v>0</v>
      </c>
      <c r="T28" s="44">
        <f t="shared" si="4"/>
        <v>0</v>
      </c>
      <c r="U28" s="44">
        <f t="shared" si="4"/>
        <v>0</v>
      </c>
      <c r="V28" s="44">
        <f t="shared" si="4"/>
        <v>0</v>
      </c>
      <c r="W28" s="44">
        <f t="shared" si="4"/>
        <v>0</v>
      </c>
      <c r="X28" s="44">
        <f t="shared" si="4"/>
        <v>7.8620000000000001</v>
      </c>
      <c r="Y28" s="44">
        <f t="shared" si="4"/>
        <v>0</v>
      </c>
      <c r="Z28" s="44">
        <f t="shared" si="4"/>
        <v>0</v>
      </c>
      <c r="AA28" s="44">
        <f t="shared" si="4"/>
        <v>0</v>
      </c>
      <c r="AB28" s="44">
        <f t="shared" si="4"/>
        <v>0</v>
      </c>
      <c r="AC28" s="44">
        <f t="shared" si="4"/>
        <v>0</v>
      </c>
      <c r="AD28" s="44">
        <f t="shared" si="4"/>
        <v>0</v>
      </c>
      <c r="AE28" s="44">
        <f t="shared" si="4"/>
        <v>0</v>
      </c>
      <c r="AF28" s="44">
        <f t="shared" si="4"/>
        <v>0</v>
      </c>
      <c r="AG28" s="44">
        <f t="shared" si="4"/>
        <v>0</v>
      </c>
      <c r="AH28" s="44">
        <f t="shared" si="4"/>
        <v>0</v>
      </c>
      <c r="AI28" s="44">
        <f t="shared" si="4"/>
        <v>0</v>
      </c>
      <c r="AJ28" s="44">
        <f t="shared" si="4"/>
        <v>0</v>
      </c>
      <c r="AK28" s="44">
        <f t="shared" si="4"/>
        <v>0</v>
      </c>
      <c r="AL28" s="44">
        <f t="shared" si="4"/>
        <v>0</v>
      </c>
      <c r="AM28" s="25">
        <f t="shared" si="3"/>
        <v>7.8620000000000001</v>
      </c>
      <c r="AN28" s="25">
        <f t="shared" si="2"/>
        <v>7.8620000000000001</v>
      </c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124"/>
      <c r="BM28" s="124"/>
      <c r="BN28" s="124"/>
      <c r="BO28" s="124"/>
      <c r="BP28" s="124"/>
      <c r="BQ28" s="124"/>
      <c r="BR28" s="124"/>
    </row>
    <row r="29" spans="1:70" s="40" customFormat="1" ht="15.75" hidden="1" customHeight="1">
      <c r="A29" s="168"/>
      <c r="B29" s="162"/>
      <c r="C29" s="392" t="s">
        <v>34</v>
      </c>
      <c r="D29" s="393"/>
      <c r="E29" s="393"/>
      <c r="F29" s="394"/>
      <c r="G29" s="144" t="s">
        <v>33</v>
      </c>
      <c r="H29" s="163">
        <f>'[8]мес ТЗ 2018'!AM456</f>
        <v>32.203000000000003</v>
      </c>
      <c r="I29" s="163">
        <f>'[8]мес ТЗ 2018'!AM595</f>
        <v>0</v>
      </c>
      <c r="J29" s="163">
        <f>'[8]мес ТЗ 2018'!AM736</f>
        <v>0</v>
      </c>
      <c r="K29" s="163">
        <f>'[8]мес ТЗ 2018'!AM837</f>
        <v>0</v>
      </c>
      <c r="L29" s="163">
        <f>'[8]мес ТЗ 2018'!AM942</f>
        <v>0</v>
      </c>
      <c r="M29" s="163">
        <f>'[8]мес ТЗ 2018'!AM1045</f>
        <v>0</v>
      </c>
      <c r="N29" s="163">
        <f>'[8]мес ТЗ 2018'!AM1146</f>
        <v>0</v>
      </c>
      <c r="O29" s="163">
        <f>'[8]мес ТЗ 2018'!AM1286</f>
        <v>0</v>
      </c>
      <c r="P29" s="163">
        <f>'[8]мес ТЗ 2018'!AM1386</f>
        <v>0</v>
      </c>
      <c r="Q29" s="163">
        <f>'[8]мес ТЗ 2018'!AM1483</f>
        <v>24.084</v>
      </c>
      <c r="R29" s="163">
        <f>'[8]мес ТЗ 2018'!AM1623</f>
        <v>0</v>
      </c>
      <c r="S29" s="163">
        <f>'[8]мес ТЗ 2018'!AM1756</f>
        <v>0</v>
      </c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4"/>
      <c r="AM29" s="157">
        <f>SUM(H29:S29)</f>
        <v>56.287000000000006</v>
      </c>
      <c r="AN29" s="165">
        <f t="shared" si="2"/>
        <v>56.287000000000006</v>
      </c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</row>
    <row r="30" spans="1:70" s="40" customFormat="1" ht="15.75" hidden="1" customHeight="1">
      <c r="A30" s="137"/>
      <c r="B30" s="31"/>
      <c r="C30" s="337" t="s">
        <v>35</v>
      </c>
      <c r="D30" s="338"/>
      <c r="E30" s="338"/>
      <c r="F30" s="339"/>
      <c r="G30" s="34" t="s">
        <v>33</v>
      </c>
      <c r="H30" s="25">
        <f>'[8]мес ТЗ 2018'!AM457</f>
        <v>60.834000000000003</v>
      </c>
      <c r="I30" s="25">
        <f>'[8]мес ТЗ 2018'!AM596</f>
        <v>0</v>
      </c>
      <c r="J30" s="25">
        <f>'[8]мес ТЗ 2018'!AM737</f>
        <v>0</v>
      </c>
      <c r="K30" s="25">
        <f>'[8]мес ТЗ 2018'!AM838</f>
        <v>0</v>
      </c>
      <c r="L30" s="25">
        <f>'[8]мес ТЗ 2018'!AM943</f>
        <v>0</v>
      </c>
      <c r="M30" s="25">
        <f>'[8]мес ТЗ 2018'!AM1046</f>
        <v>0</v>
      </c>
      <c r="N30" s="25">
        <f>'[8]мес ТЗ 2018'!AM1147</f>
        <v>0</v>
      </c>
      <c r="O30" s="25">
        <f>'[8]мес ТЗ 2018'!AM1287</f>
        <v>0</v>
      </c>
      <c r="P30" s="25">
        <f>'[8]мес ТЗ 2018'!AM1387</f>
        <v>0</v>
      </c>
      <c r="Q30" s="25">
        <f>'[8]мес ТЗ 2018'!AM1484</f>
        <v>24.084</v>
      </c>
      <c r="R30" s="25">
        <f>'[8]мес ТЗ 2018'!AM1624</f>
        <v>0</v>
      </c>
      <c r="S30" s="25">
        <f>'[8]мес ТЗ 2018'!AM1757</f>
        <v>0</v>
      </c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32"/>
      <c r="AM30" s="157">
        <f>SUM(H30:S30)</f>
        <v>84.918000000000006</v>
      </c>
      <c r="AN30" s="153">
        <f t="shared" si="2"/>
        <v>84.918000000000006</v>
      </c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</row>
    <row r="31" spans="1:70" s="40" customFormat="1" ht="15.75" hidden="1" customHeight="1">
      <c r="A31" s="137"/>
      <c r="B31" s="31"/>
      <c r="C31" s="31"/>
      <c r="D31" s="346" t="s">
        <v>36</v>
      </c>
      <c r="E31" s="347"/>
      <c r="F31" s="348"/>
      <c r="G31" s="34" t="s">
        <v>33</v>
      </c>
      <c r="H31" s="25">
        <f>H28</f>
        <v>0</v>
      </c>
      <c r="I31" s="25">
        <f t="shared" ref="I31:S31" si="5">I28</f>
        <v>0</v>
      </c>
      <c r="J31" s="25">
        <f t="shared" si="5"/>
        <v>0</v>
      </c>
      <c r="K31" s="25">
        <f t="shared" si="5"/>
        <v>0</v>
      </c>
      <c r="L31" s="25">
        <f t="shared" si="5"/>
        <v>0</v>
      </c>
      <c r="M31" s="25">
        <f t="shared" si="5"/>
        <v>0</v>
      </c>
      <c r="N31" s="25">
        <f t="shared" si="5"/>
        <v>0</v>
      </c>
      <c r="O31" s="25">
        <f t="shared" si="5"/>
        <v>0</v>
      </c>
      <c r="P31" s="25">
        <f t="shared" si="5"/>
        <v>0</v>
      </c>
      <c r="Q31" s="25">
        <f t="shared" si="5"/>
        <v>0</v>
      </c>
      <c r="R31" s="25">
        <f t="shared" si="5"/>
        <v>0</v>
      </c>
      <c r="S31" s="25">
        <f t="shared" si="5"/>
        <v>0</v>
      </c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32"/>
      <c r="AM31" s="157">
        <f>SUM(H31:S31)</f>
        <v>0</v>
      </c>
      <c r="AN31" s="153">
        <f t="shared" si="2"/>
        <v>0</v>
      </c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</row>
    <row r="32" spans="1:70" s="40" customFormat="1" ht="15.75" hidden="1" customHeight="1">
      <c r="A32" s="137"/>
      <c r="B32" s="31"/>
      <c r="C32" s="337" t="s">
        <v>37</v>
      </c>
      <c r="D32" s="338"/>
      <c r="E32" s="338"/>
      <c r="F32" s="339"/>
      <c r="G32" s="34" t="s">
        <v>38</v>
      </c>
      <c r="H32" s="25">
        <f>'[8]мес ТЗ 2018'!AM459</f>
        <v>2.21</v>
      </c>
      <c r="I32" s="25">
        <f>'[8]мес ТЗ 2018'!AM598</f>
        <v>0</v>
      </c>
      <c r="J32" s="25">
        <f>'[8]мес ТЗ 2018'!AM739</f>
        <v>0</v>
      </c>
      <c r="K32" s="25">
        <f>'[8]мес ТЗ 2018'!AM840</f>
        <v>0</v>
      </c>
      <c r="L32" s="25">
        <f>'[8]мес ТЗ 2018'!AM945</f>
        <v>6</v>
      </c>
      <c r="M32" s="25">
        <f>'[8]мес ТЗ 2018'!AM1048</f>
        <v>0</v>
      </c>
      <c r="N32" s="25">
        <f>'[8]мес ТЗ 2018'!AM1149</f>
        <v>0</v>
      </c>
      <c r="O32" s="25">
        <f>'[8]мес ТЗ 2018'!AM1289</f>
        <v>0</v>
      </c>
      <c r="P32" s="35">
        <f>'[8]мес ТЗ 2018'!AM1389</f>
        <v>0</v>
      </c>
      <c r="Q32" s="25">
        <f>'[8]мес ТЗ 2018'!AM1486</f>
        <v>0</v>
      </c>
      <c r="R32" s="25">
        <f>'[8]мес ТЗ 2018'!AM1626</f>
        <v>0</v>
      </c>
      <c r="S32" s="25">
        <f>'[8]мес ТЗ 2018'!AM1759</f>
        <v>0</v>
      </c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32"/>
      <c r="AM32" s="157">
        <f>SUM(H32:S32)</f>
        <v>8.2100000000000009</v>
      </c>
      <c r="AN32" s="153">
        <f t="shared" si="2"/>
        <v>8.2100000000000009</v>
      </c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</row>
    <row r="33" spans="1:70" s="39" customFormat="1" ht="15.75" hidden="1" customHeight="1">
      <c r="A33" s="41"/>
      <c r="B33" s="41"/>
      <c r="C33" s="41"/>
      <c r="D33" s="346" t="s">
        <v>45</v>
      </c>
      <c r="E33" s="347"/>
      <c r="F33" s="348"/>
      <c r="G33" s="137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32"/>
      <c r="AM33" s="158"/>
      <c r="AN33" s="153">
        <f t="shared" si="2"/>
        <v>0</v>
      </c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</row>
    <row r="34" spans="1:70" s="39" customFormat="1" ht="15" hidden="1" customHeight="1">
      <c r="A34" s="43"/>
      <c r="B34" s="346" t="s">
        <v>30</v>
      </c>
      <c r="C34" s="347"/>
      <c r="D34" s="347"/>
      <c r="E34" s="347"/>
      <c r="F34" s="348"/>
      <c r="G34" s="43"/>
      <c r="H34" s="44" t="e">
        <f>#REF!+#REF!+#REF!+#REF!+H25</f>
        <v>#REF!</v>
      </c>
      <c r="I34" s="44" t="e">
        <f>#REF!+#REF!+#REF!+#REF!+I25</f>
        <v>#REF!</v>
      </c>
      <c r="J34" s="44" t="e">
        <f>#REF!+#REF!+#REF!+#REF!+J25</f>
        <v>#REF!</v>
      </c>
      <c r="K34" s="44" t="e">
        <f>#REF!+#REF!+#REF!+#REF!+K25</f>
        <v>#REF!</v>
      </c>
      <c r="L34" s="44" t="e">
        <f>#REF!+#REF!+#REF!+#REF!+L25</f>
        <v>#REF!</v>
      </c>
      <c r="M34" s="44" t="e">
        <f>#REF!+#REF!+#REF!+#REF!+M25</f>
        <v>#REF!</v>
      </c>
      <c r="N34" s="44" t="e">
        <f>#REF!+#REF!+#REF!+#REF!+N25</f>
        <v>#REF!</v>
      </c>
      <c r="O34" s="44" t="e">
        <f>#REF!+#REF!+#REF!+#REF!+O25</f>
        <v>#REF!</v>
      </c>
      <c r="P34" s="44" t="e">
        <f>#REF!+#REF!+#REF!+#REF!+P25</f>
        <v>#REF!</v>
      </c>
      <c r="Q34" s="44" t="e">
        <f>#REF!+#REF!+#REF!+#REF!+Q25</f>
        <v>#REF!</v>
      </c>
      <c r="R34" s="44" t="e">
        <f>#REF!+#REF!+#REF!+#REF!+R25</f>
        <v>#REF!</v>
      </c>
      <c r="S34" s="44" t="e">
        <f>#REF!+#REF!+#REF!+#REF!+S25</f>
        <v>#REF!</v>
      </c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7"/>
      <c r="AM34" s="159" t="e">
        <f>SUM(H34:S34)</f>
        <v>#REF!</v>
      </c>
      <c r="AN34" s="154" t="e">
        <f t="shared" si="2"/>
        <v>#REF!</v>
      </c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</row>
    <row r="35" spans="1:70" s="45" customFormat="1" ht="15" hidden="1" customHeight="1">
      <c r="A35" s="43"/>
      <c r="B35" s="346" t="s">
        <v>31</v>
      </c>
      <c r="C35" s="347"/>
      <c r="D35" s="347"/>
      <c r="E35" s="347"/>
      <c r="F35" s="348"/>
      <c r="G35" s="43"/>
      <c r="H35" s="44" t="e">
        <f>#REF!+#REF!+#REF!+H26</f>
        <v>#REF!</v>
      </c>
      <c r="I35" s="44" t="e">
        <f>#REF!+#REF!+#REF!+I26</f>
        <v>#REF!</v>
      </c>
      <c r="J35" s="44" t="e">
        <f>#REF!+#REF!+#REF!+J26</f>
        <v>#REF!</v>
      </c>
      <c r="K35" s="44" t="e">
        <f>#REF!+#REF!+#REF!+K26</f>
        <v>#REF!</v>
      </c>
      <c r="L35" s="44" t="e">
        <f>#REF!+#REF!+#REF!+L26</f>
        <v>#REF!</v>
      </c>
      <c r="M35" s="44" t="e">
        <f>#REF!+#REF!+#REF!+M26</f>
        <v>#REF!</v>
      </c>
      <c r="N35" s="44" t="e">
        <f>#REF!+#REF!+#REF!+N26</f>
        <v>#REF!</v>
      </c>
      <c r="O35" s="44" t="e">
        <f>#REF!+#REF!+#REF!+O26</f>
        <v>#REF!</v>
      </c>
      <c r="P35" s="44" t="e">
        <f>#REF!+#REF!+#REF!+P26</f>
        <v>#REF!</v>
      </c>
      <c r="Q35" s="44" t="e">
        <f>#REF!+#REF!+#REF!+Q26</f>
        <v>#REF!</v>
      </c>
      <c r="R35" s="44" t="e">
        <f>#REF!+#REF!+#REF!+R26</f>
        <v>#REF!</v>
      </c>
      <c r="S35" s="44" t="e">
        <f>#REF!+#REF!+#REF!+S26</f>
        <v>#REF!</v>
      </c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7"/>
      <c r="AM35" s="159" t="e">
        <f t="shared" ref="AM35:AM41" si="6">SUM(H35:S35)</f>
        <v>#REF!</v>
      </c>
      <c r="AN35" s="154" t="e">
        <f t="shared" si="2"/>
        <v>#REF!</v>
      </c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</row>
    <row r="36" spans="1:70" s="45" customFormat="1" ht="15" hidden="1" customHeight="1">
      <c r="A36" s="46"/>
      <c r="B36" s="346" t="s">
        <v>32</v>
      </c>
      <c r="C36" s="347"/>
      <c r="D36" s="347"/>
      <c r="E36" s="347"/>
      <c r="F36" s="348"/>
      <c r="G36" s="43"/>
      <c r="H36" s="44" t="e">
        <f>#REF!+#REF!+#REF!+#REF!+#REF!+#REF!+#REF!+H27</f>
        <v>#REF!</v>
      </c>
      <c r="I36" s="44" t="e">
        <f>#REF!+#REF!+#REF!+#REF!+#REF!+#REF!+#REF!+I27</f>
        <v>#REF!</v>
      </c>
      <c r="J36" s="44" t="e">
        <f>#REF!+#REF!+#REF!+#REF!+#REF!+#REF!+#REF!+J27</f>
        <v>#REF!</v>
      </c>
      <c r="K36" s="44" t="e">
        <f>#REF!+#REF!+#REF!+#REF!+#REF!+#REF!+#REF!+K27</f>
        <v>#REF!</v>
      </c>
      <c r="L36" s="44" t="e">
        <f>#REF!+#REF!+#REF!+#REF!+#REF!+#REF!+#REF!+L27</f>
        <v>#REF!</v>
      </c>
      <c r="M36" s="44" t="e">
        <f>#REF!+#REF!+#REF!+#REF!+#REF!+#REF!+#REF!+M27</f>
        <v>#REF!</v>
      </c>
      <c r="N36" s="44" t="e">
        <f>#REF!+#REF!+#REF!+#REF!+#REF!+#REF!+#REF!+N27</f>
        <v>#REF!</v>
      </c>
      <c r="O36" s="44" t="e">
        <f>#REF!+#REF!+#REF!+#REF!+#REF!+#REF!+#REF!+O27</f>
        <v>#REF!</v>
      </c>
      <c r="P36" s="44" t="e">
        <f>#REF!+#REF!+#REF!+#REF!+#REF!+#REF!+#REF!+P27</f>
        <v>#REF!</v>
      </c>
      <c r="Q36" s="44" t="e">
        <f>#REF!+#REF!+#REF!+#REF!+#REF!+#REF!+#REF!+Q27</f>
        <v>#REF!</v>
      </c>
      <c r="R36" s="44" t="e">
        <f>#REF!+#REF!+#REF!+#REF!+#REF!+#REF!+#REF!+R27</f>
        <v>#REF!</v>
      </c>
      <c r="S36" s="44" t="e">
        <f>#REF!+#REF!+#REF!+#REF!+#REF!+#REF!+#REF!+S27</f>
        <v>#REF!</v>
      </c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7"/>
      <c r="AM36" s="159" t="e">
        <f t="shared" si="6"/>
        <v>#REF!</v>
      </c>
      <c r="AN36" s="154" t="e">
        <f t="shared" si="2"/>
        <v>#REF!</v>
      </c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</row>
    <row r="37" spans="1:70" s="39" customFormat="1" ht="15.75" hidden="1" customHeight="1">
      <c r="A37" s="354" t="s">
        <v>46</v>
      </c>
      <c r="B37" s="355"/>
      <c r="C37" s="355"/>
      <c r="D37" s="355"/>
      <c r="E37" s="355"/>
      <c r="F37" s="355"/>
      <c r="G37" s="355"/>
      <c r="H37" s="44">
        <f>'[8]мес ТЗ 2018'!AM284</f>
        <v>0</v>
      </c>
      <c r="I37" s="44">
        <f>'[8]мес ТЗ 2018'!AM313</f>
        <v>15.465999999999999</v>
      </c>
      <c r="J37" s="44">
        <f>'[8]мес ТЗ 2018'!AM342</f>
        <v>0</v>
      </c>
      <c r="K37" s="44">
        <f>'[8]мес ТЗ 2018'!AM371</f>
        <v>0</v>
      </c>
      <c r="L37" s="44">
        <f>'[8]мес ТЗ 2018'!AM400</f>
        <v>6</v>
      </c>
      <c r="M37" s="44">
        <f>'[8]мес ТЗ 2018'!AM1052</f>
        <v>0</v>
      </c>
      <c r="N37" s="44">
        <f>'[8]мес ТЗ 2018'!AM1223</f>
        <v>0</v>
      </c>
      <c r="O37" s="44">
        <f>'[8]мес ТЗ 2018'!AM1294</f>
        <v>0</v>
      </c>
      <c r="P37" s="44">
        <f>'[8]мес ТЗ 2018'!AM1394</f>
        <v>0</v>
      </c>
      <c r="Q37" s="44">
        <f>'[8]мес ТЗ 2018'!AM1563</f>
        <v>0</v>
      </c>
      <c r="R37" s="44">
        <f>'[8]мес ТЗ 2018'!AM1690</f>
        <v>0</v>
      </c>
      <c r="S37" s="47">
        <f>'[8]мес ТЗ 2018'!AM1839</f>
        <v>0</v>
      </c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159">
        <f t="shared" si="6"/>
        <v>21.466000000000001</v>
      </c>
      <c r="AN37" s="154">
        <f t="shared" si="2"/>
        <v>21.466000000000001</v>
      </c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</row>
    <row r="38" spans="1:70" hidden="1">
      <c r="A38" s="356" t="s">
        <v>47</v>
      </c>
      <c r="B38" s="357"/>
      <c r="C38" s="357"/>
      <c r="D38" s="357"/>
      <c r="E38" s="357"/>
      <c r="F38" s="357"/>
      <c r="G38" s="357"/>
      <c r="H38" s="44">
        <f>'[8]мес ТЗ 2018'!AM285</f>
        <v>0</v>
      </c>
      <c r="I38" s="44">
        <f>'[8]мес ТЗ 2018'!AM314</f>
        <v>0</v>
      </c>
      <c r="J38" s="44">
        <f>'[8]мес ТЗ 2018'!AM343</f>
        <v>3.9780698364827298</v>
      </c>
      <c r="K38" s="44">
        <f>'[8]мес ТЗ 2018'!AM372</f>
        <v>0</v>
      </c>
      <c r="L38" s="44">
        <f>'[8]мес ТЗ 2018'!AM401</f>
        <v>0</v>
      </c>
      <c r="M38" s="44">
        <f>'[8]мес ТЗ 2018'!AM1053</f>
        <v>0</v>
      </c>
      <c r="N38" s="44">
        <f>'[8]мес ТЗ 2018'!AM1224</f>
        <v>7.8620000000000001</v>
      </c>
      <c r="O38" s="44">
        <f>'[8]мес ТЗ 2018'!AM1295</f>
        <v>0</v>
      </c>
      <c r="P38" s="44">
        <f>'[8]мес ТЗ 2018'!AM1395</f>
        <v>0</v>
      </c>
      <c r="Q38" s="44">
        <f>'[8]мес ТЗ 2018'!AM1564</f>
        <v>6</v>
      </c>
      <c r="R38" s="44">
        <f>'[8]мес ТЗ 2018'!AM1691</f>
        <v>0</v>
      </c>
      <c r="S38" s="47">
        <f>'[8]мес ТЗ 2018'!AM1840</f>
        <v>0</v>
      </c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159">
        <f t="shared" si="6"/>
        <v>17.84006983648273</v>
      </c>
      <c r="AN38" s="154">
        <f t="shared" si="2"/>
        <v>17.84006983648273</v>
      </c>
      <c r="AO38" s="28"/>
      <c r="AP38" s="28"/>
      <c r="AQ38" s="28"/>
    </row>
    <row r="39" spans="1:70" hidden="1">
      <c r="A39" s="358" t="s">
        <v>48</v>
      </c>
      <c r="B39" s="359"/>
      <c r="C39" s="359"/>
      <c r="D39" s="359"/>
      <c r="E39" s="359"/>
      <c r="F39" s="359"/>
      <c r="G39" s="359"/>
      <c r="H39" s="44" t="e">
        <f>SUM(H35:H38)</f>
        <v>#REF!</v>
      </c>
      <c r="I39" s="44" t="e">
        <f t="shared" ref="I39" si="7">SUM(I35:I38)</f>
        <v>#REF!</v>
      </c>
      <c r="J39" s="44" t="e">
        <f>SUM(J35:J38)</f>
        <v>#REF!</v>
      </c>
      <c r="K39" s="44" t="e">
        <f t="shared" ref="K39" si="8">SUM(K35:K38)</f>
        <v>#REF!</v>
      </c>
      <c r="L39" s="44" t="e">
        <f>SUM(L35:L38)</f>
        <v>#REF!</v>
      </c>
      <c r="M39" s="44" t="e">
        <f>SUM(M35:M38)</f>
        <v>#REF!</v>
      </c>
      <c r="N39" s="44" t="e">
        <f t="shared" ref="N39:S39" si="9">SUM(N35:N38)</f>
        <v>#REF!</v>
      </c>
      <c r="O39" s="44" t="e">
        <f t="shared" si="9"/>
        <v>#REF!</v>
      </c>
      <c r="P39" s="44" t="e">
        <f t="shared" si="9"/>
        <v>#REF!</v>
      </c>
      <c r="Q39" s="44" t="e">
        <f t="shared" si="9"/>
        <v>#REF!</v>
      </c>
      <c r="R39" s="44" t="e">
        <f t="shared" si="9"/>
        <v>#REF!</v>
      </c>
      <c r="S39" s="47" t="e">
        <f t="shared" si="9"/>
        <v>#REF!</v>
      </c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159" t="e">
        <f t="shared" si="6"/>
        <v>#REF!</v>
      </c>
      <c r="AN39" s="154" t="e">
        <f t="shared" si="2"/>
        <v>#REF!</v>
      </c>
      <c r="AO39" s="28"/>
      <c r="AP39" s="28"/>
      <c r="AQ39" s="28"/>
    </row>
    <row r="40" spans="1:70" hidden="1">
      <c r="A40" s="349" t="s">
        <v>49</v>
      </c>
      <c r="B40" s="350"/>
      <c r="C40" s="350"/>
      <c r="D40" s="350"/>
      <c r="E40" s="350"/>
      <c r="F40" s="350"/>
      <c r="G40" s="350"/>
      <c r="H40" s="48">
        <f>'[8]мес ТЗ 2018'!AM287</f>
        <v>0</v>
      </c>
      <c r="I40" s="48">
        <f>'[8]мес ТЗ 2018'!AM316</f>
        <v>0</v>
      </c>
      <c r="J40" s="48">
        <f>'[8]мес ТЗ 2018'!AM345</f>
        <v>5.27</v>
      </c>
      <c r="K40" s="48">
        <f>'[8]мес ТЗ 2018'!AM374</f>
        <v>0</v>
      </c>
      <c r="L40" s="48">
        <f>'[8]мес ТЗ 2018'!AM403</f>
        <v>0</v>
      </c>
      <c r="M40" s="48">
        <f>'[8]мес ТЗ 2018'!AM1055</f>
        <v>0</v>
      </c>
      <c r="N40" s="48">
        <f>'[8]мес ТЗ 2018'!AM1226</f>
        <v>0</v>
      </c>
      <c r="O40" s="48">
        <f>'[8]мес ТЗ 2018'!AM1297</f>
        <v>0</v>
      </c>
      <c r="P40" s="48">
        <f>'[8]мес ТЗ 2018'!AM1397</f>
        <v>0</v>
      </c>
      <c r="Q40" s="48">
        <f>'[8]мес ТЗ 2018'!AM1566</f>
        <v>0</v>
      </c>
      <c r="R40" s="48">
        <f>'[8]мес ТЗ 2018'!AM1693</f>
        <v>0</v>
      </c>
      <c r="S40" s="49">
        <f>'[8]мес ТЗ 2018'!AM1842</f>
        <v>0</v>
      </c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159">
        <f t="shared" si="6"/>
        <v>5.27</v>
      </c>
      <c r="AN40" s="154">
        <f t="shared" si="2"/>
        <v>5.27</v>
      </c>
      <c r="AO40" s="28"/>
      <c r="AP40" s="28"/>
      <c r="AQ40" s="28"/>
    </row>
    <row r="41" spans="1:70" hidden="1">
      <c r="A41" s="50"/>
      <c r="B41" s="51"/>
      <c r="C41" s="50"/>
      <c r="D41" s="50"/>
      <c r="E41" s="50"/>
      <c r="F41" s="52" t="s">
        <v>32</v>
      </c>
      <c r="G41" s="19"/>
      <c r="H41" s="44" t="e">
        <f>#REF!+#REF!+#REF!+#REF!</f>
        <v>#REF!</v>
      </c>
      <c r="I41" s="44" t="e">
        <f>#REF!+#REF!+#REF!+#REF!</f>
        <v>#REF!</v>
      </c>
      <c r="J41" s="44" t="e">
        <f>#REF!+#REF!++J27+#REF!+#REF!</f>
        <v>#REF!</v>
      </c>
      <c r="K41" s="44" t="e">
        <f>#REF!+#REF!++K27+#REF!+#REF!</f>
        <v>#REF!</v>
      </c>
      <c r="L41" s="44" t="e">
        <f>#REF!+#REF!++L27+#REF!+#REF!</f>
        <v>#REF!</v>
      </c>
      <c r="M41" s="44" t="e">
        <f>#REF!+#REF!++M27+#REF!+#REF!</f>
        <v>#REF!</v>
      </c>
      <c r="N41" s="44" t="e">
        <f>#REF!+#REF!++N27+#REF!+#REF!</f>
        <v>#REF!</v>
      </c>
      <c r="O41" s="44" t="e">
        <f>#REF!+#REF!++O27+#REF!+#REF!</f>
        <v>#REF!</v>
      </c>
      <c r="P41" s="44" t="e">
        <f>#REF!+#REF!++P27+#REF!+#REF!</f>
        <v>#REF!</v>
      </c>
      <c r="Q41" s="44" t="e">
        <f>#REF!+#REF!++Q27+#REF!+#REF!</f>
        <v>#REF!</v>
      </c>
      <c r="R41" s="44" t="e">
        <f>#REF!+#REF!++R27+#REF!+#REF!</f>
        <v>#REF!</v>
      </c>
      <c r="S41" s="44" t="e">
        <f>#REF!+#REF!++S27+#REF!+#REF!</f>
        <v>#REF!</v>
      </c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7"/>
      <c r="AM41" s="159" t="e">
        <f t="shared" si="6"/>
        <v>#REF!</v>
      </c>
      <c r="AN41" s="154" t="e">
        <f t="shared" si="2"/>
        <v>#REF!</v>
      </c>
    </row>
    <row r="42" spans="1:70" ht="15" hidden="1" customHeight="1">
      <c r="A42" s="53"/>
      <c r="B42" s="54"/>
      <c r="C42" s="54"/>
      <c r="D42" s="351" t="s">
        <v>36</v>
      </c>
      <c r="E42" s="352"/>
      <c r="F42" s="353"/>
      <c r="G42" s="54"/>
      <c r="H42" s="69" t="e">
        <f>H34+H35+H36</f>
        <v>#REF!</v>
      </c>
      <c r="I42" s="69" t="e">
        <f t="shared" ref="I42" si="10">I34+I35+I36</f>
        <v>#REF!</v>
      </c>
      <c r="J42" s="69" t="e">
        <f>J34+J35+J36</f>
        <v>#REF!</v>
      </c>
      <c r="K42" s="69" t="e">
        <f t="shared" ref="K42:S42" si="11">K34+K35+K36</f>
        <v>#REF!</v>
      </c>
      <c r="L42" s="69" t="e">
        <f t="shared" si="11"/>
        <v>#REF!</v>
      </c>
      <c r="M42" s="69" t="e">
        <f t="shared" si="11"/>
        <v>#REF!</v>
      </c>
      <c r="N42" s="69" t="e">
        <f t="shared" si="11"/>
        <v>#REF!</v>
      </c>
      <c r="O42" s="69" t="e">
        <f t="shared" si="11"/>
        <v>#REF!</v>
      </c>
      <c r="P42" s="69" t="e">
        <f t="shared" si="11"/>
        <v>#REF!</v>
      </c>
      <c r="Q42" s="69" t="e">
        <f t="shared" si="11"/>
        <v>#REF!</v>
      </c>
      <c r="R42" s="69" t="e">
        <f t="shared" si="11"/>
        <v>#REF!</v>
      </c>
      <c r="S42" s="69" t="e">
        <f t="shared" si="11"/>
        <v>#REF!</v>
      </c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149"/>
      <c r="AM42" s="159" t="e">
        <f>SUM(H42:S42)</f>
        <v>#REF!</v>
      </c>
      <c r="AN42" s="154" t="e">
        <f>AM42</f>
        <v>#REF!</v>
      </c>
    </row>
    <row r="43" spans="1:70" ht="15" hidden="1" customHeight="1">
      <c r="A43" s="53"/>
      <c r="B43" s="56"/>
      <c r="C43" s="351" t="s">
        <v>34</v>
      </c>
      <c r="D43" s="352"/>
      <c r="E43" s="352"/>
      <c r="F43" s="353"/>
      <c r="G43" s="56"/>
      <c r="H43" s="55" t="e">
        <f>#REF!+#REF!+#REF!+H20+H29</f>
        <v>#REF!</v>
      </c>
      <c r="I43" s="55" t="e">
        <f>#REF!+#REF!+#REF!+I20+I29</f>
        <v>#REF!</v>
      </c>
      <c r="J43" s="55" t="e">
        <f>#REF!+#REF!+#REF!+J20+J29</f>
        <v>#REF!</v>
      </c>
      <c r="K43" s="55" t="e">
        <f>#REF!+#REF!+#REF!+K20+K29</f>
        <v>#REF!</v>
      </c>
      <c r="L43" s="55" t="e">
        <f>#REF!+#REF!+#REF!+L20+L29</f>
        <v>#REF!</v>
      </c>
      <c r="M43" s="55" t="e">
        <f>#REF!+#REF!+#REF!+M20+M29</f>
        <v>#REF!</v>
      </c>
      <c r="N43" s="55" t="e">
        <f>#REF!+#REF!+#REF!+N20+N29</f>
        <v>#REF!</v>
      </c>
      <c r="O43" s="55" t="e">
        <f>#REF!+#REF!+#REF!+O20+O29</f>
        <v>#REF!</v>
      </c>
      <c r="P43" s="55" t="e">
        <f>#REF!+#REF!+#REF!+P20+P29</f>
        <v>#REF!</v>
      </c>
      <c r="Q43" s="55" t="e">
        <f>#REF!+#REF!+#REF!+Q20+Q29</f>
        <v>#REF!</v>
      </c>
      <c r="R43" s="55" t="e">
        <f>#REF!+#REF!+#REF!+R20+R29</f>
        <v>#REF!</v>
      </c>
      <c r="S43" s="55" t="e">
        <f>#REF!+#REF!+#REF!+S20+S29</f>
        <v>#REF!</v>
      </c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150"/>
      <c r="AM43" s="160" t="e">
        <f>SUM(H43:S43)</f>
        <v>#REF!</v>
      </c>
      <c r="AN43" s="154" t="e">
        <f t="shared" ref="AN43:AN46" si="12">AM43</f>
        <v>#REF!</v>
      </c>
    </row>
    <row r="44" spans="1:70" ht="15" hidden="1" customHeight="1">
      <c r="A44" s="53"/>
      <c r="B44" s="56"/>
      <c r="C44" s="351" t="s">
        <v>35</v>
      </c>
      <c r="D44" s="352"/>
      <c r="E44" s="352"/>
      <c r="F44" s="353"/>
      <c r="G44" s="56"/>
      <c r="H44" s="55" t="e">
        <f>#REF!+#REF!+#REF!+H21+H30</f>
        <v>#REF!</v>
      </c>
      <c r="I44" s="55" t="e">
        <f>#REF!+#REF!+#REF!+I21+I30</f>
        <v>#REF!</v>
      </c>
      <c r="J44" s="55" t="e">
        <f>#REF!+#REF!+#REF!+J21+J30</f>
        <v>#REF!</v>
      </c>
      <c r="K44" s="55" t="e">
        <f>#REF!+#REF!+#REF!+K21+K30</f>
        <v>#REF!</v>
      </c>
      <c r="L44" s="55" t="e">
        <f>#REF!+#REF!+#REF!+L21+L30</f>
        <v>#REF!</v>
      </c>
      <c r="M44" s="55" t="e">
        <f>#REF!+#REF!+#REF!+M21+M30</f>
        <v>#REF!</v>
      </c>
      <c r="N44" s="55" t="e">
        <f>#REF!+#REF!+#REF!+N21+N30</f>
        <v>#REF!</v>
      </c>
      <c r="O44" s="55" t="e">
        <f>#REF!+#REF!+#REF!+O21+O30</f>
        <v>#REF!</v>
      </c>
      <c r="P44" s="55" t="e">
        <f>#REF!+#REF!+#REF!+P21+P30</f>
        <v>#REF!</v>
      </c>
      <c r="Q44" s="55" t="e">
        <f>#REF!+#REF!+#REF!+Q21+Q30</f>
        <v>#REF!</v>
      </c>
      <c r="R44" s="55" t="e">
        <f>#REF!+#REF!+#REF!+R21+R30</f>
        <v>#REF!</v>
      </c>
      <c r="S44" s="55" t="e">
        <f>#REF!+#REF!+#REF!+S21+S30</f>
        <v>#REF!</v>
      </c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150"/>
      <c r="AM44" s="160" t="e">
        <f>SUM(H44:S44)</f>
        <v>#REF!</v>
      </c>
      <c r="AN44" s="154" t="e">
        <f t="shared" si="12"/>
        <v>#REF!</v>
      </c>
    </row>
    <row r="45" spans="1:70" ht="15" hidden="1" customHeight="1">
      <c r="A45" s="53"/>
      <c r="B45" s="56"/>
      <c r="C45" s="54"/>
      <c r="D45" s="351" t="s">
        <v>36</v>
      </c>
      <c r="E45" s="352"/>
      <c r="F45" s="353"/>
      <c r="G45" s="56"/>
      <c r="H45" s="55" t="e">
        <f>SUM(H42:H44)</f>
        <v>#REF!</v>
      </c>
      <c r="I45" s="55" t="e">
        <f t="shared" ref="I45" si="13">SUM(I42:I44)</f>
        <v>#REF!</v>
      </c>
      <c r="J45" s="55" t="e">
        <f>SUM(J42:J44)</f>
        <v>#REF!</v>
      </c>
      <c r="K45" s="55" t="e">
        <f t="shared" ref="K45:S45" si="14">SUM(K42:K44)</f>
        <v>#REF!</v>
      </c>
      <c r="L45" s="55" t="e">
        <f t="shared" si="14"/>
        <v>#REF!</v>
      </c>
      <c r="M45" s="55" t="e">
        <f t="shared" si="14"/>
        <v>#REF!</v>
      </c>
      <c r="N45" s="55" t="e">
        <f t="shared" si="14"/>
        <v>#REF!</v>
      </c>
      <c r="O45" s="55" t="e">
        <f t="shared" si="14"/>
        <v>#REF!</v>
      </c>
      <c r="P45" s="55" t="e">
        <f t="shared" si="14"/>
        <v>#REF!</v>
      </c>
      <c r="Q45" s="55" t="e">
        <f t="shared" si="14"/>
        <v>#REF!</v>
      </c>
      <c r="R45" s="55" t="e">
        <f t="shared" si="14"/>
        <v>#REF!</v>
      </c>
      <c r="S45" s="55" t="e">
        <f t="shared" si="14"/>
        <v>#REF!</v>
      </c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150"/>
      <c r="AM45" s="160" t="e">
        <f>SUM(H45:S45)</f>
        <v>#REF!</v>
      </c>
      <c r="AN45" s="154" t="e">
        <f t="shared" si="12"/>
        <v>#REF!</v>
      </c>
    </row>
    <row r="46" spans="1:70" ht="15" hidden="1" customHeight="1">
      <c r="A46" s="53"/>
      <c r="B46" s="56"/>
      <c r="C46" s="351" t="s">
        <v>37</v>
      </c>
      <c r="D46" s="352"/>
      <c r="E46" s="352"/>
      <c r="F46" s="353"/>
      <c r="G46" s="56"/>
      <c r="H46" s="55" t="e">
        <f>#REF!+#REF!+#REF!+H23+H32</f>
        <v>#REF!</v>
      </c>
      <c r="I46" s="55" t="e">
        <f>#REF!+#REF!+#REF!+I23+I32</f>
        <v>#REF!</v>
      </c>
      <c r="J46" s="55" t="e">
        <f>#REF!+#REF!+#REF!+J23+J32</f>
        <v>#REF!</v>
      </c>
      <c r="K46" s="55" t="e">
        <f>#REF!+#REF!+#REF!+K23+K32</f>
        <v>#REF!</v>
      </c>
      <c r="L46" s="55" t="e">
        <f>#REF!+#REF!+#REF!+L23+L32</f>
        <v>#REF!</v>
      </c>
      <c r="M46" s="55" t="e">
        <f>#REF!+#REF!+#REF!+M23+M32</f>
        <v>#REF!</v>
      </c>
      <c r="N46" s="55" t="e">
        <f>#REF!+#REF!+#REF!+N23+N32</f>
        <v>#REF!</v>
      </c>
      <c r="O46" s="55" t="e">
        <f>#REF!+#REF!+#REF!+O23+O32</f>
        <v>#REF!</v>
      </c>
      <c r="P46" s="58" t="e">
        <f>#REF!+#REF!+#REF!+P23+P32</f>
        <v>#REF!</v>
      </c>
      <c r="Q46" s="55" t="e">
        <f>#REF!+#REF!+#REF!+Q23+Q32</f>
        <v>#REF!</v>
      </c>
      <c r="R46" s="55" t="e">
        <f>#REF!+#REF!+#REF!+R23+R32</f>
        <v>#REF!</v>
      </c>
      <c r="S46" s="55" t="e">
        <f>#REF!+#REF!+#REF!+S23+S32</f>
        <v>#REF!</v>
      </c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150"/>
      <c r="AM46" s="161" t="e">
        <f>SUM(H46:S46)</f>
        <v>#REF!</v>
      </c>
      <c r="AN46" s="155" t="e">
        <f t="shared" si="12"/>
        <v>#REF!</v>
      </c>
    </row>
    <row r="47" spans="1:70" ht="15" customHeight="1">
      <c r="A47" s="61"/>
      <c r="B47" s="62"/>
      <c r="C47" s="62"/>
      <c r="D47" s="62"/>
      <c r="E47" s="62"/>
      <c r="F47" s="62"/>
      <c r="G47" s="62"/>
      <c r="H47" s="63"/>
      <c r="I47" s="63"/>
      <c r="J47" s="63"/>
      <c r="K47" s="63"/>
      <c r="L47" s="63"/>
      <c r="M47" s="63"/>
      <c r="N47" s="63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N47" s="28"/>
    </row>
    <row r="48" spans="1:70" ht="15" customHeight="1">
      <c r="A48" s="61"/>
      <c r="B48" s="62"/>
      <c r="C48" s="62"/>
      <c r="D48" s="62"/>
      <c r="E48" s="62"/>
      <c r="F48" s="62"/>
      <c r="G48" s="62"/>
      <c r="H48" s="63"/>
      <c r="I48" s="63"/>
      <c r="J48" s="63"/>
      <c r="K48" s="63"/>
      <c r="L48" s="63"/>
      <c r="M48" s="63"/>
      <c r="N48" s="63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N48" s="28"/>
    </row>
    <row r="49" spans="1:40" ht="15" customHeight="1">
      <c r="A49" s="61"/>
      <c r="B49" s="62"/>
      <c r="C49" s="62"/>
      <c r="D49" s="62"/>
      <c r="E49" s="62"/>
      <c r="F49" s="62"/>
      <c r="G49" s="62"/>
      <c r="H49" s="63"/>
      <c r="I49" s="63"/>
      <c r="J49" s="63"/>
      <c r="K49" s="63"/>
      <c r="L49" s="63"/>
      <c r="M49" s="63"/>
      <c r="N49" s="63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N49" s="28"/>
    </row>
    <row r="50" spans="1:40" ht="15" customHeight="1">
      <c r="A50" s="61"/>
      <c r="B50" s="62"/>
      <c r="C50" s="62"/>
      <c r="D50" s="62"/>
      <c r="E50" s="62"/>
      <c r="F50" s="62"/>
      <c r="G50" s="62"/>
      <c r="H50" s="63"/>
      <c r="I50" s="63"/>
      <c r="J50" s="63"/>
      <c r="K50" s="63"/>
      <c r="L50" s="63"/>
      <c r="M50" s="63"/>
      <c r="N50" s="63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N50" s="28"/>
    </row>
    <row r="51" spans="1:40" ht="15" customHeight="1">
      <c r="B51" s="389" t="s">
        <v>65</v>
      </c>
      <c r="C51" s="389"/>
      <c r="G51" s="364" t="s">
        <v>140</v>
      </c>
      <c r="H51" s="364"/>
      <c r="I51" s="364"/>
      <c r="L51" s="361" t="s">
        <v>50</v>
      </c>
      <c r="M51" s="361"/>
      <c r="N51" s="361"/>
      <c r="O51" s="361"/>
      <c r="P51" s="64"/>
      <c r="R51" s="364" t="s">
        <v>137</v>
      </c>
      <c r="S51" s="364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</row>
    <row r="52" spans="1:40" ht="15" customHeight="1">
      <c r="B52" s="9"/>
      <c r="C52" s="9"/>
      <c r="G52" s="363" t="s">
        <v>6</v>
      </c>
      <c r="H52" s="363"/>
      <c r="I52" s="363"/>
      <c r="L52" s="363" t="s">
        <v>51</v>
      </c>
      <c r="M52" s="363"/>
      <c r="N52" s="363"/>
      <c r="O52" s="363"/>
      <c r="P52" s="64"/>
      <c r="R52" s="363" t="s">
        <v>52</v>
      </c>
      <c r="S52" s="363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</row>
    <row r="53" spans="1:40" ht="15" customHeight="1">
      <c r="B53" s="9"/>
      <c r="C53" s="9"/>
      <c r="G53" s="140"/>
      <c r="H53" s="140"/>
      <c r="I53" s="140"/>
      <c r="L53" s="140"/>
      <c r="M53" s="140"/>
      <c r="N53" s="140"/>
      <c r="O53" s="140"/>
      <c r="P53" s="64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</row>
    <row r="54" spans="1:40" ht="13.5" customHeight="1">
      <c r="R54" s="5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N54" s="28"/>
    </row>
    <row r="55" spans="1:40" ht="13.5" customHeight="1">
      <c r="R55" s="5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N55" s="28"/>
    </row>
    <row r="56" spans="1:40" ht="13.5" customHeight="1"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N56" s="28"/>
    </row>
    <row r="57" spans="1:40"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N57" s="28"/>
    </row>
    <row r="58" spans="1:40"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N58" s="28"/>
    </row>
    <row r="59" spans="1:40"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N59" s="28"/>
    </row>
    <row r="60" spans="1:40"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N60" s="28"/>
    </row>
    <row r="61" spans="1:40"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N61" s="28"/>
    </row>
    <row r="62" spans="1:40"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N62" s="28"/>
    </row>
    <row r="63" spans="1:40"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N63" s="28"/>
    </row>
    <row r="64" spans="1:40"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N64" s="28"/>
    </row>
    <row r="65" spans="18:40"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N65" s="28"/>
    </row>
  </sheetData>
  <mergeCells count="51">
    <mergeCell ref="B3:F3"/>
    <mergeCell ref="B9:F9"/>
    <mergeCell ref="AG3:AM3"/>
    <mergeCell ref="AG5:AM5"/>
    <mergeCell ref="AG7:AM7"/>
    <mergeCell ref="AG9:AM9"/>
    <mergeCell ref="A12:AN12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14:AN14"/>
    <mergeCell ref="A13:AN13"/>
    <mergeCell ref="D31:F31"/>
    <mergeCell ref="AN15:AN16"/>
    <mergeCell ref="H17:AL18"/>
    <mergeCell ref="H19:AL19"/>
    <mergeCell ref="C20:F20"/>
    <mergeCell ref="C21:F21"/>
    <mergeCell ref="D22:F22"/>
    <mergeCell ref="C23:F23"/>
    <mergeCell ref="A28:F28"/>
    <mergeCell ref="C29:F29"/>
    <mergeCell ref="C30:F30"/>
    <mergeCell ref="H24:AL24"/>
    <mergeCell ref="C44:F44"/>
    <mergeCell ref="C32:F32"/>
    <mergeCell ref="D33:F33"/>
    <mergeCell ref="B34:F34"/>
    <mergeCell ref="B35:F35"/>
    <mergeCell ref="B36:F36"/>
    <mergeCell ref="A37:G37"/>
    <mergeCell ref="A38:G38"/>
    <mergeCell ref="A39:G39"/>
    <mergeCell ref="A40:G40"/>
    <mergeCell ref="D42:F42"/>
    <mergeCell ref="C43:F43"/>
    <mergeCell ref="G52:I52"/>
    <mergeCell ref="L52:O52"/>
    <mergeCell ref="R52:S52"/>
    <mergeCell ref="D45:F45"/>
    <mergeCell ref="C46:F46"/>
    <mergeCell ref="B51:C51"/>
    <mergeCell ref="G51:I51"/>
    <mergeCell ref="L51:O51"/>
    <mergeCell ref="R51:S5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topLeftCell="A10" zoomScale="55" zoomScaleNormal="55" zoomScaleSheetLayoutView="55" workbookViewId="0">
      <selection activeCell="H15" sqref="H15:AL15"/>
    </sheetView>
  </sheetViews>
  <sheetFormatPr defaultColWidth="12.42578125" defaultRowHeight="15" outlineLevelCol="1"/>
  <cols>
    <col min="1" max="1" width="6" style="1" customWidth="1"/>
    <col min="2" max="2" width="52.85546875" style="66" customWidth="1"/>
    <col min="3" max="3" width="31" style="1" customWidth="1"/>
    <col min="4" max="4" width="18.28515625" style="1" customWidth="1"/>
    <col min="5" max="5" width="12.42578125" style="1"/>
    <col min="6" max="6" width="16.85546875" style="2" customWidth="1"/>
    <col min="7" max="7" width="8.42578125" style="2" hidden="1" customWidth="1"/>
    <col min="8" max="35" width="8.42578125" style="1" customWidth="1"/>
    <col min="36" max="38" width="8.42578125" style="1" hidden="1" customWidth="1" outlineLevel="1"/>
    <col min="39" max="39" width="12.42578125" style="65" collapsed="1"/>
    <col min="40" max="40" width="18.85546875" style="1" customWidth="1"/>
    <col min="41" max="42" width="12.42578125" style="1"/>
    <col min="43" max="69" width="12.42578125" style="28"/>
    <col min="70" max="16384" width="12.42578125" style="1"/>
  </cols>
  <sheetData>
    <row r="1" spans="1:40" ht="15" hidden="1" customHeight="1">
      <c r="A1" s="205"/>
      <c r="B1" s="206"/>
      <c r="C1" s="208"/>
      <c r="D1" s="208"/>
      <c r="E1" s="16"/>
      <c r="F1" s="16"/>
      <c r="G1" s="16"/>
      <c r="H1" s="15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</row>
    <row r="2" spans="1:40" ht="15" hidden="1" customHeight="1" thickBot="1">
      <c r="A2" s="205"/>
      <c r="B2" s="129" t="s">
        <v>0</v>
      </c>
      <c r="C2" s="208"/>
      <c r="D2" s="208"/>
      <c r="E2" s="16"/>
      <c r="F2" s="16"/>
      <c r="G2" s="16"/>
      <c r="H2" s="15"/>
      <c r="R2" s="209"/>
      <c r="S2" s="209"/>
      <c r="T2" s="209"/>
      <c r="U2" s="209"/>
      <c r="V2" s="209"/>
      <c r="W2" s="209"/>
      <c r="X2" s="209"/>
      <c r="Y2" s="209"/>
      <c r="Z2" s="171" t="s">
        <v>1</v>
      </c>
      <c r="AC2" s="209"/>
      <c r="AD2" s="209"/>
      <c r="AE2" s="209"/>
      <c r="AF2" s="209"/>
      <c r="AG2" s="205"/>
      <c r="AH2" s="205"/>
      <c r="AI2" s="205"/>
      <c r="AJ2" s="205"/>
      <c r="AK2" s="205"/>
      <c r="AL2" s="205"/>
      <c r="AM2" s="234"/>
    </row>
    <row r="3" spans="1:40" ht="32.25" hidden="1" customHeight="1">
      <c r="A3" s="205"/>
      <c r="B3" s="279" t="s">
        <v>57</v>
      </c>
      <c r="C3" s="279"/>
      <c r="D3" s="279"/>
      <c r="E3" s="279"/>
      <c r="F3" s="279"/>
      <c r="G3" s="16"/>
      <c r="H3" s="15"/>
      <c r="R3" s="209"/>
      <c r="S3" s="209"/>
      <c r="T3" s="209"/>
      <c r="U3" s="209"/>
      <c r="V3" s="209"/>
      <c r="W3" s="209"/>
      <c r="X3" s="209"/>
      <c r="Y3" s="209"/>
      <c r="Z3" s="279" t="s">
        <v>3</v>
      </c>
      <c r="AA3" s="279"/>
      <c r="AB3" s="279"/>
      <c r="AC3" s="279"/>
      <c r="AD3" s="279"/>
      <c r="AE3" s="279"/>
      <c r="AF3" s="279"/>
      <c r="AG3" s="205"/>
      <c r="AH3" s="205"/>
      <c r="AI3" s="205"/>
      <c r="AJ3" s="205"/>
      <c r="AK3" s="205"/>
      <c r="AL3" s="205"/>
      <c r="AM3" s="205"/>
    </row>
    <row r="4" spans="1:40" ht="31.5" hidden="1" customHeight="1">
      <c r="A4" s="205"/>
      <c r="B4" s="84" t="s">
        <v>62</v>
      </c>
      <c r="C4" s="85"/>
      <c r="D4" s="85"/>
      <c r="E4" s="85"/>
      <c r="F4" s="85"/>
      <c r="G4" s="16"/>
      <c r="H4" s="15"/>
      <c r="R4" s="209"/>
      <c r="S4" s="209"/>
      <c r="T4" s="209"/>
      <c r="U4" s="209"/>
      <c r="V4" s="209"/>
      <c r="W4" s="209"/>
      <c r="X4" s="209"/>
      <c r="Y4" s="209"/>
      <c r="Z4" s="85"/>
      <c r="AA4" s="85"/>
      <c r="AB4" s="85"/>
      <c r="AC4" s="85"/>
      <c r="AD4" s="85"/>
      <c r="AE4" s="209"/>
      <c r="AF4" s="209"/>
      <c r="AG4" s="205"/>
      <c r="AH4" s="205"/>
      <c r="AI4" s="205"/>
      <c r="AJ4" s="205"/>
      <c r="AK4" s="205"/>
      <c r="AL4" s="205"/>
      <c r="AM4" s="205"/>
    </row>
    <row r="5" spans="1:40" ht="15" hidden="1" customHeight="1">
      <c r="A5" s="205"/>
      <c r="B5" s="216" t="s">
        <v>6</v>
      </c>
      <c r="C5" s="87"/>
      <c r="D5" s="87"/>
      <c r="E5" s="87"/>
      <c r="F5" s="87"/>
      <c r="G5" s="16"/>
      <c r="H5" s="15"/>
      <c r="R5" s="209"/>
      <c r="S5" s="209"/>
      <c r="T5" s="209"/>
      <c r="U5" s="209"/>
      <c r="V5" s="209"/>
      <c r="W5" s="209"/>
      <c r="X5" s="209"/>
      <c r="Y5" s="209"/>
      <c r="Z5" s="280" t="s">
        <v>6</v>
      </c>
      <c r="AA5" s="280"/>
      <c r="AB5" s="280"/>
      <c r="AC5" s="280"/>
      <c r="AD5" s="280"/>
      <c r="AE5" s="280"/>
      <c r="AF5" s="280"/>
      <c r="AG5" s="205"/>
      <c r="AH5" s="205"/>
      <c r="AI5" s="205"/>
      <c r="AJ5" s="205"/>
      <c r="AK5" s="205"/>
      <c r="AL5" s="205"/>
      <c r="AM5" s="205"/>
    </row>
    <row r="6" spans="1:40" ht="33" hidden="1" customHeight="1">
      <c r="A6" s="205"/>
      <c r="B6" s="88" t="s">
        <v>63</v>
      </c>
      <c r="C6" s="85"/>
      <c r="D6" s="85"/>
      <c r="E6" s="85"/>
      <c r="F6" s="85"/>
      <c r="G6" s="16"/>
      <c r="H6" s="15"/>
      <c r="R6" s="209"/>
      <c r="S6" s="209"/>
      <c r="T6" s="209"/>
      <c r="U6" s="209"/>
      <c r="V6" s="209"/>
      <c r="W6" s="209"/>
      <c r="X6" s="209"/>
      <c r="Y6" s="209"/>
      <c r="Z6" s="85"/>
      <c r="AA6" s="85"/>
      <c r="AB6" s="85"/>
      <c r="AC6" s="85"/>
      <c r="AD6" s="85"/>
      <c r="AE6" s="209"/>
      <c r="AF6" s="209"/>
      <c r="AG6" s="205"/>
      <c r="AH6" s="205"/>
      <c r="AI6" s="205"/>
      <c r="AJ6" s="205"/>
      <c r="AK6" s="205"/>
      <c r="AL6" s="205"/>
      <c r="AM6" s="205"/>
    </row>
    <row r="7" spans="1:40" ht="15" hidden="1" customHeight="1">
      <c r="A7" s="205"/>
      <c r="B7" s="89" t="s">
        <v>51</v>
      </c>
      <c r="C7" s="90"/>
      <c r="D7" s="90"/>
      <c r="E7" s="90"/>
      <c r="F7" s="90"/>
      <c r="G7" s="16"/>
      <c r="H7" s="15"/>
      <c r="R7" s="209"/>
      <c r="S7" s="209"/>
      <c r="T7" s="209"/>
      <c r="U7" s="209"/>
      <c r="V7" s="209"/>
      <c r="W7" s="209"/>
      <c r="X7" s="209"/>
      <c r="Y7" s="209"/>
      <c r="Z7" s="280" t="s">
        <v>51</v>
      </c>
      <c r="AA7" s="280"/>
      <c r="AB7" s="280"/>
      <c r="AC7" s="280"/>
      <c r="AD7" s="280"/>
      <c r="AE7" s="280"/>
      <c r="AF7" s="280"/>
      <c r="AG7" s="205"/>
      <c r="AH7" s="205"/>
      <c r="AI7" s="205"/>
      <c r="AJ7" s="205"/>
      <c r="AK7" s="205"/>
      <c r="AL7" s="205"/>
      <c r="AM7" s="205"/>
    </row>
    <row r="8" spans="1:40" ht="15" hidden="1" customHeight="1">
      <c r="A8" s="205"/>
      <c r="B8" s="85"/>
      <c r="C8" s="85"/>
      <c r="D8" s="85"/>
      <c r="E8" s="85"/>
      <c r="F8" s="85"/>
      <c r="G8" s="16"/>
      <c r="H8" s="15"/>
      <c r="R8" s="209"/>
      <c r="S8" s="209"/>
      <c r="T8" s="209"/>
      <c r="U8" s="209"/>
      <c r="V8" s="209"/>
      <c r="W8" s="209"/>
      <c r="X8" s="209"/>
      <c r="Y8" s="209"/>
      <c r="Z8" s="85"/>
      <c r="AA8" s="85"/>
      <c r="AB8" s="85"/>
      <c r="AC8" s="85"/>
      <c r="AD8" s="85"/>
      <c r="AE8" s="209"/>
      <c r="AF8" s="209"/>
      <c r="AG8" s="205"/>
      <c r="AH8" s="205"/>
      <c r="AI8" s="205"/>
      <c r="AJ8" s="205"/>
      <c r="AK8" s="205"/>
      <c r="AL8" s="205"/>
      <c r="AM8" s="205"/>
    </row>
    <row r="9" spans="1:40" ht="27.75" hidden="1" customHeight="1" thickBot="1">
      <c r="A9" s="17"/>
      <c r="B9" s="279" t="s">
        <v>153</v>
      </c>
      <c r="C9" s="279"/>
      <c r="D9" s="279"/>
      <c r="E9" s="279"/>
      <c r="F9" s="279"/>
      <c r="G9" s="17"/>
      <c r="H9" s="17"/>
      <c r="I9" s="17"/>
      <c r="J9" s="17"/>
      <c r="K9" s="17"/>
      <c r="L9" s="17"/>
      <c r="R9" s="205"/>
      <c r="S9" s="205"/>
      <c r="T9" s="205"/>
      <c r="U9" s="205"/>
      <c r="V9" s="205"/>
      <c r="W9" s="205"/>
      <c r="X9" s="205"/>
      <c r="Y9" s="205"/>
      <c r="Z9" s="382" t="s">
        <v>152</v>
      </c>
      <c r="AA9" s="382"/>
      <c r="AB9" s="382"/>
      <c r="AC9" s="382"/>
      <c r="AD9" s="382"/>
      <c r="AE9" s="382"/>
      <c r="AF9" s="382"/>
      <c r="AG9" s="205"/>
      <c r="AH9" s="205"/>
      <c r="AI9" s="205"/>
      <c r="AJ9" s="205"/>
      <c r="AK9" s="205"/>
      <c r="AL9" s="205"/>
      <c r="AM9" s="205"/>
    </row>
    <row r="10" spans="1:40" ht="27.75" customHeight="1" thickBot="1">
      <c r="A10" s="17"/>
      <c r="B10" s="207"/>
      <c r="C10" s="207"/>
      <c r="D10" s="207"/>
      <c r="E10" s="207"/>
      <c r="F10" s="207"/>
      <c r="G10" s="17"/>
      <c r="H10" s="17"/>
      <c r="I10" s="17"/>
      <c r="J10" s="17"/>
      <c r="K10" s="17"/>
      <c r="L10" s="17"/>
      <c r="M10" s="207"/>
      <c r="N10" s="207"/>
      <c r="O10" s="207"/>
      <c r="P10" s="207"/>
      <c r="Q10" s="207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35" t="s">
        <v>102</v>
      </c>
    </row>
    <row r="11" spans="1:40" ht="27.75" customHeight="1">
      <c r="A11" s="17"/>
      <c r="B11" s="207"/>
      <c r="C11" s="207"/>
      <c r="D11" s="207"/>
      <c r="E11" s="207"/>
      <c r="F11" s="207"/>
      <c r="G11" s="17"/>
      <c r="H11" s="17"/>
      <c r="I11" s="17"/>
      <c r="J11" s="17"/>
      <c r="K11" s="17"/>
      <c r="L11" s="17"/>
      <c r="M11" s="207"/>
      <c r="N11" s="207"/>
      <c r="O11" s="207"/>
      <c r="P11" s="207"/>
      <c r="Q11" s="207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</row>
    <row r="12" spans="1:40" ht="18.75" customHeight="1">
      <c r="A12" s="383" t="s">
        <v>162</v>
      </c>
      <c r="B12" s="383"/>
      <c r="C12" s="383"/>
      <c r="D12" s="383"/>
      <c r="E12" s="383"/>
      <c r="F12" s="383"/>
      <c r="G12" s="383"/>
      <c r="H12" s="383"/>
      <c r="I12" s="383"/>
      <c r="J12" s="383"/>
      <c r="K12" s="383"/>
      <c r="L12" s="383"/>
      <c r="M12" s="383"/>
      <c r="N12" s="383"/>
      <c r="O12" s="383"/>
      <c r="P12" s="383"/>
      <c r="Q12" s="383"/>
      <c r="R12" s="383"/>
      <c r="S12" s="383"/>
      <c r="T12" s="383"/>
      <c r="U12" s="383"/>
      <c r="V12" s="383"/>
      <c r="W12" s="383"/>
      <c r="X12" s="383"/>
      <c r="Y12" s="383"/>
      <c r="Z12" s="383"/>
      <c r="AA12" s="383"/>
      <c r="AB12" s="383"/>
      <c r="AC12" s="383"/>
      <c r="AD12" s="383"/>
      <c r="AE12" s="383"/>
      <c r="AF12" s="383"/>
      <c r="AG12" s="383"/>
      <c r="AH12" s="383"/>
      <c r="AI12" s="383"/>
      <c r="AJ12" s="383"/>
      <c r="AK12" s="383"/>
      <c r="AL12" s="383"/>
      <c r="AM12" s="383"/>
      <c r="AN12" s="383"/>
    </row>
    <row r="13" spans="1:40" ht="18.75" customHeight="1">
      <c r="A13" s="383" t="s">
        <v>138</v>
      </c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3"/>
      <c r="N13" s="383"/>
      <c r="O13" s="383"/>
      <c r="P13" s="383"/>
      <c r="Q13" s="383"/>
      <c r="R13" s="383"/>
      <c r="S13" s="383"/>
      <c r="T13" s="383"/>
      <c r="U13" s="383"/>
      <c r="V13" s="383"/>
      <c r="W13" s="383"/>
      <c r="X13" s="383"/>
      <c r="Y13" s="383"/>
      <c r="Z13" s="383"/>
      <c r="AA13" s="383"/>
      <c r="AB13" s="383"/>
      <c r="AC13" s="383"/>
      <c r="AD13" s="383"/>
      <c r="AE13" s="383"/>
      <c r="AF13" s="383"/>
      <c r="AG13" s="383"/>
      <c r="AH13" s="383"/>
      <c r="AI13" s="383"/>
      <c r="AJ13" s="383"/>
      <c r="AK13" s="383"/>
      <c r="AL13" s="383"/>
      <c r="AM13" s="383"/>
      <c r="AN13" s="383"/>
    </row>
    <row r="14" spans="1:40" ht="16.5" customHeight="1">
      <c r="A14" s="383" t="s">
        <v>142</v>
      </c>
      <c r="B14" s="383"/>
      <c r="C14" s="383"/>
      <c r="D14" s="383"/>
      <c r="E14" s="383"/>
      <c r="F14" s="383"/>
      <c r="G14" s="383"/>
      <c r="H14" s="383"/>
      <c r="I14" s="383"/>
      <c r="J14" s="383"/>
      <c r="K14" s="383"/>
      <c r="L14" s="383"/>
      <c r="M14" s="383"/>
      <c r="N14" s="383"/>
      <c r="O14" s="383"/>
      <c r="P14" s="383"/>
      <c r="Q14" s="383"/>
      <c r="R14" s="383"/>
      <c r="S14" s="383"/>
      <c r="T14" s="383"/>
      <c r="U14" s="383"/>
      <c r="V14" s="383"/>
      <c r="W14" s="383"/>
      <c r="X14" s="383"/>
      <c r="Y14" s="383"/>
      <c r="Z14" s="383"/>
      <c r="AA14" s="383"/>
      <c r="AB14" s="383"/>
      <c r="AC14" s="383"/>
      <c r="AD14" s="383"/>
      <c r="AE14" s="383"/>
      <c r="AF14" s="383"/>
      <c r="AG14" s="383"/>
      <c r="AH14" s="383"/>
      <c r="AI14" s="383"/>
      <c r="AJ14" s="383"/>
      <c r="AK14" s="383"/>
      <c r="AL14" s="383"/>
      <c r="AM14" s="383"/>
      <c r="AN14" s="383"/>
    </row>
    <row r="15" spans="1:40" ht="15" customHeight="1">
      <c r="A15" s="366" t="s">
        <v>10</v>
      </c>
      <c r="B15" s="384" t="s">
        <v>11</v>
      </c>
      <c r="C15" s="366" t="s">
        <v>89</v>
      </c>
      <c r="D15" s="287" t="s">
        <v>91</v>
      </c>
      <c r="E15" s="296" t="s">
        <v>54</v>
      </c>
      <c r="F15" s="296" t="s">
        <v>87</v>
      </c>
      <c r="G15" s="385" t="s">
        <v>13</v>
      </c>
      <c r="H15" s="404" t="s">
        <v>175</v>
      </c>
      <c r="I15" s="404"/>
      <c r="J15" s="404"/>
      <c r="K15" s="404"/>
      <c r="L15" s="404"/>
      <c r="M15" s="404"/>
      <c r="N15" s="404"/>
      <c r="O15" s="404"/>
      <c r="P15" s="404"/>
      <c r="Q15" s="404"/>
      <c r="R15" s="404"/>
      <c r="S15" s="404"/>
      <c r="T15" s="404"/>
      <c r="U15" s="404"/>
      <c r="V15" s="404"/>
      <c r="W15" s="404"/>
      <c r="X15" s="404"/>
      <c r="Y15" s="404"/>
      <c r="Z15" s="404"/>
      <c r="AA15" s="404"/>
      <c r="AB15" s="404"/>
      <c r="AC15" s="404"/>
      <c r="AD15" s="404"/>
      <c r="AE15" s="404"/>
      <c r="AF15" s="404"/>
      <c r="AG15" s="404"/>
      <c r="AH15" s="404"/>
      <c r="AI15" s="404"/>
      <c r="AJ15" s="404"/>
      <c r="AK15" s="404"/>
      <c r="AL15" s="405"/>
      <c r="AM15" s="398" t="s">
        <v>161</v>
      </c>
      <c r="AN15" s="406" t="s">
        <v>26</v>
      </c>
    </row>
    <row r="16" spans="1:40" ht="31.5" customHeight="1">
      <c r="A16" s="366"/>
      <c r="B16" s="384"/>
      <c r="C16" s="366"/>
      <c r="D16" s="288"/>
      <c r="E16" s="296"/>
      <c r="F16" s="296"/>
      <c r="G16" s="385"/>
      <c r="H16" s="421">
        <v>1</v>
      </c>
      <c r="I16" s="418" t="s">
        <v>107</v>
      </c>
      <c r="J16" s="422">
        <v>3</v>
      </c>
      <c r="K16" s="220" t="s">
        <v>109</v>
      </c>
      <c r="L16" s="421">
        <v>5</v>
      </c>
      <c r="M16" s="220" t="s">
        <v>111</v>
      </c>
      <c r="N16" s="421">
        <v>7</v>
      </c>
      <c r="O16" s="220" t="s">
        <v>113</v>
      </c>
      <c r="P16" s="422">
        <v>9</v>
      </c>
      <c r="Q16" s="418" t="s">
        <v>115</v>
      </c>
      <c r="R16" s="421">
        <v>11</v>
      </c>
      <c r="S16" s="220" t="s">
        <v>117</v>
      </c>
      <c r="T16" s="421">
        <v>13</v>
      </c>
      <c r="U16" s="220" t="s">
        <v>119</v>
      </c>
      <c r="V16" s="421">
        <v>15</v>
      </c>
      <c r="W16" s="418" t="s">
        <v>121</v>
      </c>
      <c r="X16" s="422">
        <v>17</v>
      </c>
      <c r="Y16" s="220" t="s">
        <v>123</v>
      </c>
      <c r="Z16" s="421">
        <v>19</v>
      </c>
      <c r="AA16" s="220" t="s">
        <v>125</v>
      </c>
      <c r="AB16" s="421">
        <v>21</v>
      </c>
      <c r="AC16" s="220" t="s">
        <v>127</v>
      </c>
      <c r="AD16" s="422">
        <v>23</v>
      </c>
      <c r="AE16" s="418" t="s">
        <v>129</v>
      </c>
      <c r="AF16" s="421">
        <v>25</v>
      </c>
      <c r="AG16" s="220" t="s">
        <v>131</v>
      </c>
      <c r="AH16" s="421">
        <v>27</v>
      </c>
      <c r="AI16" s="220" t="s">
        <v>133</v>
      </c>
      <c r="AJ16" s="231"/>
      <c r="AK16" s="227"/>
      <c r="AL16" s="228"/>
      <c r="AM16" s="398"/>
      <c r="AN16" s="406"/>
    </row>
    <row r="17" spans="1:69" ht="30" customHeight="1">
      <c r="A17" s="366"/>
      <c r="B17" s="384"/>
      <c r="C17" s="366"/>
      <c r="D17" s="288"/>
      <c r="E17" s="296"/>
      <c r="F17" s="296"/>
      <c r="G17" s="385"/>
      <c r="H17" s="399" t="s">
        <v>160</v>
      </c>
      <c r="I17" s="400"/>
      <c r="J17" s="400"/>
      <c r="K17" s="400"/>
      <c r="L17" s="400"/>
      <c r="M17" s="400"/>
      <c r="N17" s="400"/>
      <c r="O17" s="400"/>
      <c r="P17" s="400"/>
      <c r="Q17" s="400"/>
      <c r="R17" s="400"/>
      <c r="S17" s="400"/>
      <c r="T17" s="400"/>
      <c r="U17" s="400"/>
      <c r="V17" s="400"/>
      <c r="W17" s="400"/>
      <c r="X17" s="400"/>
      <c r="Y17" s="400"/>
      <c r="Z17" s="400"/>
      <c r="AA17" s="400"/>
      <c r="AB17" s="400"/>
      <c r="AC17" s="400"/>
      <c r="AD17" s="400"/>
      <c r="AE17" s="400"/>
      <c r="AF17" s="400"/>
      <c r="AG17" s="400"/>
      <c r="AH17" s="400"/>
      <c r="AI17" s="400"/>
      <c r="AJ17" s="400"/>
      <c r="AK17" s="400"/>
      <c r="AL17" s="400"/>
      <c r="AM17" s="398"/>
      <c r="AN17" s="406" t="s">
        <v>95</v>
      </c>
    </row>
    <row r="18" spans="1:69" ht="30" customHeight="1">
      <c r="A18" s="366"/>
      <c r="B18" s="384"/>
      <c r="C18" s="366"/>
      <c r="D18" s="289"/>
      <c r="E18" s="296"/>
      <c r="F18" s="296"/>
      <c r="G18" s="385"/>
      <c r="H18" s="401"/>
      <c r="I18" s="402"/>
      <c r="J18" s="402"/>
      <c r="K18" s="402"/>
      <c r="L18" s="402"/>
      <c r="M18" s="402"/>
      <c r="N18" s="402"/>
      <c r="O18" s="402"/>
      <c r="P18" s="402"/>
      <c r="Q18" s="402"/>
      <c r="R18" s="402"/>
      <c r="S18" s="402"/>
      <c r="T18" s="402"/>
      <c r="U18" s="402"/>
      <c r="V18" s="402"/>
      <c r="W18" s="402"/>
      <c r="X18" s="402"/>
      <c r="Y18" s="402"/>
      <c r="Z18" s="402"/>
      <c r="AA18" s="402"/>
      <c r="AB18" s="402"/>
      <c r="AC18" s="402"/>
      <c r="AD18" s="402"/>
      <c r="AE18" s="402"/>
      <c r="AF18" s="402"/>
      <c r="AG18" s="402"/>
      <c r="AH18" s="402"/>
      <c r="AI18" s="402"/>
      <c r="AJ18" s="402"/>
      <c r="AK18" s="402"/>
      <c r="AL18" s="402"/>
      <c r="AM18" s="398"/>
      <c r="AN18" s="406"/>
    </row>
    <row r="19" spans="1:69" s="23" customFormat="1" ht="16.5" thickBot="1">
      <c r="A19" s="169">
        <v>1</v>
      </c>
      <c r="B19" s="169">
        <v>2</v>
      </c>
      <c r="C19" s="170">
        <v>3</v>
      </c>
      <c r="D19" s="170">
        <v>4</v>
      </c>
      <c r="E19" s="170">
        <v>5</v>
      </c>
      <c r="F19" s="169">
        <v>6</v>
      </c>
      <c r="G19" s="169">
        <v>7</v>
      </c>
      <c r="H19" s="403">
        <v>7</v>
      </c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403"/>
      <c r="AA19" s="403"/>
      <c r="AB19" s="403"/>
      <c r="AC19" s="403"/>
      <c r="AD19" s="403"/>
      <c r="AE19" s="403"/>
      <c r="AF19" s="403"/>
      <c r="AG19" s="403"/>
      <c r="AH19" s="403"/>
      <c r="AI19" s="403"/>
      <c r="AJ19" s="403"/>
      <c r="AK19" s="403"/>
      <c r="AL19" s="403"/>
      <c r="AM19" s="229">
        <v>8</v>
      </c>
      <c r="AN19" s="230">
        <v>9</v>
      </c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</row>
    <row r="20" spans="1:69" s="37" customFormat="1" ht="78" customHeight="1" thickBot="1">
      <c r="A20" s="121" t="s">
        <v>154</v>
      </c>
      <c r="B20" s="334" t="s">
        <v>44</v>
      </c>
      <c r="C20" s="31" t="s">
        <v>84</v>
      </c>
      <c r="D20" s="31">
        <v>7.8620000000000001</v>
      </c>
      <c r="E20" s="211" t="s">
        <v>30</v>
      </c>
      <c r="F20" s="26" t="s">
        <v>88</v>
      </c>
      <c r="G20" s="218">
        <v>1</v>
      </c>
      <c r="H20" s="224"/>
      <c r="I20" s="423"/>
      <c r="J20" s="423"/>
      <c r="K20" s="224"/>
      <c r="L20" s="224"/>
      <c r="M20" s="224"/>
      <c r="N20" s="224"/>
      <c r="O20" s="224"/>
      <c r="P20" s="423"/>
      <c r="Q20" s="423"/>
      <c r="R20" s="224"/>
      <c r="S20" s="224">
        <f>D20</f>
        <v>7.8620000000000001</v>
      </c>
      <c r="T20" s="224"/>
      <c r="U20" s="224"/>
      <c r="V20" s="224"/>
      <c r="W20" s="423"/>
      <c r="X20" s="423"/>
      <c r="Y20" s="224"/>
      <c r="Z20" s="224"/>
      <c r="AA20" s="224"/>
      <c r="AB20" s="224"/>
      <c r="AC20" s="224"/>
      <c r="AD20" s="423"/>
      <c r="AE20" s="423"/>
      <c r="AF20" s="224"/>
      <c r="AG20" s="224"/>
      <c r="AH20" s="224"/>
      <c r="AI20" s="224"/>
      <c r="AJ20" s="224"/>
      <c r="AK20" s="224"/>
      <c r="AL20" s="224"/>
      <c r="AM20" s="224">
        <f>SUM(H20:AL20)</f>
        <v>7.8620000000000001</v>
      </c>
      <c r="AN20" s="224">
        <f>AM20</f>
        <v>7.8620000000000001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</row>
    <row r="21" spans="1:69" s="37" customFormat="1" ht="78" customHeight="1">
      <c r="A21" s="121" t="s">
        <v>155</v>
      </c>
      <c r="B21" s="336"/>
      <c r="C21" s="31" t="s">
        <v>85</v>
      </c>
      <c r="D21" s="31">
        <v>7.8620000000000001</v>
      </c>
      <c r="E21" s="211" t="s">
        <v>31</v>
      </c>
      <c r="F21" s="26" t="s">
        <v>158</v>
      </c>
      <c r="G21" s="218">
        <v>1</v>
      </c>
      <c r="H21" s="224"/>
      <c r="I21" s="423"/>
      <c r="J21" s="423"/>
      <c r="K21" s="224"/>
      <c r="L21" s="224"/>
      <c r="M21" s="224"/>
      <c r="N21" s="224"/>
      <c r="O21" s="224"/>
      <c r="P21" s="423"/>
      <c r="Q21" s="423"/>
      <c r="R21" s="224"/>
      <c r="S21" s="224"/>
      <c r="T21" s="224"/>
      <c r="U21" s="224"/>
      <c r="V21" s="224"/>
      <c r="W21" s="423"/>
      <c r="X21" s="423"/>
      <c r="Y21" s="224"/>
      <c r="Z21" s="224">
        <f>D21</f>
        <v>7.8620000000000001</v>
      </c>
      <c r="AA21" s="224"/>
      <c r="AB21" s="224"/>
      <c r="AC21" s="224"/>
      <c r="AD21" s="423"/>
      <c r="AE21" s="423"/>
      <c r="AF21" s="224"/>
      <c r="AG21" s="224"/>
      <c r="AH21" s="224"/>
      <c r="AI21" s="224"/>
      <c r="AJ21" s="224"/>
      <c r="AK21" s="224"/>
      <c r="AL21" s="224"/>
      <c r="AM21" s="224">
        <f>SUM(H21:AL21)</f>
        <v>7.8620000000000001</v>
      </c>
      <c r="AN21" s="224">
        <f>AM21</f>
        <v>7.8620000000000001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</row>
    <row r="22" spans="1:69" s="126" customFormat="1" ht="15.75" customHeight="1">
      <c r="A22" s="355" t="s">
        <v>94</v>
      </c>
      <c r="B22" s="355"/>
      <c r="C22" s="355"/>
      <c r="D22" s="355"/>
      <c r="E22" s="355"/>
      <c r="F22" s="355"/>
      <c r="G22" s="119" t="s">
        <v>33</v>
      </c>
      <c r="H22" s="225">
        <f t="shared" ref="H22:R22" si="0">H20</f>
        <v>0</v>
      </c>
      <c r="I22" s="225">
        <f t="shared" si="0"/>
        <v>0</v>
      </c>
      <c r="J22" s="225">
        <f t="shared" si="0"/>
        <v>0</v>
      </c>
      <c r="K22" s="225">
        <f t="shared" si="0"/>
        <v>0</v>
      </c>
      <c r="L22" s="225">
        <f t="shared" si="0"/>
        <v>0</v>
      </c>
      <c r="M22" s="225">
        <f t="shared" si="0"/>
        <v>0</v>
      </c>
      <c r="N22" s="225">
        <f t="shared" si="0"/>
        <v>0</v>
      </c>
      <c r="O22" s="225">
        <f t="shared" si="0"/>
        <v>0</v>
      </c>
      <c r="P22" s="225">
        <f t="shared" si="0"/>
        <v>0</v>
      </c>
      <c r="Q22" s="225">
        <f t="shared" si="0"/>
        <v>0</v>
      </c>
      <c r="R22" s="225">
        <f t="shared" si="0"/>
        <v>0</v>
      </c>
      <c r="S22" s="225">
        <f>SUM(S20:S21)</f>
        <v>7.8620000000000001</v>
      </c>
      <c r="T22" s="225">
        <f t="shared" ref="T22:AM22" si="1">SUM(T20:T21)</f>
        <v>0</v>
      </c>
      <c r="U22" s="225">
        <f t="shared" si="1"/>
        <v>0</v>
      </c>
      <c r="V22" s="225">
        <f t="shared" si="1"/>
        <v>0</v>
      </c>
      <c r="W22" s="225">
        <f t="shared" si="1"/>
        <v>0</v>
      </c>
      <c r="X22" s="225">
        <f t="shared" si="1"/>
        <v>0</v>
      </c>
      <c r="Y22" s="225">
        <f t="shared" si="1"/>
        <v>0</v>
      </c>
      <c r="Z22" s="225">
        <f>SUM(Z20:Z21)</f>
        <v>7.8620000000000001</v>
      </c>
      <c r="AA22" s="225">
        <f t="shared" si="1"/>
        <v>0</v>
      </c>
      <c r="AB22" s="225">
        <f t="shared" si="1"/>
        <v>0</v>
      </c>
      <c r="AC22" s="225">
        <f t="shared" si="1"/>
        <v>0</v>
      </c>
      <c r="AD22" s="225">
        <f t="shared" si="1"/>
        <v>0</v>
      </c>
      <c r="AE22" s="225">
        <f t="shared" si="1"/>
        <v>0</v>
      </c>
      <c r="AF22" s="225">
        <f t="shared" si="1"/>
        <v>0</v>
      </c>
      <c r="AG22" s="225">
        <f t="shared" si="1"/>
        <v>0</v>
      </c>
      <c r="AH22" s="225">
        <f t="shared" si="1"/>
        <v>0</v>
      </c>
      <c r="AI22" s="225">
        <f t="shared" si="1"/>
        <v>0</v>
      </c>
      <c r="AJ22" s="225">
        <f t="shared" si="1"/>
        <v>0</v>
      </c>
      <c r="AK22" s="225">
        <f t="shared" si="1"/>
        <v>0</v>
      </c>
      <c r="AL22" s="225">
        <f t="shared" si="1"/>
        <v>0</v>
      </c>
      <c r="AM22" s="225">
        <f t="shared" si="1"/>
        <v>15.724</v>
      </c>
      <c r="AN22" s="226">
        <f>SUM(AN20:AN21)</f>
        <v>15.724</v>
      </c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</row>
    <row r="23" spans="1:69" ht="39.75" customHeight="1">
      <c r="AJ23" s="246"/>
      <c r="AK23" s="246"/>
      <c r="AL23" s="247">
        <f>SUM(AJ23:AK23)</f>
        <v>0</v>
      </c>
    </row>
    <row r="24" spans="1:69" ht="15" customHeight="1">
      <c r="A24" s="61"/>
      <c r="B24" s="62"/>
      <c r="C24" s="62"/>
      <c r="D24" s="62"/>
      <c r="E24" s="62"/>
      <c r="F24" s="62"/>
      <c r="G24" s="62"/>
      <c r="H24" s="63"/>
      <c r="I24" s="63"/>
      <c r="J24" s="63"/>
      <c r="K24" s="63"/>
      <c r="L24" s="63"/>
      <c r="M24" s="63"/>
      <c r="N24" s="63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</row>
    <row r="25" spans="1:69" ht="65.25" customHeight="1">
      <c r="B25" s="379" t="s">
        <v>65</v>
      </c>
      <c r="C25" s="379"/>
      <c r="D25" s="379"/>
      <c r="E25" s="379"/>
      <c r="F25" s="379"/>
      <c r="G25" s="379"/>
      <c r="H25" s="237"/>
      <c r="I25" s="380" t="s">
        <v>167</v>
      </c>
      <c r="J25" s="380"/>
      <c r="K25" s="380"/>
      <c r="L25" s="380"/>
      <c r="M25" s="238"/>
      <c r="N25" s="381"/>
      <c r="O25" s="381"/>
      <c r="P25" s="381"/>
      <c r="Q25" s="381"/>
      <c r="R25" s="238"/>
      <c r="S25" s="373" t="s">
        <v>168</v>
      </c>
      <c r="T25" s="373"/>
      <c r="U25" s="373"/>
      <c r="V25" s="237"/>
      <c r="W25" s="237"/>
      <c r="X25" s="239"/>
      <c r="Y25" s="239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</row>
    <row r="26" spans="1:69" ht="30.75" customHeight="1">
      <c r="B26" s="237"/>
      <c r="C26" s="237"/>
      <c r="D26" s="237"/>
      <c r="E26" s="237"/>
      <c r="F26" s="237"/>
      <c r="G26" s="237"/>
      <c r="H26" s="237"/>
      <c r="I26" s="372" t="s">
        <v>6</v>
      </c>
      <c r="J26" s="372"/>
      <c r="K26" s="372"/>
      <c r="L26" s="372"/>
      <c r="M26" s="237"/>
      <c r="N26" s="372" t="s">
        <v>51</v>
      </c>
      <c r="O26" s="372"/>
      <c r="P26" s="372"/>
      <c r="Q26" s="372"/>
      <c r="R26" s="237"/>
      <c r="S26" s="372" t="s">
        <v>52</v>
      </c>
      <c r="T26" s="372"/>
      <c r="U26" s="372"/>
      <c r="V26" s="237"/>
      <c r="W26" s="237"/>
      <c r="X26" s="240"/>
      <c r="Y26" s="240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</row>
    <row r="27" spans="1:69" ht="68.25" customHeight="1">
      <c r="B27" s="379" t="s">
        <v>166</v>
      </c>
      <c r="C27" s="379"/>
      <c r="D27" s="379"/>
      <c r="E27" s="379"/>
      <c r="F27" s="379"/>
      <c r="G27" s="379"/>
      <c r="H27" s="237"/>
      <c r="I27" s="380" t="s">
        <v>165</v>
      </c>
      <c r="J27" s="380"/>
      <c r="K27" s="380"/>
      <c r="L27" s="380"/>
      <c r="M27" s="238"/>
      <c r="N27" s="381"/>
      <c r="O27" s="381"/>
      <c r="P27" s="381"/>
      <c r="Q27" s="381"/>
      <c r="R27" s="238"/>
      <c r="S27" s="373"/>
      <c r="T27" s="373"/>
      <c r="U27" s="373"/>
      <c r="V27" s="237"/>
      <c r="W27" s="237"/>
      <c r="X27" s="241"/>
      <c r="Y27" s="241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</row>
    <row r="28" spans="1:69" ht="32.25" customHeight="1">
      <c r="B28" s="237"/>
      <c r="C28" s="237"/>
      <c r="D28" s="237"/>
      <c r="E28" s="237"/>
      <c r="F28" s="237"/>
      <c r="G28" s="237"/>
      <c r="H28" s="237"/>
      <c r="I28" s="372" t="s">
        <v>6</v>
      </c>
      <c r="J28" s="372"/>
      <c r="K28" s="372"/>
      <c r="L28" s="372"/>
      <c r="M28" s="237"/>
      <c r="N28" s="372" t="s">
        <v>51</v>
      </c>
      <c r="O28" s="372"/>
      <c r="P28" s="372"/>
      <c r="Q28" s="372"/>
      <c r="R28" s="237"/>
      <c r="S28" s="372" t="s">
        <v>52</v>
      </c>
      <c r="T28" s="372"/>
      <c r="U28" s="372"/>
      <c r="V28" s="237"/>
      <c r="W28" s="237"/>
      <c r="X28" s="242"/>
      <c r="Y28" s="242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69" ht="13.5" customHeight="1">
      <c r="R29" s="5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</row>
    <row r="30" spans="1:69" ht="13.5" customHeight="1"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69"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69"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8:38"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</row>
    <row r="34" spans="18:38"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8:38"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</row>
    <row r="36" spans="18:38"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</row>
    <row r="37" spans="18:38"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</row>
    <row r="38" spans="18:38"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</row>
    <row r="39" spans="18:38"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</row>
  </sheetData>
  <mergeCells count="38">
    <mergeCell ref="A12:AN12"/>
    <mergeCell ref="A13:AN13"/>
    <mergeCell ref="A14:AN14"/>
    <mergeCell ref="AN15:AN16"/>
    <mergeCell ref="AN17:AN18"/>
    <mergeCell ref="B3:F3"/>
    <mergeCell ref="Z3:AF3"/>
    <mergeCell ref="Z5:AF5"/>
    <mergeCell ref="Z7:AF7"/>
    <mergeCell ref="B9:F9"/>
    <mergeCell ref="Z9:AF9"/>
    <mergeCell ref="I26:L26"/>
    <mergeCell ref="N26:Q26"/>
    <mergeCell ref="S26:U26"/>
    <mergeCell ref="AM15:AM18"/>
    <mergeCell ref="H17:AL18"/>
    <mergeCell ref="H19:AL19"/>
    <mergeCell ref="H15:AL15"/>
    <mergeCell ref="B25:G25"/>
    <mergeCell ref="I25:L25"/>
    <mergeCell ref="N25:Q25"/>
    <mergeCell ref="S25:U25"/>
    <mergeCell ref="D15:D18"/>
    <mergeCell ref="B20:B21"/>
    <mergeCell ref="A22:F22"/>
    <mergeCell ref="A15:A18"/>
    <mergeCell ref="B15:B18"/>
    <mergeCell ref="C15:C18"/>
    <mergeCell ref="E15:E18"/>
    <mergeCell ref="F15:F18"/>
    <mergeCell ref="G15:G18"/>
    <mergeCell ref="B27:G27"/>
    <mergeCell ref="I27:L27"/>
    <mergeCell ref="N27:Q27"/>
    <mergeCell ref="S27:U27"/>
    <mergeCell ref="I28:L28"/>
    <mergeCell ref="N28:Q28"/>
    <mergeCell ref="S28:U28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7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topLeftCell="A10" zoomScale="55" zoomScaleNormal="55" zoomScaleSheetLayoutView="55" workbookViewId="0">
      <selection activeCell="G15" sqref="G15:AK15"/>
    </sheetView>
  </sheetViews>
  <sheetFormatPr defaultColWidth="12.42578125" defaultRowHeight="15" outlineLevelCol="1"/>
  <cols>
    <col min="1" max="1" width="6" style="1" customWidth="1"/>
    <col min="2" max="2" width="53.85546875" style="66" customWidth="1"/>
    <col min="3" max="3" width="31" style="1" customWidth="1"/>
    <col min="4" max="4" width="12.42578125" style="1"/>
    <col min="5" max="5" width="16.85546875" style="2" customWidth="1"/>
    <col min="6" max="6" width="8.42578125" style="2" hidden="1" customWidth="1"/>
    <col min="7" max="34" width="8.42578125" style="1" customWidth="1"/>
    <col min="35" max="37" width="8.42578125" style="1" hidden="1" customWidth="1" outlineLevel="1"/>
    <col min="38" max="38" width="12.42578125" style="65" collapsed="1"/>
    <col min="39" max="41" width="12.42578125" style="1"/>
    <col min="42" max="68" width="12.42578125" style="28"/>
    <col min="69" max="16384" width="12.42578125" style="1"/>
  </cols>
  <sheetData>
    <row r="1" spans="1:68" ht="15" hidden="1" customHeight="1">
      <c r="A1" s="196"/>
      <c r="B1" s="197"/>
      <c r="C1" s="194"/>
      <c r="D1" s="16"/>
      <c r="E1" s="16"/>
      <c r="F1" s="16"/>
      <c r="G1" s="1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</row>
    <row r="2" spans="1:68" ht="15" hidden="1" customHeight="1" thickBot="1">
      <c r="A2" s="196"/>
      <c r="B2" s="129" t="s">
        <v>0</v>
      </c>
      <c r="C2" s="194"/>
      <c r="D2" s="16"/>
      <c r="E2" s="16"/>
      <c r="F2" s="16"/>
      <c r="G2" s="15"/>
      <c r="Q2" s="195"/>
      <c r="R2" s="195"/>
      <c r="S2" s="195"/>
      <c r="T2" s="195"/>
      <c r="U2" s="195"/>
      <c r="V2" s="195"/>
      <c r="W2" s="195"/>
      <c r="X2" s="195"/>
      <c r="Y2" s="171" t="s">
        <v>1</v>
      </c>
      <c r="AB2" s="195"/>
      <c r="AC2" s="195"/>
      <c r="AD2" s="195"/>
      <c r="AE2" s="195"/>
      <c r="AF2" s="196"/>
      <c r="AG2" s="196"/>
      <c r="AH2" s="196"/>
      <c r="AI2" s="196"/>
      <c r="AJ2" s="196"/>
      <c r="AK2" s="196"/>
      <c r="AL2" s="234"/>
    </row>
    <row r="3" spans="1:68" ht="32.25" hidden="1" customHeight="1">
      <c r="A3" s="196"/>
      <c r="B3" s="279" t="s">
        <v>57</v>
      </c>
      <c r="C3" s="279"/>
      <c r="D3" s="279"/>
      <c r="E3" s="279"/>
      <c r="F3" s="16"/>
      <c r="G3" s="15"/>
      <c r="Q3" s="195"/>
      <c r="R3" s="195"/>
      <c r="S3" s="195"/>
      <c r="T3" s="195"/>
      <c r="U3" s="195"/>
      <c r="V3" s="195"/>
      <c r="W3" s="195"/>
      <c r="X3" s="195"/>
      <c r="Y3" s="279" t="s">
        <v>3</v>
      </c>
      <c r="Z3" s="279"/>
      <c r="AA3" s="279"/>
      <c r="AB3" s="279"/>
      <c r="AC3" s="279"/>
      <c r="AD3" s="279"/>
      <c r="AE3" s="279"/>
      <c r="AF3" s="196"/>
      <c r="AG3" s="196"/>
      <c r="AH3" s="196"/>
      <c r="AI3" s="196"/>
      <c r="AJ3" s="196"/>
      <c r="AK3" s="196"/>
      <c r="AL3" s="196"/>
    </row>
    <row r="4" spans="1:68" ht="31.5" hidden="1" customHeight="1">
      <c r="A4" s="196"/>
      <c r="B4" s="84" t="s">
        <v>62</v>
      </c>
      <c r="C4" s="85"/>
      <c r="D4" s="85"/>
      <c r="E4" s="85"/>
      <c r="F4" s="16"/>
      <c r="G4" s="15"/>
      <c r="Q4" s="195"/>
      <c r="R4" s="195"/>
      <c r="S4" s="195"/>
      <c r="T4" s="195"/>
      <c r="U4" s="195"/>
      <c r="V4" s="195"/>
      <c r="W4" s="195"/>
      <c r="X4" s="195"/>
      <c r="Y4" s="85"/>
      <c r="Z4" s="85"/>
      <c r="AA4" s="85"/>
      <c r="AB4" s="85"/>
      <c r="AC4" s="85"/>
      <c r="AD4" s="195"/>
      <c r="AE4" s="195"/>
      <c r="AF4" s="196"/>
      <c r="AG4" s="196"/>
      <c r="AH4" s="196"/>
      <c r="AI4" s="196"/>
      <c r="AJ4" s="196"/>
      <c r="AK4" s="196"/>
      <c r="AL4" s="196"/>
    </row>
    <row r="5" spans="1:68" ht="15" hidden="1" customHeight="1">
      <c r="A5" s="196"/>
      <c r="B5" s="198" t="s">
        <v>6</v>
      </c>
      <c r="C5" s="87"/>
      <c r="D5" s="87"/>
      <c r="E5" s="87"/>
      <c r="F5" s="16"/>
      <c r="G5" s="15"/>
      <c r="Q5" s="195"/>
      <c r="R5" s="195"/>
      <c r="S5" s="195"/>
      <c r="T5" s="195"/>
      <c r="U5" s="195"/>
      <c r="V5" s="195"/>
      <c r="W5" s="195"/>
      <c r="X5" s="195"/>
      <c r="Y5" s="280" t="s">
        <v>6</v>
      </c>
      <c r="Z5" s="280"/>
      <c r="AA5" s="280"/>
      <c r="AB5" s="280"/>
      <c r="AC5" s="280"/>
      <c r="AD5" s="280"/>
      <c r="AE5" s="280"/>
      <c r="AF5" s="196"/>
      <c r="AG5" s="196"/>
      <c r="AH5" s="196"/>
      <c r="AI5" s="196"/>
      <c r="AJ5" s="196"/>
      <c r="AK5" s="196"/>
      <c r="AL5" s="196"/>
    </row>
    <row r="6" spans="1:68" ht="33" hidden="1" customHeight="1">
      <c r="A6" s="196"/>
      <c r="B6" s="88" t="s">
        <v>63</v>
      </c>
      <c r="C6" s="85"/>
      <c r="D6" s="85"/>
      <c r="E6" s="85"/>
      <c r="F6" s="16"/>
      <c r="G6" s="15"/>
      <c r="Q6" s="195"/>
      <c r="R6" s="195"/>
      <c r="S6" s="195"/>
      <c r="T6" s="195"/>
      <c r="U6" s="195"/>
      <c r="V6" s="195"/>
      <c r="W6" s="195"/>
      <c r="X6" s="195"/>
      <c r="Y6" s="85"/>
      <c r="Z6" s="85"/>
      <c r="AA6" s="85"/>
      <c r="AB6" s="85"/>
      <c r="AC6" s="85"/>
      <c r="AD6" s="195"/>
      <c r="AE6" s="195"/>
      <c r="AF6" s="196"/>
      <c r="AG6" s="196"/>
      <c r="AH6" s="196"/>
      <c r="AI6" s="196"/>
      <c r="AJ6" s="196"/>
      <c r="AK6" s="196"/>
      <c r="AL6" s="196"/>
    </row>
    <row r="7" spans="1:68" ht="15" hidden="1" customHeight="1">
      <c r="A7" s="196"/>
      <c r="B7" s="89" t="s">
        <v>51</v>
      </c>
      <c r="C7" s="90"/>
      <c r="D7" s="90"/>
      <c r="E7" s="90"/>
      <c r="F7" s="16"/>
      <c r="G7" s="15"/>
      <c r="Q7" s="195"/>
      <c r="R7" s="195"/>
      <c r="S7" s="195"/>
      <c r="T7" s="195"/>
      <c r="U7" s="195"/>
      <c r="V7" s="195"/>
      <c r="W7" s="195"/>
      <c r="X7" s="195"/>
      <c r="Y7" s="280" t="s">
        <v>51</v>
      </c>
      <c r="Z7" s="280"/>
      <c r="AA7" s="280"/>
      <c r="AB7" s="280"/>
      <c r="AC7" s="280"/>
      <c r="AD7" s="280"/>
      <c r="AE7" s="280"/>
      <c r="AF7" s="196"/>
      <c r="AG7" s="196"/>
      <c r="AH7" s="196"/>
      <c r="AI7" s="196"/>
      <c r="AJ7" s="196"/>
      <c r="AK7" s="196"/>
      <c r="AL7" s="196"/>
    </row>
    <row r="8" spans="1:68" ht="15" hidden="1" customHeight="1">
      <c r="A8" s="196"/>
      <c r="B8" s="85"/>
      <c r="C8" s="85"/>
      <c r="D8" s="85"/>
      <c r="E8" s="85"/>
      <c r="F8" s="16"/>
      <c r="G8" s="15"/>
      <c r="Q8" s="195"/>
      <c r="R8" s="195"/>
      <c r="S8" s="195"/>
      <c r="T8" s="195"/>
      <c r="U8" s="195"/>
      <c r="V8" s="195"/>
      <c r="W8" s="195"/>
      <c r="X8" s="195"/>
      <c r="Y8" s="85"/>
      <c r="Z8" s="85"/>
      <c r="AA8" s="85"/>
      <c r="AB8" s="85"/>
      <c r="AC8" s="85"/>
      <c r="AD8" s="195"/>
      <c r="AE8" s="195"/>
      <c r="AF8" s="196"/>
      <c r="AG8" s="196"/>
      <c r="AH8" s="196"/>
      <c r="AI8" s="196"/>
      <c r="AJ8" s="196"/>
      <c r="AK8" s="196"/>
      <c r="AL8" s="196"/>
    </row>
    <row r="9" spans="1:68" ht="27.75" hidden="1" customHeight="1" thickBot="1">
      <c r="A9" s="17"/>
      <c r="B9" s="279" t="s">
        <v>153</v>
      </c>
      <c r="C9" s="279"/>
      <c r="D9" s="279"/>
      <c r="E9" s="279"/>
      <c r="F9" s="17"/>
      <c r="G9" s="17"/>
      <c r="H9" s="17"/>
      <c r="I9" s="17"/>
      <c r="J9" s="17"/>
      <c r="K9" s="17"/>
      <c r="Q9" s="196"/>
      <c r="R9" s="196"/>
      <c r="S9" s="196"/>
      <c r="T9" s="196"/>
      <c r="U9" s="196"/>
      <c r="V9" s="196"/>
      <c r="W9" s="196"/>
      <c r="X9" s="196"/>
      <c r="Y9" s="382" t="s">
        <v>152</v>
      </c>
      <c r="Z9" s="382"/>
      <c r="AA9" s="382"/>
      <c r="AB9" s="382"/>
      <c r="AC9" s="382"/>
      <c r="AD9" s="382"/>
      <c r="AE9" s="382"/>
      <c r="AF9" s="196"/>
      <c r="AG9" s="196"/>
      <c r="AH9" s="196"/>
      <c r="AI9" s="196"/>
      <c r="AJ9" s="196"/>
      <c r="AK9" s="196"/>
      <c r="AL9" s="196"/>
    </row>
    <row r="10" spans="1:68" ht="27.75" customHeight="1" thickBot="1">
      <c r="A10" s="17"/>
      <c r="B10" s="191"/>
      <c r="C10" s="191"/>
      <c r="D10" s="191"/>
      <c r="E10" s="191"/>
      <c r="F10" s="17"/>
      <c r="G10" s="17"/>
      <c r="H10" s="17"/>
      <c r="I10" s="17"/>
      <c r="J10" s="17"/>
      <c r="K10" s="17"/>
      <c r="L10" s="191"/>
      <c r="M10" s="191"/>
      <c r="N10" s="191"/>
      <c r="O10" s="191"/>
      <c r="P10" s="191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6"/>
      <c r="AL10" s="235" t="s">
        <v>97</v>
      </c>
    </row>
    <row r="11" spans="1:68" ht="27.75" customHeight="1">
      <c r="A11" s="17"/>
      <c r="B11" s="191"/>
      <c r="C11" s="191"/>
      <c r="D11" s="191"/>
      <c r="E11" s="191"/>
      <c r="F11" s="17"/>
      <c r="G11" s="17"/>
      <c r="H11" s="17"/>
      <c r="I11" s="17"/>
      <c r="J11" s="17"/>
      <c r="K11" s="17"/>
      <c r="L11" s="191"/>
      <c r="M11" s="191"/>
      <c r="N11" s="191"/>
      <c r="O11" s="191"/>
      <c r="P11" s="191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/>
    </row>
    <row r="12" spans="1:68" ht="16.5" customHeight="1">
      <c r="A12" s="383" t="s">
        <v>147</v>
      </c>
      <c r="B12" s="383"/>
      <c r="C12" s="383"/>
      <c r="D12" s="383"/>
      <c r="E12" s="383"/>
      <c r="F12" s="383"/>
      <c r="G12" s="383"/>
      <c r="H12" s="383"/>
      <c r="I12" s="383"/>
      <c r="J12" s="383"/>
      <c r="K12" s="383"/>
      <c r="L12" s="383"/>
      <c r="M12" s="383"/>
      <c r="N12" s="383"/>
      <c r="O12" s="383"/>
      <c r="P12" s="383"/>
      <c r="Q12" s="383"/>
      <c r="R12" s="383"/>
      <c r="S12" s="383"/>
      <c r="T12" s="383"/>
      <c r="U12" s="383"/>
      <c r="V12" s="383"/>
      <c r="W12" s="383"/>
      <c r="X12" s="383"/>
      <c r="Y12" s="383"/>
      <c r="Z12" s="383"/>
      <c r="AA12" s="383"/>
      <c r="AB12" s="383"/>
      <c r="AC12" s="383"/>
      <c r="AD12" s="383"/>
      <c r="AE12" s="383"/>
      <c r="AF12" s="383"/>
      <c r="AG12" s="383"/>
      <c r="AH12" s="383"/>
      <c r="AI12" s="383"/>
      <c r="AJ12" s="383"/>
      <c r="AK12" s="383"/>
      <c r="AL12" s="39"/>
      <c r="AO12" s="28"/>
      <c r="BP12" s="1"/>
    </row>
    <row r="13" spans="1:68" ht="16.5" customHeight="1">
      <c r="A13" s="383" t="s">
        <v>138</v>
      </c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3"/>
      <c r="N13" s="383"/>
      <c r="O13" s="383"/>
      <c r="P13" s="383"/>
      <c r="Q13" s="383"/>
      <c r="R13" s="383"/>
      <c r="S13" s="383"/>
      <c r="T13" s="383"/>
      <c r="U13" s="383"/>
      <c r="V13" s="383"/>
      <c r="W13" s="383"/>
      <c r="X13" s="383"/>
      <c r="Y13" s="383"/>
      <c r="Z13" s="383"/>
      <c r="AA13" s="383"/>
      <c r="AB13" s="383"/>
      <c r="AC13" s="383"/>
      <c r="AD13" s="383"/>
      <c r="AE13" s="383"/>
      <c r="AF13" s="383"/>
      <c r="AG13" s="383"/>
      <c r="AH13" s="383"/>
      <c r="AI13" s="383"/>
      <c r="AJ13" s="383"/>
      <c r="AK13" s="383"/>
      <c r="AL13" s="39"/>
      <c r="AO13" s="28"/>
      <c r="BP13" s="1"/>
    </row>
    <row r="14" spans="1:68" ht="16.5" customHeight="1">
      <c r="A14" s="383" t="s">
        <v>143</v>
      </c>
      <c r="B14" s="383"/>
      <c r="C14" s="383"/>
      <c r="D14" s="383"/>
      <c r="E14" s="383"/>
      <c r="F14" s="383"/>
      <c r="G14" s="383"/>
      <c r="H14" s="383"/>
      <c r="I14" s="383"/>
      <c r="J14" s="383"/>
      <c r="K14" s="383"/>
      <c r="L14" s="383"/>
      <c r="M14" s="383"/>
      <c r="N14" s="383"/>
      <c r="O14" s="383"/>
      <c r="P14" s="383"/>
      <c r="Q14" s="383"/>
      <c r="R14" s="383"/>
      <c r="S14" s="383"/>
      <c r="T14" s="383"/>
      <c r="U14" s="383"/>
      <c r="V14" s="383"/>
      <c r="W14" s="383"/>
      <c r="X14" s="383"/>
      <c r="Y14" s="383"/>
      <c r="Z14" s="383"/>
      <c r="AA14" s="383"/>
      <c r="AB14" s="383"/>
      <c r="AC14" s="383"/>
      <c r="AD14" s="383"/>
      <c r="AE14" s="383"/>
      <c r="AF14" s="383"/>
      <c r="AG14" s="383"/>
      <c r="AH14" s="383"/>
      <c r="AI14" s="383"/>
      <c r="AJ14" s="383"/>
      <c r="AK14" s="383"/>
      <c r="AL14" s="39"/>
      <c r="AO14" s="28"/>
      <c r="BP14" s="1"/>
    </row>
    <row r="15" spans="1:68" ht="15" customHeight="1">
      <c r="A15" s="366" t="s">
        <v>10</v>
      </c>
      <c r="B15" s="384" t="s">
        <v>11</v>
      </c>
      <c r="C15" s="366" t="s">
        <v>89</v>
      </c>
      <c r="D15" s="296" t="s">
        <v>54</v>
      </c>
      <c r="E15" s="296" t="s">
        <v>87</v>
      </c>
      <c r="F15" s="385" t="s">
        <v>13</v>
      </c>
      <c r="G15" s="386" t="s">
        <v>175</v>
      </c>
      <c r="H15" s="386"/>
      <c r="I15" s="386"/>
      <c r="J15" s="386"/>
      <c r="K15" s="386"/>
      <c r="L15" s="386"/>
      <c r="M15" s="386"/>
      <c r="N15" s="386"/>
      <c r="O15" s="386"/>
      <c r="P15" s="386"/>
      <c r="Q15" s="386"/>
      <c r="R15" s="386"/>
      <c r="S15" s="386"/>
      <c r="T15" s="386"/>
      <c r="U15" s="386"/>
      <c r="V15" s="386"/>
      <c r="W15" s="386"/>
      <c r="X15" s="386"/>
      <c r="Y15" s="386"/>
      <c r="Z15" s="386"/>
      <c r="AA15" s="386"/>
      <c r="AB15" s="386"/>
      <c r="AC15" s="386"/>
      <c r="AD15" s="386"/>
      <c r="AE15" s="386"/>
      <c r="AF15" s="386"/>
      <c r="AG15" s="386"/>
      <c r="AH15" s="386"/>
      <c r="AI15" s="386"/>
      <c r="AJ15" s="386"/>
      <c r="AK15" s="387"/>
      <c r="AL15" s="388" t="s">
        <v>55</v>
      </c>
    </row>
    <row r="16" spans="1:68" ht="15" customHeight="1">
      <c r="A16" s="366"/>
      <c r="B16" s="384"/>
      <c r="C16" s="366"/>
      <c r="D16" s="296"/>
      <c r="E16" s="296"/>
      <c r="F16" s="385"/>
      <c r="G16" s="421">
        <v>1</v>
      </c>
      <c r="H16" s="418" t="s">
        <v>107</v>
      </c>
      <c r="I16" s="422">
        <v>3</v>
      </c>
      <c r="J16" s="220" t="s">
        <v>109</v>
      </c>
      <c r="K16" s="421">
        <v>5</v>
      </c>
      <c r="L16" s="220" t="s">
        <v>111</v>
      </c>
      <c r="M16" s="421">
        <v>7</v>
      </c>
      <c r="N16" s="220" t="s">
        <v>113</v>
      </c>
      <c r="O16" s="422">
        <v>9</v>
      </c>
      <c r="P16" s="418" t="s">
        <v>115</v>
      </c>
      <c r="Q16" s="421">
        <v>11</v>
      </c>
      <c r="R16" s="220" t="s">
        <v>117</v>
      </c>
      <c r="S16" s="421">
        <v>13</v>
      </c>
      <c r="T16" s="220" t="s">
        <v>119</v>
      </c>
      <c r="U16" s="421">
        <v>15</v>
      </c>
      <c r="V16" s="418" t="s">
        <v>121</v>
      </c>
      <c r="W16" s="422">
        <v>17</v>
      </c>
      <c r="X16" s="220" t="s">
        <v>123</v>
      </c>
      <c r="Y16" s="421">
        <v>19</v>
      </c>
      <c r="Z16" s="220" t="s">
        <v>125</v>
      </c>
      <c r="AA16" s="421">
        <v>21</v>
      </c>
      <c r="AB16" s="220" t="s">
        <v>127</v>
      </c>
      <c r="AC16" s="422">
        <v>23</v>
      </c>
      <c r="AD16" s="418" t="s">
        <v>129</v>
      </c>
      <c r="AE16" s="421">
        <v>25</v>
      </c>
      <c r="AF16" s="220" t="s">
        <v>131</v>
      </c>
      <c r="AG16" s="421">
        <v>27</v>
      </c>
      <c r="AH16" s="220" t="s">
        <v>133</v>
      </c>
      <c r="AI16" s="219"/>
      <c r="AJ16" s="220"/>
      <c r="AK16" s="221"/>
      <c r="AL16" s="388"/>
    </row>
    <row r="17" spans="1:69" ht="15" customHeight="1">
      <c r="A17" s="366"/>
      <c r="B17" s="384"/>
      <c r="C17" s="366"/>
      <c r="D17" s="296"/>
      <c r="E17" s="296"/>
      <c r="F17" s="385"/>
      <c r="G17" s="304" t="s">
        <v>148</v>
      </c>
      <c r="H17" s="305"/>
      <c r="I17" s="305"/>
      <c r="J17" s="305"/>
      <c r="K17" s="305"/>
      <c r="L17" s="305"/>
      <c r="M17" s="305"/>
      <c r="N17" s="305"/>
      <c r="O17" s="305"/>
      <c r="P17" s="305"/>
      <c r="Q17" s="305"/>
      <c r="R17" s="305"/>
      <c r="S17" s="305"/>
      <c r="T17" s="305"/>
      <c r="U17" s="305"/>
      <c r="V17" s="305"/>
      <c r="W17" s="305"/>
      <c r="X17" s="305"/>
      <c r="Y17" s="305"/>
      <c r="Z17" s="305"/>
      <c r="AA17" s="305"/>
      <c r="AB17" s="305"/>
      <c r="AC17" s="305"/>
      <c r="AD17" s="305"/>
      <c r="AE17" s="305"/>
      <c r="AF17" s="305"/>
      <c r="AG17" s="305"/>
      <c r="AH17" s="305"/>
      <c r="AI17" s="305"/>
      <c r="AJ17" s="305"/>
      <c r="AK17" s="305"/>
      <c r="AL17" s="388"/>
    </row>
    <row r="18" spans="1:69" ht="30" customHeight="1">
      <c r="A18" s="366"/>
      <c r="B18" s="384"/>
      <c r="C18" s="366"/>
      <c r="D18" s="296"/>
      <c r="E18" s="296"/>
      <c r="F18" s="385"/>
      <c r="G18" s="307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308"/>
      <c r="T18" s="308"/>
      <c r="U18" s="308"/>
      <c r="V18" s="308"/>
      <c r="W18" s="308"/>
      <c r="X18" s="308"/>
      <c r="Y18" s="308"/>
      <c r="Z18" s="308"/>
      <c r="AA18" s="308"/>
      <c r="AB18" s="308"/>
      <c r="AC18" s="308"/>
      <c r="AD18" s="308"/>
      <c r="AE18" s="308"/>
      <c r="AF18" s="308"/>
      <c r="AG18" s="308"/>
      <c r="AH18" s="308"/>
      <c r="AI18" s="308"/>
      <c r="AJ18" s="308"/>
      <c r="AK18" s="308"/>
      <c r="AL18" s="388"/>
    </row>
    <row r="19" spans="1:69" s="23" customFormat="1" ht="15.75" thickBot="1">
      <c r="A19" s="169">
        <v>1</v>
      </c>
      <c r="B19" s="169">
        <v>2</v>
      </c>
      <c r="C19" s="170">
        <v>3</v>
      </c>
      <c r="D19" s="170">
        <v>5</v>
      </c>
      <c r="E19" s="169">
        <v>6</v>
      </c>
      <c r="F19" s="169">
        <v>7</v>
      </c>
      <c r="G19" s="378">
        <v>7</v>
      </c>
      <c r="H19" s="378"/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  <c r="T19" s="378"/>
      <c r="U19" s="378"/>
      <c r="V19" s="378"/>
      <c r="W19" s="378"/>
      <c r="X19" s="378"/>
      <c r="Y19" s="378"/>
      <c r="Z19" s="378"/>
      <c r="AA19" s="378"/>
      <c r="AB19" s="378"/>
      <c r="AC19" s="378"/>
      <c r="AD19" s="378"/>
      <c r="AE19" s="378"/>
      <c r="AF19" s="378"/>
      <c r="AG19" s="378"/>
      <c r="AH19" s="378"/>
      <c r="AI19" s="378"/>
      <c r="AJ19" s="378"/>
      <c r="AK19" s="378"/>
      <c r="AL19" s="169">
        <v>8</v>
      </c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</row>
    <row r="20" spans="1:69" s="37" customFormat="1" ht="83.25" customHeight="1" thickBot="1">
      <c r="A20" s="121" t="s">
        <v>154</v>
      </c>
      <c r="B20" s="334" t="s">
        <v>29</v>
      </c>
      <c r="C20" s="31" t="s">
        <v>80</v>
      </c>
      <c r="D20" s="192" t="s">
        <v>30</v>
      </c>
      <c r="E20" s="26" t="s">
        <v>88</v>
      </c>
      <c r="F20" s="200">
        <v>1</v>
      </c>
      <c r="G20" s="25"/>
      <c r="H20" s="420"/>
      <c r="I20" s="420"/>
      <c r="J20" s="25"/>
      <c r="K20" s="25"/>
      <c r="L20" s="25"/>
      <c r="M20" s="25"/>
      <c r="N20" s="25"/>
      <c r="O20" s="420"/>
      <c r="P20" s="420"/>
      <c r="Q20" s="25"/>
      <c r="R20" s="25"/>
      <c r="S20" s="25">
        <v>1</v>
      </c>
      <c r="T20" s="25"/>
      <c r="U20" s="25"/>
      <c r="V20" s="420"/>
      <c r="W20" s="420"/>
      <c r="X20" s="25"/>
      <c r="Y20" s="25"/>
      <c r="Z20" s="25"/>
      <c r="AA20" s="25"/>
      <c r="AB20" s="25"/>
      <c r="AC20" s="420"/>
      <c r="AD20" s="420"/>
      <c r="AE20" s="25"/>
      <c r="AF20" s="25"/>
      <c r="AG20" s="25"/>
      <c r="AH20" s="25"/>
      <c r="AI20" s="25"/>
      <c r="AJ20" s="25"/>
      <c r="AK20" s="25"/>
      <c r="AL20" s="25">
        <f>SUM(G20:AK20)</f>
        <v>1</v>
      </c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</row>
    <row r="21" spans="1:69" s="37" customFormat="1" ht="83.25" customHeight="1">
      <c r="A21" s="121" t="s">
        <v>155</v>
      </c>
      <c r="B21" s="336"/>
      <c r="C21" s="31" t="s">
        <v>81</v>
      </c>
      <c r="D21" s="192" t="s">
        <v>31</v>
      </c>
      <c r="E21" s="26" t="s">
        <v>158</v>
      </c>
      <c r="F21" s="200">
        <v>1</v>
      </c>
      <c r="G21" s="25"/>
      <c r="H21" s="420"/>
      <c r="I21" s="420"/>
      <c r="J21" s="25"/>
      <c r="K21" s="25"/>
      <c r="L21" s="25"/>
      <c r="M21" s="25"/>
      <c r="N21" s="25"/>
      <c r="O21" s="420"/>
      <c r="P21" s="420"/>
      <c r="Q21" s="25"/>
      <c r="R21" s="25"/>
      <c r="S21" s="25"/>
      <c r="T21" s="25"/>
      <c r="U21" s="25"/>
      <c r="V21" s="420"/>
      <c r="W21" s="420"/>
      <c r="X21" s="25"/>
      <c r="Y21" s="25"/>
      <c r="Z21" s="25">
        <v>1</v>
      </c>
      <c r="AA21" s="25"/>
      <c r="AB21" s="25"/>
      <c r="AC21" s="420"/>
      <c r="AD21" s="420"/>
      <c r="AE21" s="25"/>
      <c r="AF21" s="25"/>
      <c r="AG21" s="25"/>
      <c r="AH21" s="25"/>
      <c r="AI21" s="25"/>
      <c r="AJ21" s="25"/>
      <c r="AK21" s="25"/>
      <c r="AL21" s="25">
        <f>SUM(G21:AK21)</f>
        <v>1</v>
      </c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</row>
    <row r="22" spans="1:69" s="126" customFormat="1" ht="15.75" customHeight="1">
      <c r="A22" s="355" t="s">
        <v>94</v>
      </c>
      <c r="B22" s="355"/>
      <c r="C22" s="355"/>
      <c r="D22" s="355"/>
      <c r="E22" s="355"/>
      <c r="F22" s="119" t="s">
        <v>33</v>
      </c>
      <c r="G22" s="44">
        <f>G20</f>
        <v>0</v>
      </c>
      <c r="H22" s="44">
        <f t="shared" ref="H22:AK22" si="0">H20</f>
        <v>0</v>
      </c>
      <c r="I22" s="44">
        <f t="shared" si="0"/>
        <v>0</v>
      </c>
      <c r="J22" s="44">
        <f t="shared" si="0"/>
        <v>0</v>
      </c>
      <c r="K22" s="44">
        <f t="shared" si="0"/>
        <v>0</v>
      </c>
      <c r="L22" s="44">
        <f t="shared" si="0"/>
        <v>0</v>
      </c>
      <c r="M22" s="44">
        <f t="shared" si="0"/>
        <v>0</v>
      </c>
      <c r="N22" s="44">
        <f t="shared" si="0"/>
        <v>0</v>
      </c>
      <c r="O22" s="44">
        <f t="shared" si="0"/>
        <v>0</v>
      </c>
      <c r="P22" s="44">
        <f t="shared" si="0"/>
        <v>0</v>
      </c>
      <c r="Q22" s="44">
        <f t="shared" si="0"/>
        <v>0</v>
      </c>
      <c r="R22" s="44">
        <f t="shared" si="0"/>
        <v>0</v>
      </c>
      <c r="S22" s="44">
        <v>1</v>
      </c>
      <c r="T22" s="44">
        <f t="shared" si="0"/>
        <v>0</v>
      </c>
      <c r="U22" s="44"/>
      <c r="V22" s="44">
        <f t="shared" si="0"/>
        <v>0</v>
      </c>
      <c r="W22" s="44"/>
      <c r="X22" s="44">
        <f t="shared" si="0"/>
        <v>0</v>
      </c>
      <c r="Y22" s="44">
        <f t="shared" si="0"/>
        <v>0</v>
      </c>
      <c r="Z22" s="44">
        <v>1</v>
      </c>
      <c r="AA22" s="44">
        <f t="shared" si="0"/>
        <v>0</v>
      </c>
      <c r="AB22" s="44">
        <f t="shared" si="0"/>
        <v>0</v>
      </c>
      <c r="AC22" s="44">
        <f t="shared" si="0"/>
        <v>0</v>
      </c>
      <c r="AD22" s="44">
        <f t="shared" si="0"/>
        <v>0</v>
      </c>
      <c r="AE22" s="44">
        <f t="shared" si="0"/>
        <v>0</v>
      </c>
      <c r="AF22" s="44">
        <f t="shared" si="0"/>
        <v>0</v>
      </c>
      <c r="AG22" s="44">
        <f t="shared" si="0"/>
        <v>0</v>
      </c>
      <c r="AH22" s="44">
        <f t="shared" si="0"/>
        <v>0</v>
      </c>
      <c r="AI22" s="44">
        <f t="shared" si="0"/>
        <v>0</v>
      </c>
      <c r="AJ22" s="44">
        <f t="shared" si="0"/>
        <v>0</v>
      </c>
      <c r="AK22" s="44">
        <f t="shared" si="0"/>
        <v>0</v>
      </c>
      <c r="AL22" s="25">
        <f t="shared" ref="AL22" si="1">SUM(G22:AK22)</f>
        <v>2</v>
      </c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</row>
    <row r="23" spans="1:69" ht="48" customHeight="1"/>
    <row r="24" spans="1:69" ht="15" customHeight="1">
      <c r="A24" s="61"/>
      <c r="B24" s="62"/>
      <c r="C24" s="62"/>
      <c r="D24" s="62"/>
      <c r="E24" s="62"/>
      <c r="F24" s="62"/>
      <c r="G24" s="63"/>
      <c r="H24" s="63"/>
      <c r="I24" s="63"/>
      <c r="J24" s="63"/>
      <c r="K24" s="63"/>
      <c r="L24" s="63"/>
      <c r="M24" s="63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</row>
    <row r="25" spans="1:69" ht="65.25" customHeight="1">
      <c r="B25" s="379" t="s">
        <v>65</v>
      </c>
      <c r="C25" s="379"/>
      <c r="D25" s="379"/>
      <c r="E25" s="379"/>
      <c r="F25" s="379"/>
      <c r="G25" s="379"/>
      <c r="H25" s="237"/>
      <c r="I25" s="380" t="s">
        <v>167</v>
      </c>
      <c r="J25" s="380"/>
      <c r="K25" s="380"/>
      <c r="L25" s="380"/>
      <c r="M25" s="238"/>
      <c r="N25" s="381"/>
      <c r="O25" s="381"/>
      <c r="P25" s="381"/>
      <c r="Q25" s="381"/>
      <c r="R25" s="238"/>
      <c r="S25" s="373" t="s">
        <v>168</v>
      </c>
      <c r="T25" s="373"/>
      <c r="U25" s="373"/>
      <c r="V25" s="237"/>
      <c r="W25" s="237"/>
      <c r="X25" s="239"/>
      <c r="Y25" s="239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  <c r="AM25" s="65"/>
      <c r="AP25" s="1"/>
      <c r="BQ25" s="28"/>
    </row>
    <row r="26" spans="1:69" ht="30.75" customHeight="1">
      <c r="B26" s="237"/>
      <c r="C26" s="237"/>
      <c r="D26" s="237"/>
      <c r="E26" s="237"/>
      <c r="F26" s="237"/>
      <c r="G26" s="237"/>
      <c r="H26" s="237"/>
      <c r="I26" s="372" t="s">
        <v>6</v>
      </c>
      <c r="J26" s="372"/>
      <c r="K26" s="372"/>
      <c r="L26" s="372"/>
      <c r="M26" s="237"/>
      <c r="N26" s="372" t="s">
        <v>51</v>
      </c>
      <c r="O26" s="372"/>
      <c r="P26" s="372"/>
      <c r="Q26" s="372"/>
      <c r="R26" s="237"/>
      <c r="S26" s="372" t="s">
        <v>52</v>
      </c>
      <c r="T26" s="372"/>
      <c r="U26" s="372"/>
      <c r="V26" s="237"/>
      <c r="W26" s="237"/>
      <c r="X26" s="240"/>
      <c r="Y26" s="240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65"/>
      <c r="AP26" s="1"/>
      <c r="BQ26" s="28"/>
    </row>
    <row r="27" spans="1:69" ht="68.25" customHeight="1">
      <c r="B27" s="379" t="s">
        <v>166</v>
      </c>
      <c r="C27" s="379"/>
      <c r="D27" s="379"/>
      <c r="E27" s="379"/>
      <c r="F27" s="379"/>
      <c r="G27" s="379"/>
      <c r="H27" s="237"/>
      <c r="I27" s="380" t="s">
        <v>165</v>
      </c>
      <c r="J27" s="380"/>
      <c r="K27" s="380"/>
      <c r="L27" s="380"/>
      <c r="M27" s="238"/>
      <c r="N27" s="381"/>
      <c r="O27" s="381"/>
      <c r="P27" s="381"/>
      <c r="Q27" s="381"/>
      <c r="R27" s="238"/>
      <c r="S27" s="373"/>
      <c r="T27" s="373"/>
      <c r="U27" s="373"/>
      <c r="V27" s="237"/>
      <c r="W27" s="237"/>
      <c r="X27" s="241"/>
      <c r="Y27" s="241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65"/>
      <c r="AP27" s="1"/>
      <c r="BQ27" s="28"/>
    </row>
    <row r="28" spans="1:69" ht="32.25" customHeight="1">
      <c r="B28" s="237"/>
      <c r="C28" s="237"/>
      <c r="D28" s="237"/>
      <c r="E28" s="237"/>
      <c r="F28" s="237"/>
      <c r="G28" s="237"/>
      <c r="H28" s="237"/>
      <c r="I28" s="372" t="s">
        <v>6</v>
      </c>
      <c r="J28" s="372"/>
      <c r="K28" s="372"/>
      <c r="L28" s="372"/>
      <c r="M28" s="237"/>
      <c r="N28" s="372" t="s">
        <v>51</v>
      </c>
      <c r="O28" s="372"/>
      <c r="P28" s="372"/>
      <c r="Q28" s="372"/>
      <c r="R28" s="237"/>
      <c r="S28" s="372" t="s">
        <v>52</v>
      </c>
      <c r="T28" s="372"/>
      <c r="U28" s="372"/>
      <c r="V28" s="237"/>
      <c r="W28" s="237"/>
      <c r="X28" s="242"/>
      <c r="Y28" s="242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65"/>
      <c r="AP28" s="1"/>
      <c r="BQ28" s="28"/>
    </row>
    <row r="29" spans="1:69" ht="13.5" customHeight="1">
      <c r="Q29" s="5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</row>
    <row r="30" spans="1:69" ht="13.5" customHeight="1"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</row>
    <row r="31" spans="1:69" ht="82.5" customHeight="1">
      <c r="A31" s="407"/>
      <c r="B31" s="407"/>
      <c r="C31" s="408"/>
      <c r="D31" s="408"/>
      <c r="E31" s="249"/>
      <c r="F31" s="250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 t="s">
        <v>169</v>
      </c>
      <c r="T31" s="251"/>
      <c r="U31" s="251"/>
      <c r="V31" s="251"/>
      <c r="W31" s="251"/>
      <c r="X31" s="251"/>
      <c r="Y31" s="251"/>
      <c r="Z31" s="251" t="s">
        <v>169</v>
      </c>
      <c r="AA31" s="251"/>
      <c r="AB31" s="251"/>
      <c r="AC31" s="251"/>
      <c r="AD31" s="251"/>
      <c r="AE31" s="251"/>
      <c r="AF31" s="251"/>
      <c r="AG31" s="251"/>
      <c r="AH31" s="251"/>
      <c r="AI31" s="251"/>
      <c r="AJ31" s="251"/>
      <c r="AK31" s="251"/>
      <c r="AL31" s="252" t="s">
        <v>170</v>
      </c>
      <c r="AM31" s="28"/>
    </row>
    <row r="32" spans="1:69" ht="15.75">
      <c r="G32" s="253"/>
      <c r="H32" s="253"/>
      <c r="I32" s="253"/>
      <c r="J32" s="253"/>
      <c r="K32" s="253"/>
      <c r="L32" s="253"/>
      <c r="M32" s="253"/>
      <c r="N32" s="253"/>
      <c r="O32" s="253"/>
      <c r="P32" s="253"/>
      <c r="Q32" s="253"/>
      <c r="R32" s="253"/>
      <c r="S32" s="253">
        <v>0.64</v>
      </c>
      <c r="T32" s="253"/>
      <c r="U32" s="253"/>
      <c r="V32" s="253"/>
      <c r="W32" s="253"/>
      <c r="X32" s="253"/>
      <c r="Y32" s="253"/>
      <c r="Z32" s="253">
        <v>0.64</v>
      </c>
      <c r="AA32" s="253"/>
      <c r="AB32" s="253"/>
      <c r="AC32" s="253"/>
      <c r="AD32" s="253"/>
      <c r="AE32" s="253"/>
      <c r="AF32" s="253"/>
      <c r="AG32" s="253"/>
      <c r="AH32" s="253"/>
      <c r="AI32" s="253"/>
      <c r="AJ32" s="253"/>
      <c r="AK32" s="253"/>
      <c r="AL32" s="254">
        <f>SUM(G32:AK32)</f>
        <v>1.28</v>
      </c>
    </row>
    <row r="33" spans="17:37"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</row>
    <row r="34" spans="17:37"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 spans="17:37"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7:37"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</row>
    <row r="37" spans="17:37"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17:37"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</row>
    <row r="39" spans="17:37"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</row>
  </sheetData>
  <mergeCells count="37">
    <mergeCell ref="A13:AK13"/>
    <mergeCell ref="A14:AK14"/>
    <mergeCell ref="B9:E9"/>
    <mergeCell ref="Y9:AE9"/>
    <mergeCell ref="B25:G25"/>
    <mergeCell ref="I25:L25"/>
    <mergeCell ref="N25:Q25"/>
    <mergeCell ref="S25:U25"/>
    <mergeCell ref="B20:B21"/>
    <mergeCell ref="A22:E22"/>
    <mergeCell ref="A15:A18"/>
    <mergeCell ref="B3:E3"/>
    <mergeCell ref="Y3:AE3"/>
    <mergeCell ref="Y5:AE5"/>
    <mergeCell ref="Y7:AE7"/>
    <mergeCell ref="A12:AK12"/>
    <mergeCell ref="AL15:AL18"/>
    <mergeCell ref="G17:AK18"/>
    <mergeCell ref="B15:B18"/>
    <mergeCell ref="C15:C18"/>
    <mergeCell ref="D15:D18"/>
    <mergeCell ref="E15:E18"/>
    <mergeCell ref="F15:F18"/>
    <mergeCell ref="G15:AK15"/>
    <mergeCell ref="A31:B31"/>
    <mergeCell ref="S28:U28"/>
    <mergeCell ref="C31:D31"/>
    <mergeCell ref="G19:AK19"/>
    <mergeCell ref="N27:Q27"/>
    <mergeCell ref="S27:U27"/>
    <mergeCell ref="N26:Q26"/>
    <mergeCell ref="S26:U26"/>
    <mergeCell ref="B27:G27"/>
    <mergeCell ref="I27:L27"/>
    <mergeCell ref="I26:L26"/>
    <mergeCell ref="I28:L28"/>
    <mergeCell ref="N28:Q28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51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BR62"/>
  <sheetViews>
    <sheetView showZeros="0" view="pageBreakPreview" topLeftCell="D1" zoomScale="70" zoomScaleNormal="70" zoomScaleSheetLayoutView="70" workbookViewId="0">
      <selection activeCell="G26" sqref="G26:AL29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25.28515625" style="1" customWidth="1"/>
    <col min="4" max="5" width="12.42578125" style="1"/>
    <col min="6" max="6" width="20.42578125" style="2" customWidth="1"/>
    <col min="7" max="7" width="7.140625" style="2" hidden="1" customWidth="1"/>
    <col min="8" max="38" width="7.5703125" style="1" customWidth="1"/>
    <col min="39" max="39" width="12.42578125" style="65"/>
    <col min="40" max="40" width="14.85546875" style="1" customWidth="1"/>
    <col min="41" max="43" width="12.42578125" style="1"/>
    <col min="44" max="70" width="12.42578125" style="28"/>
    <col min="71" max="16384" width="12.42578125" style="1"/>
  </cols>
  <sheetData>
    <row r="1" spans="1:40" ht="13.5" customHeight="1"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N1" s="189" t="s">
        <v>97</v>
      </c>
    </row>
    <row r="2" spans="1:40" ht="15" customHeight="1">
      <c r="A2" s="130"/>
      <c r="B2" s="129" t="s">
        <v>0</v>
      </c>
      <c r="C2" s="133"/>
      <c r="D2" s="16"/>
      <c r="E2" s="16"/>
      <c r="F2" s="16"/>
      <c r="G2" s="16"/>
      <c r="H2" s="15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71" t="s">
        <v>1</v>
      </c>
      <c r="AJ2" s="145"/>
      <c r="AK2" s="145"/>
      <c r="AL2" s="145"/>
      <c r="AM2" s="145"/>
    </row>
    <row r="3" spans="1:40" ht="32.25" customHeight="1">
      <c r="A3" s="130"/>
      <c r="B3" s="279" t="s">
        <v>57</v>
      </c>
      <c r="C3" s="279"/>
      <c r="D3" s="279"/>
      <c r="E3" s="279"/>
      <c r="F3" s="279"/>
      <c r="G3" s="16"/>
      <c r="H3" s="15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279" t="s">
        <v>3</v>
      </c>
      <c r="AH3" s="279"/>
      <c r="AI3" s="279"/>
      <c r="AJ3" s="279"/>
      <c r="AK3" s="279"/>
      <c r="AL3" s="279"/>
      <c r="AM3" s="279"/>
      <c r="AN3" s="5"/>
    </row>
    <row r="4" spans="1:40" ht="31.5" customHeight="1">
      <c r="A4" s="130"/>
      <c r="B4" s="84" t="s">
        <v>62</v>
      </c>
      <c r="C4" s="85"/>
      <c r="D4" s="85"/>
      <c r="E4" s="85"/>
      <c r="F4" s="85"/>
      <c r="G4" s="16"/>
      <c r="H4" s="15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85"/>
      <c r="AH4" s="85"/>
      <c r="AI4" s="85"/>
      <c r="AJ4" s="85"/>
      <c r="AK4" s="85"/>
      <c r="AL4" s="145"/>
      <c r="AM4" s="145"/>
      <c r="AN4" s="5"/>
    </row>
    <row r="5" spans="1:40" ht="15" customHeight="1">
      <c r="A5" s="130"/>
      <c r="B5" s="86" t="s">
        <v>6</v>
      </c>
      <c r="C5" s="87"/>
      <c r="D5" s="87"/>
      <c r="E5" s="87"/>
      <c r="F5" s="87"/>
      <c r="G5" s="16"/>
      <c r="H5" s="15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280" t="s">
        <v>6</v>
      </c>
      <c r="AH5" s="280"/>
      <c r="AI5" s="280"/>
      <c r="AJ5" s="280"/>
      <c r="AK5" s="280"/>
      <c r="AL5" s="280"/>
      <c r="AM5" s="280"/>
      <c r="AN5" s="5"/>
    </row>
    <row r="6" spans="1:40" ht="33" customHeight="1">
      <c r="A6" s="130"/>
      <c r="B6" s="88" t="s">
        <v>63</v>
      </c>
      <c r="C6" s="85"/>
      <c r="D6" s="85"/>
      <c r="E6" s="85"/>
      <c r="F6" s="85"/>
      <c r="G6" s="16"/>
      <c r="H6" s="15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85"/>
      <c r="AH6" s="85"/>
      <c r="AI6" s="85"/>
      <c r="AJ6" s="85"/>
      <c r="AK6" s="85"/>
      <c r="AL6" s="145"/>
      <c r="AM6" s="145"/>
      <c r="AN6" s="5"/>
    </row>
    <row r="7" spans="1:40" ht="15" customHeight="1">
      <c r="A7" s="130"/>
      <c r="B7" s="89" t="s">
        <v>51</v>
      </c>
      <c r="C7" s="90"/>
      <c r="D7" s="90"/>
      <c r="E7" s="90"/>
      <c r="F7" s="90"/>
      <c r="G7" s="16"/>
      <c r="H7" s="15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280" t="s">
        <v>51</v>
      </c>
      <c r="AH7" s="280"/>
      <c r="AI7" s="280"/>
      <c r="AJ7" s="280"/>
      <c r="AK7" s="280"/>
      <c r="AL7" s="280"/>
      <c r="AM7" s="280"/>
      <c r="AN7" s="5"/>
    </row>
    <row r="8" spans="1:40" ht="15" customHeight="1">
      <c r="A8" s="130"/>
      <c r="B8" s="85"/>
      <c r="C8" s="85"/>
      <c r="D8" s="85"/>
      <c r="E8" s="85"/>
      <c r="F8" s="85"/>
      <c r="G8" s="16"/>
      <c r="H8" s="15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85"/>
      <c r="AH8" s="85"/>
      <c r="AI8" s="85"/>
      <c r="AJ8" s="85"/>
      <c r="AK8" s="85"/>
      <c r="AL8" s="145"/>
      <c r="AM8" s="145"/>
      <c r="AN8" s="5"/>
    </row>
    <row r="9" spans="1:40" ht="27.75" customHeight="1">
      <c r="A9" s="17"/>
      <c r="B9" s="279" t="s">
        <v>60</v>
      </c>
      <c r="C9" s="279"/>
      <c r="D9" s="279"/>
      <c r="E9" s="279"/>
      <c r="F9" s="279"/>
      <c r="G9" s="17"/>
      <c r="H9" s="17"/>
      <c r="I9" s="17"/>
      <c r="J9" s="17"/>
      <c r="K9" s="17"/>
      <c r="L9" s="17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382" t="s">
        <v>151</v>
      </c>
      <c r="AH9" s="382"/>
      <c r="AI9" s="382"/>
      <c r="AJ9" s="382"/>
      <c r="AK9" s="382"/>
      <c r="AL9" s="382"/>
      <c r="AM9" s="382"/>
      <c r="AN9" s="3"/>
    </row>
    <row r="10" spans="1:40" ht="27.75" customHeight="1">
      <c r="A10" s="17"/>
      <c r="B10" s="132"/>
      <c r="C10" s="132"/>
      <c r="D10" s="132"/>
      <c r="E10" s="132"/>
      <c r="F10" s="132"/>
      <c r="G10" s="17"/>
      <c r="H10" s="17"/>
      <c r="I10" s="17"/>
      <c r="J10" s="17"/>
      <c r="K10" s="17"/>
      <c r="L10" s="17"/>
      <c r="M10" s="132"/>
      <c r="N10" s="132"/>
      <c r="O10" s="132"/>
      <c r="P10" s="132"/>
      <c r="Q10" s="132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46"/>
      <c r="AN10" s="3"/>
    </row>
    <row r="11" spans="1:40" ht="13.5" customHeight="1">
      <c r="R11" s="5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N11" s="28"/>
    </row>
    <row r="12" spans="1:40" ht="16.5" customHeight="1">
      <c r="A12" s="286" t="s">
        <v>139</v>
      </c>
      <c r="B12" s="286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6"/>
      <c r="N12" s="286"/>
      <c r="O12" s="286"/>
      <c r="P12" s="286"/>
      <c r="Q12" s="286"/>
      <c r="R12" s="286"/>
      <c r="S12" s="286"/>
      <c r="T12" s="286"/>
      <c r="U12" s="286"/>
      <c r="V12" s="286"/>
      <c r="W12" s="286"/>
      <c r="X12" s="286"/>
      <c r="Y12" s="286"/>
      <c r="Z12" s="286"/>
      <c r="AA12" s="286"/>
      <c r="AB12" s="286"/>
      <c r="AC12" s="286"/>
      <c r="AD12" s="286"/>
      <c r="AE12" s="286"/>
      <c r="AF12" s="286"/>
      <c r="AG12" s="286"/>
      <c r="AH12" s="286"/>
      <c r="AI12" s="286"/>
      <c r="AJ12" s="286"/>
      <c r="AK12" s="286"/>
      <c r="AL12" s="286"/>
      <c r="AM12" s="286"/>
      <c r="AN12" s="286"/>
    </row>
    <row r="13" spans="1:40" ht="16.5" customHeight="1">
      <c r="A13" s="396" t="s">
        <v>138</v>
      </c>
      <c r="B13" s="396"/>
      <c r="C13" s="396"/>
      <c r="D13" s="396"/>
      <c r="E13" s="396"/>
      <c r="F13" s="396"/>
      <c r="G13" s="396"/>
      <c r="H13" s="396"/>
      <c r="I13" s="396"/>
      <c r="J13" s="396"/>
      <c r="K13" s="396"/>
      <c r="L13" s="396"/>
      <c r="M13" s="396"/>
      <c r="N13" s="396"/>
      <c r="O13" s="396"/>
      <c r="P13" s="396"/>
      <c r="Q13" s="396"/>
      <c r="R13" s="396"/>
      <c r="S13" s="396"/>
      <c r="T13" s="396"/>
      <c r="U13" s="396"/>
      <c r="V13" s="396"/>
      <c r="W13" s="396"/>
      <c r="X13" s="396"/>
      <c r="Y13" s="396"/>
      <c r="Z13" s="396"/>
      <c r="AA13" s="396"/>
      <c r="AB13" s="396"/>
      <c r="AC13" s="396"/>
      <c r="AD13" s="396"/>
      <c r="AE13" s="396"/>
      <c r="AF13" s="396"/>
      <c r="AG13" s="396"/>
      <c r="AH13" s="396"/>
      <c r="AI13" s="396"/>
      <c r="AJ13" s="396"/>
      <c r="AK13" s="396"/>
      <c r="AL13" s="396"/>
      <c r="AM13" s="396"/>
      <c r="AN13" s="396"/>
    </row>
    <row r="14" spans="1:40" ht="16.5" customHeight="1">
      <c r="A14" s="396" t="s">
        <v>143</v>
      </c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6"/>
      <c r="M14" s="396"/>
      <c r="N14" s="396"/>
      <c r="O14" s="396"/>
      <c r="P14" s="396"/>
      <c r="Q14" s="396"/>
      <c r="R14" s="396"/>
      <c r="S14" s="396"/>
      <c r="T14" s="396"/>
      <c r="U14" s="396"/>
      <c r="V14" s="396"/>
      <c r="W14" s="396"/>
      <c r="X14" s="396"/>
      <c r="Y14" s="396"/>
      <c r="Z14" s="396"/>
      <c r="AA14" s="396"/>
      <c r="AB14" s="396"/>
      <c r="AC14" s="396"/>
      <c r="AD14" s="396"/>
      <c r="AE14" s="396"/>
      <c r="AF14" s="396"/>
      <c r="AG14" s="396"/>
      <c r="AH14" s="396"/>
      <c r="AI14" s="396"/>
      <c r="AJ14" s="396"/>
      <c r="AK14" s="396"/>
      <c r="AL14" s="396"/>
      <c r="AM14" s="396"/>
      <c r="AN14" s="396"/>
    </row>
    <row r="15" spans="1:40" ht="15" customHeight="1">
      <c r="A15" s="366" t="s">
        <v>10</v>
      </c>
      <c r="B15" s="384" t="s">
        <v>11</v>
      </c>
      <c r="C15" s="366" t="s">
        <v>89</v>
      </c>
      <c r="D15" s="296" t="s">
        <v>91</v>
      </c>
      <c r="E15" s="296" t="s">
        <v>54</v>
      </c>
      <c r="F15" s="296" t="s">
        <v>87</v>
      </c>
      <c r="G15" s="297" t="s">
        <v>13</v>
      </c>
      <c r="H15" s="386" t="s">
        <v>105</v>
      </c>
      <c r="I15" s="386"/>
      <c r="J15" s="386"/>
      <c r="K15" s="386"/>
      <c r="L15" s="386"/>
      <c r="M15" s="386"/>
      <c r="N15" s="386"/>
      <c r="O15" s="386"/>
      <c r="P15" s="386"/>
      <c r="Q15" s="386"/>
      <c r="R15" s="386"/>
      <c r="S15" s="386"/>
      <c r="T15" s="386"/>
      <c r="U15" s="386"/>
      <c r="V15" s="386"/>
      <c r="W15" s="386"/>
      <c r="X15" s="386"/>
      <c r="Y15" s="386"/>
      <c r="Z15" s="386"/>
      <c r="AA15" s="386"/>
      <c r="AB15" s="386"/>
      <c r="AC15" s="386"/>
      <c r="AD15" s="386"/>
      <c r="AE15" s="386"/>
      <c r="AF15" s="386"/>
      <c r="AG15" s="386"/>
      <c r="AH15" s="386"/>
      <c r="AI15" s="386"/>
      <c r="AJ15" s="386"/>
      <c r="AK15" s="386"/>
      <c r="AL15" s="387"/>
      <c r="AM15" s="388" t="s">
        <v>55</v>
      </c>
      <c r="AN15" s="368" t="s">
        <v>26</v>
      </c>
    </row>
    <row r="16" spans="1:40" ht="15" customHeight="1">
      <c r="A16" s="366"/>
      <c r="B16" s="384"/>
      <c r="C16" s="366"/>
      <c r="D16" s="296"/>
      <c r="E16" s="296"/>
      <c r="F16" s="296"/>
      <c r="G16" s="298"/>
      <c r="H16" s="181">
        <v>1</v>
      </c>
      <c r="I16" s="182" t="s">
        <v>107</v>
      </c>
      <c r="J16" s="181">
        <v>3</v>
      </c>
      <c r="K16" s="182" t="s">
        <v>109</v>
      </c>
      <c r="L16" s="181">
        <v>5</v>
      </c>
      <c r="M16" s="182" t="s">
        <v>111</v>
      </c>
      <c r="N16" s="181">
        <v>7</v>
      </c>
      <c r="O16" s="182" t="s">
        <v>113</v>
      </c>
      <c r="P16" s="128">
        <v>9</v>
      </c>
      <c r="Q16" s="172" t="s">
        <v>115</v>
      </c>
      <c r="R16" s="128">
        <v>11</v>
      </c>
      <c r="S16" s="172" t="s">
        <v>117</v>
      </c>
      <c r="T16" s="181">
        <v>13</v>
      </c>
      <c r="U16" s="182" t="s">
        <v>119</v>
      </c>
      <c r="V16" s="128">
        <v>15</v>
      </c>
      <c r="W16" s="172" t="s">
        <v>121</v>
      </c>
      <c r="X16" s="128">
        <v>17</v>
      </c>
      <c r="Y16" s="172" t="s">
        <v>123</v>
      </c>
      <c r="Z16" s="128">
        <v>19</v>
      </c>
      <c r="AA16" s="182" t="s">
        <v>125</v>
      </c>
      <c r="AB16" s="181">
        <v>21</v>
      </c>
      <c r="AC16" s="172" t="s">
        <v>127</v>
      </c>
      <c r="AD16" s="128">
        <v>23</v>
      </c>
      <c r="AE16" s="172" t="s">
        <v>129</v>
      </c>
      <c r="AF16" s="128">
        <v>25</v>
      </c>
      <c r="AG16" s="172" t="s">
        <v>131</v>
      </c>
      <c r="AH16" s="181">
        <v>27</v>
      </c>
      <c r="AI16" s="182" t="s">
        <v>133</v>
      </c>
      <c r="AJ16" s="128">
        <v>29</v>
      </c>
      <c r="AK16" s="172" t="s">
        <v>135</v>
      </c>
      <c r="AL16" s="148" t="s">
        <v>136</v>
      </c>
      <c r="AM16" s="388"/>
      <c r="AN16" s="368"/>
    </row>
    <row r="17" spans="1:70" ht="15" customHeight="1">
      <c r="A17" s="366"/>
      <c r="B17" s="384"/>
      <c r="C17" s="366"/>
      <c r="D17" s="296"/>
      <c r="E17" s="296"/>
      <c r="F17" s="296"/>
      <c r="G17" s="298"/>
      <c r="H17" s="304" t="s">
        <v>26</v>
      </c>
      <c r="I17" s="305"/>
      <c r="J17" s="305"/>
      <c r="K17" s="305"/>
      <c r="L17" s="305"/>
      <c r="M17" s="305"/>
      <c r="N17" s="305"/>
      <c r="O17" s="305"/>
      <c r="P17" s="305"/>
      <c r="Q17" s="305"/>
      <c r="R17" s="305"/>
      <c r="S17" s="305"/>
      <c r="T17" s="305"/>
      <c r="U17" s="305"/>
      <c r="V17" s="305"/>
      <c r="W17" s="305"/>
      <c r="X17" s="305"/>
      <c r="Y17" s="305"/>
      <c r="Z17" s="305"/>
      <c r="AA17" s="305"/>
      <c r="AB17" s="305"/>
      <c r="AC17" s="305"/>
      <c r="AD17" s="305"/>
      <c r="AE17" s="305"/>
      <c r="AF17" s="305"/>
      <c r="AG17" s="305"/>
      <c r="AH17" s="305"/>
      <c r="AI17" s="305"/>
      <c r="AJ17" s="305"/>
      <c r="AK17" s="305"/>
      <c r="AL17" s="305"/>
      <c r="AM17" s="388"/>
      <c r="AN17" s="147"/>
    </row>
    <row r="18" spans="1:70" ht="30" customHeight="1">
      <c r="A18" s="366"/>
      <c r="B18" s="384"/>
      <c r="C18" s="366"/>
      <c r="D18" s="296"/>
      <c r="E18" s="296"/>
      <c r="F18" s="296"/>
      <c r="G18" s="299"/>
      <c r="H18" s="307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308"/>
      <c r="T18" s="308"/>
      <c r="U18" s="308"/>
      <c r="V18" s="308"/>
      <c r="W18" s="308"/>
      <c r="X18" s="308"/>
      <c r="Y18" s="308"/>
      <c r="Z18" s="308"/>
      <c r="AA18" s="308"/>
      <c r="AB18" s="308"/>
      <c r="AC18" s="308"/>
      <c r="AD18" s="308"/>
      <c r="AE18" s="308"/>
      <c r="AF18" s="308"/>
      <c r="AG18" s="308"/>
      <c r="AH18" s="308"/>
      <c r="AI18" s="308"/>
      <c r="AJ18" s="308"/>
      <c r="AK18" s="308"/>
      <c r="AL18" s="308"/>
      <c r="AM18" s="388"/>
      <c r="AN18" s="117" t="s">
        <v>95</v>
      </c>
    </row>
    <row r="19" spans="1:70" s="23" customFormat="1">
      <c r="A19" s="169">
        <v>1</v>
      </c>
      <c r="B19" s="169">
        <v>2</v>
      </c>
      <c r="C19" s="170">
        <v>3</v>
      </c>
      <c r="D19" s="169">
        <v>4</v>
      </c>
      <c r="E19" s="170">
        <v>5</v>
      </c>
      <c r="F19" s="169">
        <v>6</v>
      </c>
      <c r="G19" s="169">
        <v>7</v>
      </c>
      <c r="H19" s="378">
        <v>7</v>
      </c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  <c r="T19" s="378"/>
      <c r="U19" s="378"/>
      <c r="V19" s="378"/>
      <c r="W19" s="378"/>
      <c r="X19" s="378"/>
      <c r="Y19" s="378"/>
      <c r="Z19" s="378"/>
      <c r="AA19" s="378"/>
      <c r="AB19" s="378"/>
      <c r="AC19" s="378"/>
      <c r="AD19" s="378"/>
      <c r="AE19" s="378"/>
      <c r="AF19" s="378"/>
      <c r="AG19" s="378"/>
      <c r="AH19" s="378"/>
      <c r="AI19" s="378"/>
      <c r="AJ19" s="378"/>
      <c r="AK19" s="378"/>
      <c r="AL19" s="378"/>
      <c r="AM19" s="169">
        <v>8</v>
      </c>
      <c r="AN19" s="22">
        <v>9</v>
      </c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  <c r="BR19" s="124"/>
    </row>
    <row r="20" spans="1:70" s="39" customFormat="1" ht="46.5" hidden="1" customHeight="1">
      <c r="A20" s="121" t="s">
        <v>99</v>
      </c>
      <c r="B20" s="167"/>
      <c r="C20" s="142" t="s">
        <v>78</v>
      </c>
      <c r="D20" s="25">
        <f>'[8]Норма ТК'!C183</f>
        <v>0</v>
      </c>
      <c r="E20" s="29" t="s">
        <v>31</v>
      </c>
      <c r="F20" s="30" t="s">
        <v>92</v>
      </c>
      <c r="G20" s="409"/>
      <c r="H20" s="25"/>
      <c r="I20" s="25">
        <f>D20</f>
        <v>0</v>
      </c>
      <c r="J20" s="25"/>
      <c r="K20" s="25"/>
      <c r="L20" s="25">
        <f>D20</f>
        <v>0</v>
      </c>
      <c r="M20" s="25"/>
      <c r="N20" s="25"/>
      <c r="O20" s="25">
        <f>D20</f>
        <v>0</v>
      </c>
      <c r="P20" s="25"/>
      <c r="Q20" s="25"/>
      <c r="R20" s="25">
        <f>D20</f>
        <v>0</v>
      </c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>
        <f t="shared" ref="AM20:AM21" si="0">SUM(H20:AL20)</f>
        <v>0</v>
      </c>
      <c r="AN20" s="25">
        <f t="shared" ref="AN20:AN25" si="1">AM20</f>
        <v>0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</row>
    <row r="21" spans="1:70" s="38" customFormat="1" ht="60.75" hidden="1" customHeight="1">
      <c r="A21" s="121" t="s">
        <v>100</v>
      </c>
      <c r="B21" s="167"/>
      <c r="C21" s="31" t="s">
        <v>79</v>
      </c>
      <c r="D21" s="25">
        <f>'[8]Норма ТК'!C190</f>
        <v>0</v>
      </c>
      <c r="E21" s="29" t="s">
        <v>32</v>
      </c>
      <c r="F21" s="31" t="s">
        <v>93</v>
      </c>
      <c r="G21" s="342"/>
      <c r="H21" s="25"/>
      <c r="I21" s="25"/>
      <c r="J21" s="25">
        <f>D21</f>
        <v>0</v>
      </c>
      <c r="K21" s="25"/>
      <c r="L21" s="25"/>
      <c r="M21" s="25"/>
      <c r="N21" s="25"/>
      <c r="O21" s="25"/>
      <c r="P21" s="25">
        <f>D21</f>
        <v>0</v>
      </c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>
        <f t="shared" si="0"/>
        <v>0</v>
      </c>
      <c r="AN21" s="25">
        <f t="shared" si="1"/>
        <v>0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</row>
    <row r="22" spans="1:70" s="36" customFormat="1" ht="15.75" hidden="1" customHeight="1">
      <c r="A22" s="142"/>
      <c r="B22" s="31"/>
      <c r="C22" s="390" t="s">
        <v>34</v>
      </c>
      <c r="D22" s="390"/>
      <c r="E22" s="390"/>
      <c r="F22" s="390"/>
      <c r="G22" s="34"/>
      <c r="H22" s="25">
        <f>'[8]мес ТЗ 2018'!AM349</f>
        <v>0</v>
      </c>
      <c r="I22" s="25">
        <f>'[8]мес ТЗ 2018'!AM488</f>
        <v>0</v>
      </c>
      <c r="J22" s="25">
        <f>'[8]мес ТЗ 2018'!AM628</f>
        <v>0.47</v>
      </c>
      <c r="K22" s="25">
        <f>'[8]мес ТЗ 2018'!AM730</f>
        <v>0.68</v>
      </c>
      <c r="L22" s="25">
        <f>'[8]мес ТЗ 2018'!AM835</f>
        <v>0.75</v>
      </c>
      <c r="M22" s="25">
        <f>'[8]мес ТЗ 2018'!AM938</f>
        <v>0</v>
      </c>
      <c r="N22" s="25">
        <f>'[8]мес ТЗ 2018'!AM1039</f>
        <v>0</v>
      </c>
      <c r="O22" s="25">
        <f>'[8]мес ТЗ 2018'!AM1179</f>
        <v>0</v>
      </c>
      <c r="P22" s="25">
        <f>'[8]мес ТЗ 2018'!AM1278</f>
        <v>0.45</v>
      </c>
      <c r="Q22" s="25">
        <f>'[8]мес ТЗ 2018'!AM1376</f>
        <v>0</v>
      </c>
      <c r="R22" s="25">
        <f>'[8]мес ТЗ 2018'!AM1516</f>
        <v>0</v>
      </c>
      <c r="S22" s="25">
        <f>'[8]мес ТЗ 2018'!AM1649</f>
        <v>0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>
        <f t="shared" ref="AM22:AM23" si="2">SUM(H22:S22)</f>
        <v>2.35</v>
      </c>
      <c r="AN22" s="25">
        <f t="shared" si="1"/>
        <v>2.35</v>
      </c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</row>
    <row r="23" spans="1:70" s="36" customFormat="1" ht="15.75" hidden="1" customHeight="1">
      <c r="A23" s="142"/>
      <c r="B23" s="31"/>
      <c r="C23" s="391" t="s">
        <v>35</v>
      </c>
      <c r="D23" s="391"/>
      <c r="E23" s="391"/>
      <c r="F23" s="391"/>
      <c r="G23" s="34"/>
      <c r="H23" s="25">
        <f>'[8]мес ТЗ 2018'!AM350</f>
        <v>0</v>
      </c>
      <c r="I23" s="25">
        <f>'[8]мес ТЗ 2018'!AM489</f>
        <v>0</v>
      </c>
      <c r="J23" s="25">
        <f>'[8]мес ТЗ 2018'!AM629</f>
        <v>0.57999999999999996</v>
      </c>
      <c r="K23" s="25">
        <f>'[8]мес ТЗ 2018'!AM731</f>
        <v>0.57999999999999996</v>
      </c>
      <c r="L23" s="25">
        <f>'[8]мес ТЗ 2018'!AM836</f>
        <v>0.45</v>
      </c>
      <c r="M23" s="25">
        <f>'[8]мес ТЗ 2018'!AM939</f>
        <v>0</v>
      </c>
      <c r="N23" s="25">
        <f>'[8]мес ТЗ 2018'!AM1040</f>
        <v>0</v>
      </c>
      <c r="O23" s="25">
        <f>'[8]мес ТЗ 2018'!AM1180</f>
        <v>0</v>
      </c>
      <c r="P23" s="25">
        <f>'[8]мес ТЗ 2018'!AM1279</f>
        <v>0</v>
      </c>
      <c r="Q23" s="25">
        <f>'[8]мес ТЗ 2018'!AM1377</f>
        <v>0</v>
      </c>
      <c r="R23" s="25">
        <f>'[8]мес ТЗ 2018'!AM1517</f>
        <v>0</v>
      </c>
      <c r="S23" s="25">
        <f>'[8]мес ТЗ 2018'!AM1650</f>
        <v>0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>
        <f t="shared" si="2"/>
        <v>1.6099999999999999</v>
      </c>
      <c r="AN23" s="25">
        <f t="shared" si="1"/>
        <v>1.6099999999999999</v>
      </c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</row>
    <row r="24" spans="1:70" s="36" customFormat="1" ht="15.75" hidden="1" customHeight="1">
      <c r="A24" s="142"/>
      <c r="B24" s="31"/>
      <c r="C24" s="31"/>
      <c r="D24" s="355" t="s">
        <v>36</v>
      </c>
      <c r="E24" s="355"/>
      <c r="F24" s="355"/>
      <c r="G24" s="34"/>
      <c r="H24" s="25" t="e">
        <f>#REF!</f>
        <v>#REF!</v>
      </c>
      <c r="I24" s="25" t="e">
        <f>#REF!</f>
        <v>#REF!</v>
      </c>
      <c r="J24" s="25" t="e">
        <f>#REF!</f>
        <v>#REF!</v>
      </c>
      <c r="K24" s="25" t="e">
        <f>#REF!</f>
        <v>#REF!</v>
      </c>
      <c r="L24" s="25" t="e">
        <f>#REF!</f>
        <v>#REF!</v>
      </c>
      <c r="M24" s="25" t="e">
        <f>#REF!</f>
        <v>#REF!</v>
      </c>
      <c r="N24" s="25" t="e">
        <f>#REF!</f>
        <v>#REF!</v>
      </c>
      <c r="O24" s="25" t="e">
        <f>#REF!</f>
        <v>#REF!</v>
      </c>
      <c r="P24" s="25" t="e">
        <f>#REF!</f>
        <v>#REF!</v>
      </c>
      <c r="Q24" s="25" t="e">
        <f>#REF!</f>
        <v>#REF!</v>
      </c>
      <c r="R24" s="25" t="e">
        <f>#REF!</f>
        <v>#REF!</v>
      </c>
      <c r="S24" s="25" t="e">
        <f>#REF!</f>
        <v>#REF!</v>
      </c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 t="e">
        <f>SUM(H24:S24)</f>
        <v>#REF!</v>
      </c>
      <c r="AN24" s="25" t="e">
        <f t="shared" si="1"/>
        <v>#REF!</v>
      </c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</row>
    <row r="25" spans="1:70" s="36" customFormat="1" ht="15.75" hidden="1" customHeight="1">
      <c r="A25" s="142"/>
      <c r="B25" s="31"/>
      <c r="C25" s="391" t="s">
        <v>37</v>
      </c>
      <c r="D25" s="391"/>
      <c r="E25" s="391"/>
      <c r="F25" s="391"/>
      <c r="G25" s="34"/>
      <c r="H25" s="25">
        <f>'[8]мес ТЗ 2018'!AM352</f>
        <v>0</v>
      </c>
      <c r="I25" s="25">
        <f>'[8]мес ТЗ 2018'!AM491</f>
        <v>0</v>
      </c>
      <c r="J25" s="25">
        <f>'[8]мес ТЗ 2018'!AM631</f>
        <v>0.75</v>
      </c>
      <c r="K25" s="25">
        <f>'[8]мес ТЗ 2018'!AM733</f>
        <v>1.1100000000000001</v>
      </c>
      <c r="L25" s="25">
        <f>'[8]мес ТЗ 2018'!AM838</f>
        <v>0</v>
      </c>
      <c r="M25" s="25" t="str">
        <f>'[8]мес ТЗ 2018'!AM941</f>
        <v>Итого, чел/час</v>
      </c>
      <c r="N25" s="25">
        <f>'[8]мес ТЗ 2018'!AM1042</f>
        <v>0</v>
      </c>
      <c r="O25" s="25">
        <f>'[8]мес ТЗ 2018'!AM1182</f>
        <v>0</v>
      </c>
      <c r="P25" s="35" t="str">
        <f>'[8]мес ТЗ 2018'!AM1281</f>
        <v>Итого, чел/час</v>
      </c>
      <c r="Q25" s="25">
        <f>'[8]мес ТЗ 2018'!AM1379</f>
        <v>0</v>
      </c>
      <c r="R25" s="25">
        <f>'[8]мес ТЗ 2018'!AM1519</f>
        <v>0</v>
      </c>
      <c r="S25" s="25">
        <f>'[8]мес ТЗ 2018'!AM1652</f>
        <v>0</v>
      </c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>
        <f t="shared" ref="AM25" si="3">SUM(H25:S25)</f>
        <v>1.86</v>
      </c>
      <c r="AN25" s="25">
        <f t="shared" si="1"/>
        <v>1.86</v>
      </c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</row>
    <row r="26" spans="1:70" s="36" customFormat="1" ht="15" customHeight="1" thickBot="1">
      <c r="B26" s="183"/>
      <c r="C26" s="183"/>
      <c r="D26" s="183"/>
      <c r="E26" s="183"/>
      <c r="F26" s="183"/>
      <c r="G26" s="183"/>
      <c r="H26" s="343" t="s">
        <v>42</v>
      </c>
      <c r="I26" s="344"/>
      <c r="J26" s="344"/>
      <c r="K26" s="344"/>
      <c r="L26" s="344"/>
      <c r="M26" s="344"/>
      <c r="N26" s="344"/>
      <c r="O26" s="344"/>
      <c r="P26" s="344"/>
      <c r="Q26" s="344"/>
      <c r="R26" s="344"/>
      <c r="S26" s="344"/>
      <c r="T26" s="344"/>
      <c r="U26" s="344"/>
      <c r="V26" s="344"/>
      <c r="W26" s="344"/>
      <c r="X26" s="344"/>
      <c r="Y26" s="344"/>
      <c r="Z26" s="344"/>
      <c r="AA26" s="344"/>
      <c r="AB26" s="344"/>
      <c r="AC26" s="344"/>
      <c r="AD26" s="344"/>
      <c r="AE26" s="344"/>
      <c r="AF26" s="344"/>
      <c r="AG26" s="344"/>
      <c r="AH26" s="344"/>
      <c r="AI26" s="344"/>
      <c r="AJ26" s="344"/>
      <c r="AK26" s="344"/>
      <c r="AL26" s="345"/>
      <c r="AM26" s="183"/>
      <c r="AN26" s="184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</row>
    <row r="27" spans="1:70" s="37" customFormat="1" ht="155.25" customHeight="1">
      <c r="A27" s="120" t="s">
        <v>103</v>
      </c>
      <c r="B27" s="167" t="s">
        <v>29</v>
      </c>
      <c r="C27" s="31" t="s">
        <v>80</v>
      </c>
      <c r="D27" s="25">
        <f>' Год ТЗ 38 '!D56</f>
        <v>24.084</v>
      </c>
      <c r="E27" s="29" t="s">
        <v>30</v>
      </c>
      <c r="F27" s="26" t="s">
        <v>88</v>
      </c>
      <c r="G27" s="322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>
        <f>D27</f>
        <v>24.084</v>
      </c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>
        <f>SUM(H27:AL27)</f>
        <v>24.084</v>
      </c>
      <c r="AN27" s="25">
        <f t="shared" ref="AN27:AN48" si="4">AM27</f>
        <v>24.084</v>
      </c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</row>
    <row r="28" spans="1:70" s="39" customFormat="1" ht="53.25" hidden="1" customHeight="1">
      <c r="A28" s="120" t="s">
        <v>99</v>
      </c>
      <c r="B28" s="167"/>
      <c r="C28" s="31" t="s">
        <v>81</v>
      </c>
      <c r="D28" s="25">
        <f>'[8]Норма ТК'!C184</f>
        <v>0</v>
      </c>
      <c r="E28" s="29" t="s">
        <v>31</v>
      </c>
      <c r="F28" s="30" t="s">
        <v>92</v>
      </c>
      <c r="G28" s="323"/>
      <c r="H28" s="25"/>
      <c r="I28" s="25">
        <f>D28</f>
        <v>0</v>
      </c>
      <c r="J28" s="25"/>
      <c r="K28" s="25"/>
      <c r="L28" s="25">
        <f>D28</f>
        <v>0</v>
      </c>
      <c r="M28" s="25"/>
      <c r="N28" s="25"/>
      <c r="O28" s="25">
        <f>D28</f>
        <v>0</v>
      </c>
      <c r="P28" s="25"/>
      <c r="Q28" s="25"/>
      <c r="R28" s="25">
        <f>D28</f>
        <v>0</v>
      </c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>
        <f t="shared" ref="AM28:AM35" si="5">SUM(H28:AL28)</f>
        <v>0</v>
      </c>
      <c r="AN28" s="25">
        <f t="shared" si="4"/>
        <v>0</v>
      </c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</row>
    <row r="29" spans="1:70" s="38" customFormat="1" ht="53.25" hidden="1" customHeight="1">
      <c r="A29" s="120" t="s">
        <v>100</v>
      </c>
      <c r="B29" s="167"/>
      <c r="C29" s="31" t="s">
        <v>82</v>
      </c>
      <c r="D29" s="25">
        <f>'[8]Норма ТК'!C191</f>
        <v>0</v>
      </c>
      <c r="E29" s="29" t="s">
        <v>32</v>
      </c>
      <c r="F29" s="31" t="s">
        <v>93</v>
      </c>
      <c r="G29" s="323"/>
      <c r="H29" s="25"/>
      <c r="I29" s="25"/>
      <c r="J29" s="25">
        <f>D29</f>
        <v>0</v>
      </c>
      <c r="K29" s="25"/>
      <c r="L29" s="25"/>
      <c r="M29" s="25"/>
      <c r="N29" s="25"/>
      <c r="O29" s="25"/>
      <c r="P29" s="25">
        <f>'[8]мес ТЗ 2018'!AM1285</f>
        <v>6</v>
      </c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>
        <f t="shared" si="5"/>
        <v>6</v>
      </c>
      <c r="AN29" s="25">
        <f t="shared" si="4"/>
        <v>6</v>
      </c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</row>
    <row r="30" spans="1:70" s="36" customFormat="1" ht="53.25" hidden="1" customHeight="1">
      <c r="A30" s="120" t="s">
        <v>101</v>
      </c>
      <c r="B30" s="167"/>
      <c r="C30" s="31" t="s">
        <v>83</v>
      </c>
      <c r="D30" s="25">
        <f>'[8]Норма ТК'!C192</f>
        <v>0</v>
      </c>
      <c r="E30" s="29" t="s">
        <v>32</v>
      </c>
      <c r="F30" s="31" t="s">
        <v>93</v>
      </c>
      <c r="G30" s="324"/>
      <c r="H30" s="25"/>
      <c r="I30" s="25"/>
      <c r="J30" s="25">
        <f>D30</f>
        <v>0</v>
      </c>
      <c r="K30" s="25"/>
      <c r="L30" s="25"/>
      <c r="M30" s="25"/>
      <c r="N30" s="25"/>
      <c r="O30" s="25"/>
      <c r="P30" s="25">
        <f>D30</f>
        <v>0</v>
      </c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>
        <f t="shared" si="5"/>
        <v>0</v>
      </c>
      <c r="AN30" s="25">
        <f t="shared" si="4"/>
        <v>0</v>
      </c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</row>
    <row r="31" spans="1:70" s="125" customFormat="1" ht="15" customHeight="1">
      <c r="A31" s="355" t="s">
        <v>94</v>
      </c>
      <c r="B31" s="355"/>
      <c r="C31" s="355"/>
      <c r="D31" s="355"/>
      <c r="E31" s="355"/>
      <c r="F31" s="355"/>
      <c r="G31" s="119" t="s">
        <v>33</v>
      </c>
      <c r="H31" s="44">
        <f>H27</f>
        <v>0</v>
      </c>
      <c r="I31" s="44">
        <f t="shared" ref="I31:AL31" si="6">I27</f>
        <v>0</v>
      </c>
      <c r="J31" s="44">
        <f t="shared" si="6"/>
        <v>0</v>
      </c>
      <c r="K31" s="44">
        <f t="shared" si="6"/>
        <v>0</v>
      </c>
      <c r="L31" s="44">
        <f t="shared" si="6"/>
        <v>0</v>
      </c>
      <c r="M31" s="44">
        <f t="shared" si="6"/>
        <v>0</v>
      </c>
      <c r="N31" s="44">
        <f t="shared" si="6"/>
        <v>0</v>
      </c>
      <c r="O31" s="44">
        <f t="shared" si="6"/>
        <v>0</v>
      </c>
      <c r="P31" s="44">
        <f t="shared" si="6"/>
        <v>0</v>
      </c>
      <c r="Q31" s="44">
        <f t="shared" si="6"/>
        <v>0</v>
      </c>
      <c r="R31" s="44">
        <f t="shared" si="6"/>
        <v>0</v>
      </c>
      <c r="S31" s="44">
        <f t="shared" si="6"/>
        <v>0</v>
      </c>
      <c r="T31" s="44">
        <f t="shared" si="6"/>
        <v>0</v>
      </c>
      <c r="U31" s="44">
        <f t="shared" si="6"/>
        <v>0</v>
      </c>
      <c r="V31" s="44">
        <f t="shared" si="6"/>
        <v>0</v>
      </c>
      <c r="W31" s="44">
        <f t="shared" si="6"/>
        <v>0</v>
      </c>
      <c r="X31" s="44">
        <f t="shared" si="6"/>
        <v>0</v>
      </c>
      <c r="Y31" s="44">
        <f t="shared" si="6"/>
        <v>24.084</v>
      </c>
      <c r="Z31" s="44">
        <f t="shared" si="6"/>
        <v>0</v>
      </c>
      <c r="AA31" s="44">
        <f t="shared" si="6"/>
        <v>0</v>
      </c>
      <c r="AB31" s="44">
        <f t="shared" si="6"/>
        <v>0</v>
      </c>
      <c r="AC31" s="44">
        <f t="shared" si="6"/>
        <v>0</v>
      </c>
      <c r="AD31" s="44">
        <f t="shared" si="6"/>
        <v>0</v>
      </c>
      <c r="AE31" s="44">
        <f t="shared" si="6"/>
        <v>0</v>
      </c>
      <c r="AF31" s="44">
        <f t="shared" si="6"/>
        <v>0</v>
      </c>
      <c r="AG31" s="44">
        <f t="shared" si="6"/>
        <v>0</v>
      </c>
      <c r="AH31" s="44">
        <f t="shared" si="6"/>
        <v>0</v>
      </c>
      <c r="AI31" s="44">
        <f t="shared" si="6"/>
        <v>0</v>
      </c>
      <c r="AJ31" s="44">
        <f t="shared" si="6"/>
        <v>0</v>
      </c>
      <c r="AK31" s="44">
        <f t="shared" si="6"/>
        <v>0</v>
      </c>
      <c r="AL31" s="44">
        <f t="shared" si="6"/>
        <v>0</v>
      </c>
      <c r="AM31" s="25">
        <f t="shared" si="5"/>
        <v>24.084</v>
      </c>
      <c r="AN31" s="25">
        <f t="shared" si="4"/>
        <v>24.084</v>
      </c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/>
      <c r="BD31" s="124"/>
      <c r="BE31" s="124"/>
      <c r="BF31" s="124"/>
      <c r="BG31" s="124"/>
      <c r="BH31" s="124"/>
      <c r="BI31" s="124"/>
      <c r="BJ31" s="124"/>
      <c r="BK31" s="124"/>
      <c r="BL31" s="124"/>
      <c r="BM31" s="124"/>
      <c r="BN31" s="124"/>
      <c r="BO31" s="124"/>
      <c r="BP31" s="124"/>
      <c r="BQ31" s="124"/>
      <c r="BR31" s="124"/>
    </row>
    <row r="32" spans="1:70" s="36" customFormat="1" ht="15" hidden="1" customHeight="1">
      <c r="A32" s="143"/>
      <c r="B32" s="162"/>
      <c r="C32" s="392" t="s">
        <v>34</v>
      </c>
      <c r="D32" s="393"/>
      <c r="E32" s="393"/>
      <c r="F32" s="394"/>
      <c r="G32" s="144" t="s">
        <v>33</v>
      </c>
      <c r="H32" s="163">
        <f>'[8]мес ТЗ 2018'!AM358</f>
        <v>0</v>
      </c>
      <c r="I32" s="163">
        <f>'[8]мес ТЗ 2018'!AM497</f>
        <v>0</v>
      </c>
      <c r="J32" s="163">
        <f>'[8]мес ТЗ 2018'!AM638</f>
        <v>0</v>
      </c>
      <c r="K32" s="163">
        <f>'[8]мес ТЗ 2018'!AM739</f>
        <v>0</v>
      </c>
      <c r="L32" s="163">
        <f>'[8]мес ТЗ 2018'!AM844</f>
        <v>9</v>
      </c>
      <c r="M32" s="163">
        <f>'[8]мес ТЗ 2018'!AM947</f>
        <v>0</v>
      </c>
      <c r="N32" s="163">
        <f>'[8]мес ТЗ 2018'!AM1048</f>
        <v>0</v>
      </c>
      <c r="O32" s="163">
        <f>'[8]мес ТЗ 2018'!AM1188</f>
        <v>0</v>
      </c>
      <c r="P32" s="163">
        <f>'[8]мес ТЗ 2018'!AM1288</f>
        <v>6</v>
      </c>
      <c r="Q32" s="163">
        <f>'[8]мес ТЗ 2018'!AM1385</f>
        <v>0</v>
      </c>
      <c r="R32" s="163">
        <f>'[8]мес ТЗ 2018'!AM1525</f>
        <v>0</v>
      </c>
      <c r="S32" s="163">
        <f>'[8]мес ТЗ 2018'!AM1658</f>
        <v>0</v>
      </c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4"/>
      <c r="AM32" s="157">
        <f t="shared" si="5"/>
        <v>15</v>
      </c>
      <c r="AN32" s="165">
        <f t="shared" si="4"/>
        <v>15</v>
      </c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</row>
    <row r="33" spans="1:70" s="36" customFormat="1" ht="15" hidden="1" customHeight="1">
      <c r="A33" s="33"/>
      <c r="B33" s="31"/>
      <c r="C33" s="337" t="s">
        <v>35</v>
      </c>
      <c r="D33" s="338"/>
      <c r="E33" s="338"/>
      <c r="F33" s="339"/>
      <c r="G33" s="34" t="s">
        <v>33</v>
      </c>
      <c r="H33" s="25">
        <f>'[8]мес ТЗ 2018'!AM359</f>
        <v>0</v>
      </c>
      <c r="I33" s="25">
        <f>'[8]мес ТЗ 2018'!AM498</f>
        <v>0</v>
      </c>
      <c r="J33" s="25">
        <f>'[8]мес ТЗ 2018'!AM639</f>
        <v>0</v>
      </c>
      <c r="K33" s="25" t="str">
        <f>'[8]мес ТЗ 2018'!AM740</f>
        <v>Итого, чел/час</v>
      </c>
      <c r="L33" s="25">
        <f>'[8]мес ТЗ 2018'!AM845</f>
        <v>0</v>
      </c>
      <c r="M33" s="25">
        <f>'[8]мес ТЗ 2018'!AM948</f>
        <v>6</v>
      </c>
      <c r="N33" s="25">
        <f>'[8]мес ТЗ 2018'!AM1049</f>
        <v>0</v>
      </c>
      <c r="O33" s="25">
        <f>'[8]мес ТЗ 2018'!AM1189</f>
        <v>13.332000000000001</v>
      </c>
      <c r="P33" s="25">
        <f>'[8]мес ТЗ 2018'!AM1289</f>
        <v>0</v>
      </c>
      <c r="Q33" s="25">
        <f>'[8]мес ТЗ 2018'!AM1386</f>
        <v>0</v>
      </c>
      <c r="R33" s="25">
        <f>'[8]мес ТЗ 2018'!AM1526</f>
        <v>0</v>
      </c>
      <c r="S33" s="25">
        <f>'[8]мес ТЗ 2018'!AM1659</f>
        <v>0</v>
      </c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32"/>
      <c r="AM33" s="157">
        <f t="shared" si="5"/>
        <v>19.332000000000001</v>
      </c>
      <c r="AN33" s="153">
        <f t="shared" si="4"/>
        <v>19.332000000000001</v>
      </c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</row>
    <row r="34" spans="1:70" s="36" customFormat="1" ht="15" hidden="1" customHeight="1">
      <c r="A34" s="33"/>
      <c r="B34" s="31"/>
      <c r="C34" s="31"/>
      <c r="D34" s="346" t="s">
        <v>36</v>
      </c>
      <c r="E34" s="347"/>
      <c r="F34" s="348"/>
      <c r="G34" s="34" t="s">
        <v>33</v>
      </c>
      <c r="H34" s="25">
        <f>H31</f>
        <v>0</v>
      </c>
      <c r="I34" s="25">
        <f>I31</f>
        <v>0</v>
      </c>
      <c r="J34" s="25">
        <f t="shared" ref="J34:S34" si="7">J31</f>
        <v>0</v>
      </c>
      <c r="K34" s="25">
        <f t="shared" si="7"/>
        <v>0</v>
      </c>
      <c r="L34" s="25">
        <f t="shared" si="7"/>
        <v>0</v>
      </c>
      <c r="M34" s="25">
        <f t="shared" si="7"/>
        <v>0</v>
      </c>
      <c r="N34" s="25">
        <f t="shared" si="7"/>
        <v>0</v>
      </c>
      <c r="O34" s="25">
        <f t="shared" si="7"/>
        <v>0</v>
      </c>
      <c r="P34" s="25">
        <f t="shared" si="7"/>
        <v>0</v>
      </c>
      <c r="Q34" s="25">
        <f t="shared" si="7"/>
        <v>0</v>
      </c>
      <c r="R34" s="25">
        <f t="shared" si="7"/>
        <v>0</v>
      </c>
      <c r="S34" s="25">
        <f t="shared" si="7"/>
        <v>0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32"/>
      <c r="AM34" s="157">
        <f t="shared" si="5"/>
        <v>0</v>
      </c>
      <c r="AN34" s="153">
        <f t="shared" si="4"/>
        <v>0</v>
      </c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</row>
    <row r="35" spans="1:70" s="36" customFormat="1" ht="15" hidden="1" customHeight="1">
      <c r="A35" s="33"/>
      <c r="B35" s="31"/>
      <c r="C35" s="337" t="s">
        <v>37</v>
      </c>
      <c r="D35" s="338"/>
      <c r="E35" s="338"/>
      <c r="F35" s="339"/>
      <c r="G35" s="34" t="s">
        <v>38</v>
      </c>
      <c r="H35" s="25">
        <f>'[8]мес ТЗ 2018'!AM361</f>
        <v>0</v>
      </c>
      <c r="I35" s="25">
        <f>'[8]мес ТЗ 2018'!AM500</f>
        <v>0</v>
      </c>
      <c r="J35" s="25">
        <f>'[8]мес ТЗ 2018'!AM641</f>
        <v>0</v>
      </c>
      <c r="K35" s="25">
        <f>'[8]мес ТЗ 2018'!AM742</f>
        <v>0</v>
      </c>
      <c r="L35" s="25">
        <f>'[8]мес ТЗ 2018'!AM847</f>
        <v>0</v>
      </c>
      <c r="M35" s="25">
        <f>'[8]мес ТЗ 2018'!AM950</f>
        <v>0</v>
      </c>
      <c r="N35" s="25">
        <f>'[8]мес ТЗ 2018'!AM1051</f>
        <v>0</v>
      </c>
      <c r="O35" s="25">
        <f>'[8]мес ТЗ 2018'!AM1191</f>
        <v>0</v>
      </c>
      <c r="P35" s="29">
        <f>'[8]мес ТЗ 2018'!AM1291</f>
        <v>6</v>
      </c>
      <c r="Q35" s="25">
        <f>'[8]мес ТЗ 2018'!AM1388</f>
        <v>0</v>
      </c>
      <c r="R35" s="25">
        <f>'[8]мес ТЗ 2018'!AM1528</f>
        <v>0</v>
      </c>
      <c r="S35" s="25">
        <f>'[8]мес ТЗ 2018'!AM1661</f>
        <v>0</v>
      </c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32"/>
      <c r="AM35" s="157">
        <f t="shared" si="5"/>
        <v>6</v>
      </c>
      <c r="AN35" s="153">
        <f t="shared" si="4"/>
        <v>6</v>
      </c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</row>
    <row r="36" spans="1:70" s="40" customFormat="1" ht="15.75" hidden="1" customHeight="1">
      <c r="A36" s="137"/>
      <c r="B36" s="31"/>
      <c r="C36" s="325" t="s">
        <v>34</v>
      </c>
      <c r="D36" s="326"/>
      <c r="E36" s="326"/>
      <c r="F36" s="327"/>
      <c r="G36" s="34" t="s">
        <v>33</v>
      </c>
      <c r="H36" s="25">
        <f>'[8]мес ТЗ 2018'!AM367</f>
        <v>0</v>
      </c>
      <c r="I36" s="25">
        <f>'[8]мес ТЗ 2018'!AM506</f>
        <v>0</v>
      </c>
      <c r="J36" s="25">
        <f>'[8]мес ТЗ 2018'!AM647</f>
        <v>2.56</v>
      </c>
      <c r="K36" s="25">
        <f>'[8]мес ТЗ 2018'!AM748</f>
        <v>13.332000000000001</v>
      </c>
      <c r="L36" s="25">
        <f>'[8]мес ТЗ 2018'!AM853</f>
        <v>0.47</v>
      </c>
      <c r="M36" s="25">
        <f>'[8]мес ТЗ 2018'!AM956</f>
        <v>6</v>
      </c>
      <c r="N36" s="25">
        <f>'[8]мес ТЗ 2018'!AM1057</f>
        <v>0</v>
      </c>
      <c r="O36" s="25">
        <f>'[8]мес ТЗ 2018'!AM1197</f>
        <v>19.678000000000001</v>
      </c>
      <c r="P36" s="25">
        <f>'[8]мес ТЗ 2018'!AM1297</f>
        <v>0</v>
      </c>
      <c r="Q36" s="25">
        <f>'[8]мес ТЗ 2018'!AM1394</f>
        <v>0</v>
      </c>
      <c r="R36" s="25">
        <f>'[8]мес ТЗ 2018'!AM1534</f>
        <v>0</v>
      </c>
      <c r="S36" s="25">
        <f>'[8]мес ТЗ 2018'!AM1667</f>
        <v>0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32"/>
      <c r="AM36" s="157">
        <f>SUM(H36:S36)</f>
        <v>42.040000000000006</v>
      </c>
      <c r="AN36" s="153">
        <f t="shared" si="4"/>
        <v>42.040000000000006</v>
      </c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</row>
    <row r="37" spans="1:70" s="40" customFormat="1" ht="15.75" hidden="1" customHeight="1">
      <c r="A37" s="137"/>
      <c r="B37" s="31"/>
      <c r="C37" s="337" t="s">
        <v>35</v>
      </c>
      <c r="D37" s="338"/>
      <c r="E37" s="338"/>
      <c r="F37" s="339"/>
      <c r="G37" s="34" t="s">
        <v>33</v>
      </c>
      <c r="H37" s="25">
        <f>'[8]мес ТЗ 2018'!AM368</f>
        <v>0</v>
      </c>
      <c r="I37" s="25">
        <f>'[8]мес ТЗ 2018'!AM507</f>
        <v>0</v>
      </c>
      <c r="J37" s="25">
        <f>'[8]мес ТЗ 2018'!AM648</f>
        <v>26.664000000000001</v>
      </c>
      <c r="K37" s="25">
        <f>'[8]мес ТЗ 2018'!AM749</f>
        <v>1.72</v>
      </c>
      <c r="L37" s="25">
        <f>'[8]мес ТЗ 2018'!AM854</f>
        <v>0</v>
      </c>
      <c r="M37" s="25">
        <f>'[8]мес ТЗ 2018'!AM957</f>
        <v>0</v>
      </c>
      <c r="N37" s="25">
        <f>'[8]мес ТЗ 2018'!AM1058</f>
        <v>0</v>
      </c>
      <c r="O37" s="25">
        <f>'[8]мес ТЗ 2018'!AM1198</f>
        <v>0.57999999999999996</v>
      </c>
      <c r="P37" s="25">
        <f>'[8]мес ТЗ 2018'!AM1298</f>
        <v>0</v>
      </c>
      <c r="Q37" s="25">
        <f>'[8]мес ТЗ 2018'!AM1395</f>
        <v>0</v>
      </c>
      <c r="R37" s="25">
        <f>'[8]мес ТЗ 2018'!AM1535</f>
        <v>0</v>
      </c>
      <c r="S37" s="25">
        <f>'[8]мес ТЗ 2018'!AM1668</f>
        <v>0</v>
      </c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32"/>
      <c r="AM37" s="157">
        <f>SUM(H37:S37)</f>
        <v>28.963999999999999</v>
      </c>
      <c r="AN37" s="153">
        <f t="shared" si="4"/>
        <v>28.963999999999999</v>
      </c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</row>
    <row r="38" spans="1:70" s="40" customFormat="1" ht="15.75" hidden="1" customHeight="1">
      <c r="A38" s="137"/>
      <c r="B38" s="31"/>
      <c r="C38" s="31"/>
      <c r="D38" s="346" t="s">
        <v>36</v>
      </c>
      <c r="E38" s="347"/>
      <c r="F38" s="348"/>
      <c r="G38" s="34" t="s">
        <v>33</v>
      </c>
      <c r="H38" s="25" t="e">
        <f>#REF!</f>
        <v>#REF!</v>
      </c>
      <c r="I38" s="25" t="e">
        <f>#REF!</f>
        <v>#REF!</v>
      </c>
      <c r="J38" s="25" t="e">
        <f>#REF!</f>
        <v>#REF!</v>
      </c>
      <c r="K38" s="25" t="e">
        <f>#REF!</f>
        <v>#REF!</v>
      </c>
      <c r="L38" s="25" t="e">
        <f>#REF!</f>
        <v>#REF!</v>
      </c>
      <c r="M38" s="25" t="e">
        <f>#REF!</f>
        <v>#REF!</v>
      </c>
      <c r="N38" s="25" t="e">
        <f>#REF!</f>
        <v>#REF!</v>
      </c>
      <c r="O38" s="25" t="e">
        <f>#REF!</f>
        <v>#REF!</v>
      </c>
      <c r="P38" s="25" t="e">
        <f>#REF!</f>
        <v>#REF!</v>
      </c>
      <c r="Q38" s="25" t="e">
        <f>#REF!</f>
        <v>#REF!</v>
      </c>
      <c r="R38" s="25" t="e">
        <f>#REF!</f>
        <v>#REF!</v>
      </c>
      <c r="S38" s="25" t="e">
        <f>#REF!</f>
        <v>#REF!</v>
      </c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32"/>
      <c r="AM38" s="157" t="e">
        <f>SUM(H38:S38)</f>
        <v>#REF!</v>
      </c>
      <c r="AN38" s="153" t="e">
        <f t="shared" si="4"/>
        <v>#REF!</v>
      </c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</row>
    <row r="39" spans="1:70" s="40" customFormat="1" ht="15.75" hidden="1" customHeight="1">
      <c r="A39" s="137"/>
      <c r="B39" s="31"/>
      <c r="C39" s="337" t="s">
        <v>37</v>
      </c>
      <c r="D39" s="338"/>
      <c r="E39" s="338"/>
      <c r="F39" s="339"/>
      <c r="G39" s="34" t="s">
        <v>38</v>
      </c>
      <c r="H39" s="25">
        <f>'[8]мес ТЗ 2018'!AM370</f>
        <v>0</v>
      </c>
      <c r="I39" s="25">
        <f>'[8]мес ТЗ 2018'!AM509</f>
        <v>29.443000000000001</v>
      </c>
      <c r="J39" s="25">
        <f>'[8]мес ТЗ 2018'!AM650</f>
        <v>0</v>
      </c>
      <c r="K39" s="25">
        <f>'[8]мес ТЗ 2018'!AM751</f>
        <v>13.332000000000001</v>
      </c>
      <c r="L39" s="25">
        <f>'[8]мес ТЗ 2018'!AM856</f>
        <v>0</v>
      </c>
      <c r="M39" s="25">
        <f>'[8]мес ТЗ 2018'!AM959</f>
        <v>0</v>
      </c>
      <c r="N39" s="25">
        <f>'[8]мес ТЗ 2018'!AM1060</f>
        <v>0</v>
      </c>
      <c r="O39" s="25">
        <f>'[8]мес ТЗ 2018'!AM1200</f>
        <v>15.465999999999999</v>
      </c>
      <c r="P39" s="35">
        <f>'[8]мес ТЗ 2018'!AM1300</f>
        <v>30</v>
      </c>
      <c r="Q39" s="25">
        <f>'[8]мес ТЗ 2018'!AM1397</f>
        <v>0</v>
      </c>
      <c r="R39" s="25">
        <f>'[8]мес ТЗ 2018'!AM1537</f>
        <v>0</v>
      </c>
      <c r="S39" s="25">
        <f>'[8]мес ТЗ 2018'!AM1670</f>
        <v>0</v>
      </c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32"/>
      <c r="AM39" s="157">
        <f>SUM(H39:S39)</f>
        <v>88.241000000000014</v>
      </c>
      <c r="AN39" s="153">
        <f t="shared" si="4"/>
        <v>88.241000000000014</v>
      </c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</row>
    <row r="40" spans="1:70" s="39" customFormat="1" ht="15.75" hidden="1" customHeight="1">
      <c r="A40" s="41"/>
      <c r="B40" s="41"/>
      <c r="C40" s="41"/>
      <c r="D40" s="346" t="s">
        <v>45</v>
      </c>
      <c r="E40" s="347"/>
      <c r="F40" s="348"/>
      <c r="G40" s="137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32"/>
      <c r="AM40" s="158"/>
      <c r="AN40" s="153">
        <f t="shared" si="4"/>
        <v>0</v>
      </c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</row>
    <row r="41" spans="1:70" s="39" customFormat="1" ht="15" hidden="1" customHeight="1">
      <c r="A41" s="43"/>
      <c r="B41" s="346" t="s">
        <v>30</v>
      </c>
      <c r="C41" s="347"/>
      <c r="D41" s="347"/>
      <c r="E41" s="347"/>
      <c r="F41" s="348"/>
      <c r="G41" s="43"/>
      <c r="H41" s="44" t="e">
        <f>#REF!+#REF!+#REF!+H27+#REF!</f>
        <v>#REF!</v>
      </c>
      <c r="I41" s="44" t="e">
        <f>#REF!+#REF!+#REF!+I27+#REF!</f>
        <v>#REF!</v>
      </c>
      <c r="J41" s="44" t="e">
        <f>#REF!+#REF!+#REF!+J27+#REF!</f>
        <v>#REF!</v>
      </c>
      <c r="K41" s="44" t="e">
        <f>#REF!+#REF!+#REF!+K27+#REF!</f>
        <v>#REF!</v>
      </c>
      <c r="L41" s="44" t="e">
        <f>#REF!+#REF!+#REF!+L27+#REF!</f>
        <v>#REF!</v>
      </c>
      <c r="M41" s="44" t="e">
        <f>#REF!+#REF!+#REF!+M27+#REF!</f>
        <v>#REF!</v>
      </c>
      <c r="N41" s="44" t="e">
        <f>#REF!+#REF!+#REF!+N27+#REF!</f>
        <v>#REF!</v>
      </c>
      <c r="O41" s="44" t="e">
        <f>#REF!+#REF!+#REF!+O27+#REF!</f>
        <v>#REF!</v>
      </c>
      <c r="P41" s="44" t="e">
        <f>#REF!+#REF!+#REF!+P27+#REF!</f>
        <v>#REF!</v>
      </c>
      <c r="Q41" s="44" t="e">
        <f>#REF!+#REF!+#REF!+Q27+#REF!</f>
        <v>#REF!</v>
      </c>
      <c r="R41" s="44" t="e">
        <f>#REF!+#REF!+#REF!+R27+#REF!</f>
        <v>#REF!</v>
      </c>
      <c r="S41" s="44" t="e">
        <f>#REF!+#REF!+#REF!+S27+#REF!</f>
        <v>#REF!</v>
      </c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7"/>
      <c r="AM41" s="159" t="e">
        <f>SUM(H41:S41)</f>
        <v>#REF!</v>
      </c>
      <c r="AN41" s="154" t="e">
        <f t="shared" si="4"/>
        <v>#REF!</v>
      </c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</row>
    <row r="42" spans="1:70" s="45" customFormat="1" ht="15" hidden="1" customHeight="1">
      <c r="A42" s="43"/>
      <c r="B42" s="346" t="s">
        <v>31</v>
      </c>
      <c r="C42" s="347"/>
      <c r="D42" s="347"/>
      <c r="E42" s="347"/>
      <c r="F42" s="348"/>
      <c r="G42" s="43"/>
      <c r="H42" s="44" t="e">
        <f>#REF!+H20+H28+#REF!</f>
        <v>#REF!</v>
      </c>
      <c r="I42" s="44" t="e">
        <f>#REF!+I20+I28+#REF!</f>
        <v>#REF!</v>
      </c>
      <c r="J42" s="44" t="e">
        <f>#REF!+J20+J28+#REF!</f>
        <v>#REF!</v>
      </c>
      <c r="K42" s="44" t="e">
        <f>#REF!+K20+K28+#REF!</f>
        <v>#REF!</v>
      </c>
      <c r="L42" s="44" t="e">
        <f>#REF!+L20+L28+#REF!</f>
        <v>#REF!</v>
      </c>
      <c r="M42" s="44" t="e">
        <f>#REF!+M20+M28+#REF!</f>
        <v>#REF!</v>
      </c>
      <c r="N42" s="44" t="e">
        <f>#REF!+N20+N28+#REF!</f>
        <v>#REF!</v>
      </c>
      <c r="O42" s="44" t="e">
        <f>#REF!+O20+O28+#REF!</f>
        <v>#REF!</v>
      </c>
      <c r="P42" s="44" t="e">
        <f>#REF!+P20+P28+#REF!</f>
        <v>#REF!</v>
      </c>
      <c r="Q42" s="44" t="e">
        <f>#REF!+Q20+Q28+#REF!</f>
        <v>#REF!</v>
      </c>
      <c r="R42" s="44" t="e">
        <f>#REF!+R20+R28+#REF!</f>
        <v>#REF!</v>
      </c>
      <c r="S42" s="44" t="e">
        <f>#REF!+S20+S28+#REF!</f>
        <v>#REF!</v>
      </c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7"/>
      <c r="AM42" s="159" t="e">
        <f t="shared" ref="AM42" si="8">SUM(H42:S42)</f>
        <v>#REF!</v>
      </c>
      <c r="AN42" s="154" t="e">
        <f t="shared" si="4"/>
        <v>#REF!</v>
      </c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</row>
    <row r="43" spans="1:70" s="45" customFormat="1" ht="15" hidden="1" customHeight="1">
      <c r="A43" s="46"/>
      <c r="B43" s="346" t="s">
        <v>32</v>
      </c>
      <c r="C43" s="347"/>
      <c r="D43" s="347"/>
      <c r="E43" s="347"/>
      <c r="F43" s="348"/>
      <c r="G43" s="43"/>
      <c r="H43" s="44" t="e">
        <f>#REF!+#REF!+#REF!+#REF!+H21+H29+H30+#REF!</f>
        <v>#REF!</v>
      </c>
      <c r="I43" s="44" t="e">
        <f>#REF!+#REF!+#REF!+#REF!+I21+I29+I30+#REF!</f>
        <v>#REF!</v>
      </c>
      <c r="J43" s="44" t="e">
        <f>#REF!+#REF!+#REF!+#REF!+J21+J29+J30+#REF!</f>
        <v>#REF!</v>
      </c>
      <c r="K43" s="44" t="e">
        <f>#REF!+#REF!+#REF!+#REF!+K21+K29+K30+#REF!</f>
        <v>#REF!</v>
      </c>
      <c r="L43" s="44" t="e">
        <f>#REF!+#REF!+#REF!+#REF!+L21+L29+L30+#REF!</f>
        <v>#REF!</v>
      </c>
      <c r="M43" s="44" t="e">
        <f>#REF!+#REF!+#REF!+#REF!+M21+M29+M30+#REF!</f>
        <v>#REF!</v>
      </c>
      <c r="N43" s="44" t="e">
        <f>#REF!+#REF!+#REF!+#REF!+N21+N29+N30+#REF!</f>
        <v>#REF!</v>
      </c>
      <c r="O43" s="44" t="e">
        <f>#REF!+#REF!+#REF!+#REF!+O21+O29+O30+#REF!</f>
        <v>#REF!</v>
      </c>
      <c r="P43" s="44" t="e">
        <f>#REF!+#REF!+#REF!+#REF!+P21+P29+P30+#REF!</f>
        <v>#REF!</v>
      </c>
      <c r="Q43" s="44" t="e">
        <f>#REF!+#REF!+#REF!+#REF!+Q21+Q29+Q30+#REF!</f>
        <v>#REF!</v>
      </c>
      <c r="R43" s="44" t="e">
        <f>#REF!+#REF!+#REF!+#REF!+R21+R29+R30+#REF!</f>
        <v>#REF!</v>
      </c>
      <c r="S43" s="44" t="e">
        <f>#REF!+#REF!+#REF!+#REF!+S21+S29+S30+#REF!</f>
        <v>#REF!</v>
      </c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7"/>
      <c r="AM43" s="159" t="e">
        <f t="shared" ref="AM43:AM48" si="9">SUM(H43:S43)</f>
        <v>#REF!</v>
      </c>
      <c r="AN43" s="154" t="e">
        <f t="shared" si="4"/>
        <v>#REF!</v>
      </c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</row>
    <row r="44" spans="1:70" s="39" customFormat="1" ht="15.75" hidden="1" customHeight="1">
      <c r="A44" s="354" t="s">
        <v>46</v>
      </c>
      <c r="B44" s="355"/>
      <c r="C44" s="355"/>
      <c r="D44" s="355"/>
      <c r="E44" s="355"/>
      <c r="F44" s="355"/>
      <c r="G44" s="355"/>
      <c r="H44" s="44">
        <f>'[8]мес ТЗ 2018'!AM195</f>
        <v>0.96776252723311695</v>
      </c>
      <c r="I44" s="44">
        <f>'[8]мес ТЗ 2018'!AM224</f>
        <v>0</v>
      </c>
      <c r="J44" s="44">
        <f>'[8]мес ТЗ 2018'!AM253</f>
        <v>0</v>
      </c>
      <c r="K44" s="44">
        <f>'[8]мес ТЗ 2018'!AM282</f>
        <v>0</v>
      </c>
      <c r="L44" s="44">
        <f>'[8]мес ТЗ 2018'!AM311</f>
        <v>0</v>
      </c>
      <c r="M44" s="44">
        <f>'[8]мес ТЗ 2018'!AM963</f>
        <v>4.5</v>
      </c>
      <c r="N44" s="44">
        <f>'[8]мес ТЗ 2018'!AM1134</f>
        <v>303.56266009142303</v>
      </c>
      <c r="O44" s="44">
        <f>'[8]мес ТЗ 2018'!AM1205</f>
        <v>0</v>
      </c>
      <c r="P44" s="44">
        <f>'[8]мес ТЗ 2018'!AM1305</f>
        <v>2.35</v>
      </c>
      <c r="Q44" s="44">
        <f>'[8]мес ТЗ 2018'!AM1474</f>
        <v>0</v>
      </c>
      <c r="R44" s="44">
        <f>'[8]мес ТЗ 2018'!AM1601</f>
        <v>0</v>
      </c>
      <c r="S44" s="47">
        <f>'[8]мес ТЗ 2018'!AM1750</f>
        <v>0</v>
      </c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159">
        <f t="shared" si="9"/>
        <v>311.38042261865616</v>
      </c>
      <c r="AN44" s="154">
        <f t="shared" si="4"/>
        <v>311.38042261865616</v>
      </c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</row>
    <row r="45" spans="1:70" hidden="1">
      <c r="A45" s="356" t="s">
        <v>47</v>
      </c>
      <c r="B45" s="357"/>
      <c r="C45" s="357"/>
      <c r="D45" s="357"/>
      <c r="E45" s="357"/>
      <c r="F45" s="357"/>
      <c r="G45" s="357"/>
      <c r="H45" s="44">
        <f>'[8]мес ТЗ 2018'!AM196</f>
        <v>1.7956419753086399</v>
      </c>
      <c r="I45" s="44">
        <f>'[8]мес ТЗ 2018'!AM225</f>
        <v>0</v>
      </c>
      <c r="J45" s="44" t="str">
        <f>'[8]мес ТЗ 2018'!AM254</f>
        <v>Итого, чел/час</v>
      </c>
      <c r="K45" s="44">
        <f>'[8]мес ТЗ 2018'!AM283</f>
        <v>0</v>
      </c>
      <c r="L45" s="44">
        <f>'[8]мес ТЗ 2018'!AM312</f>
        <v>15.465999999999999</v>
      </c>
      <c r="M45" s="44">
        <f>'[8]мес ТЗ 2018'!AM964</f>
        <v>42.85</v>
      </c>
      <c r="N45" s="44">
        <f>'[8]мес ТЗ 2018'!AM1135</f>
        <v>1983.422</v>
      </c>
      <c r="O45" s="44">
        <f>'[8]мес ТЗ 2018'!AM1206</f>
        <v>15.465999999999999</v>
      </c>
      <c r="P45" s="44">
        <f>'[8]мес ТЗ 2018'!AM1306</f>
        <v>0</v>
      </c>
      <c r="Q45" s="44">
        <f>'[8]мес ТЗ 2018'!AM1475</f>
        <v>0</v>
      </c>
      <c r="R45" s="44">
        <f>'[8]мес ТЗ 2018'!AM1602</f>
        <v>0</v>
      </c>
      <c r="S45" s="47">
        <f>'[8]мес ТЗ 2018'!AM1751</f>
        <v>0</v>
      </c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159">
        <f t="shared" si="9"/>
        <v>2058.9996419753088</v>
      </c>
      <c r="AN45" s="154">
        <f t="shared" si="4"/>
        <v>2058.9996419753088</v>
      </c>
      <c r="AO45" s="28"/>
      <c r="AP45" s="28"/>
      <c r="AQ45" s="28"/>
    </row>
    <row r="46" spans="1:70" hidden="1">
      <c r="A46" s="358" t="s">
        <v>48</v>
      </c>
      <c r="B46" s="359"/>
      <c r="C46" s="359"/>
      <c r="D46" s="359"/>
      <c r="E46" s="359"/>
      <c r="F46" s="359"/>
      <c r="G46" s="359"/>
      <c r="H46" s="44" t="e">
        <f>SUM(H42:H45)</f>
        <v>#REF!</v>
      </c>
      <c r="I46" s="44" t="e">
        <f t="shared" ref="I46" si="10">SUM(I42:I45)</f>
        <v>#REF!</v>
      </c>
      <c r="J46" s="44" t="e">
        <f>SUM(J42:J45)</f>
        <v>#REF!</v>
      </c>
      <c r="K46" s="44" t="e">
        <f t="shared" ref="K46" si="11">SUM(K42:K45)</f>
        <v>#REF!</v>
      </c>
      <c r="L46" s="44" t="e">
        <f>SUM(L42:L45)</f>
        <v>#REF!</v>
      </c>
      <c r="M46" s="44" t="e">
        <f>SUM(M42:M45)</f>
        <v>#REF!</v>
      </c>
      <c r="N46" s="44" t="e">
        <f t="shared" ref="N46:S46" si="12">SUM(N42:N45)</f>
        <v>#REF!</v>
      </c>
      <c r="O46" s="44" t="e">
        <f t="shared" si="12"/>
        <v>#REF!</v>
      </c>
      <c r="P46" s="44" t="e">
        <f t="shared" si="12"/>
        <v>#REF!</v>
      </c>
      <c r="Q46" s="44" t="e">
        <f t="shared" si="12"/>
        <v>#REF!</v>
      </c>
      <c r="R46" s="44" t="e">
        <f t="shared" si="12"/>
        <v>#REF!</v>
      </c>
      <c r="S46" s="47" t="e">
        <f t="shared" si="12"/>
        <v>#REF!</v>
      </c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159" t="e">
        <f t="shared" si="9"/>
        <v>#REF!</v>
      </c>
      <c r="AN46" s="154" t="e">
        <f t="shared" si="4"/>
        <v>#REF!</v>
      </c>
      <c r="AO46" s="28"/>
      <c r="AP46" s="28"/>
      <c r="AQ46" s="28"/>
    </row>
    <row r="47" spans="1:70" hidden="1">
      <c r="A47" s="349" t="s">
        <v>49</v>
      </c>
      <c r="B47" s="350"/>
      <c r="C47" s="350"/>
      <c r="D47" s="350"/>
      <c r="E47" s="350"/>
      <c r="F47" s="350"/>
      <c r="G47" s="350"/>
      <c r="H47" s="48">
        <f>'[8]мес ТЗ 2018'!AM198</f>
        <v>0.2</v>
      </c>
      <c r="I47" s="48">
        <f>'[8]мес ТЗ 2018'!AM227</f>
        <v>0</v>
      </c>
      <c r="J47" s="48">
        <f>'[8]мес ТЗ 2018'!AM256</f>
        <v>0</v>
      </c>
      <c r="K47" s="48">
        <f>'[8]мес ТЗ 2018'!AM285</f>
        <v>0</v>
      </c>
      <c r="L47" s="48">
        <f>'[8]мес ТЗ 2018'!AM314</f>
        <v>0</v>
      </c>
      <c r="M47" s="48">
        <f>'[8]мес ТЗ 2018'!AM966</f>
        <v>3.15</v>
      </c>
      <c r="N47" s="48">
        <f>'[8]мес ТЗ 2018'!AM1137</f>
        <v>0</v>
      </c>
      <c r="O47" s="48">
        <f>'[8]мес ТЗ 2018'!AM1208</f>
        <v>0</v>
      </c>
      <c r="P47" s="48">
        <f>'[8]мес ТЗ 2018'!AM1308</f>
        <v>0</v>
      </c>
      <c r="Q47" s="48">
        <f>'[8]мес ТЗ 2018'!AM1477</f>
        <v>0</v>
      </c>
      <c r="R47" s="48">
        <f>'[8]мес ТЗ 2018'!AM1604</f>
        <v>0</v>
      </c>
      <c r="S47" s="49">
        <f>'[8]мес ТЗ 2018'!AM1753</f>
        <v>0</v>
      </c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159">
        <f t="shared" si="9"/>
        <v>3.35</v>
      </c>
      <c r="AN47" s="154">
        <f t="shared" si="4"/>
        <v>3.35</v>
      </c>
      <c r="AO47" s="28"/>
      <c r="AP47" s="28"/>
      <c r="AQ47" s="28"/>
    </row>
    <row r="48" spans="1:70" hidden="1">
      <c r="A48" s="50"/>
      <c r="B48" s="51"/>
      <c r="C48" s="50"/>
      <c r="D48" s="50"/>
      <c r="E48" s="50"/>
      <c r="F48" s="52" t="s">
        <v>32</v>
      </c>
      <c r="G48" s="19"/>
      <c r="H48" s="44" t="e">
        <f>#REF!+#REF!+H21+H29</f>
        <v>#REF!</v>
      </c>
      <c r="I48" s="44" t="e">
        <f>#REF!+#REF!+I21+I29</f>
        <v>#REF!</v>
      </c>
      <c r="J48" s="44" t="e">
        <f>#REF!+#REF!++#REF!+J21+J29</f>
        <v>#REF!</v>
      </c>
      <c r="K48" s="44" t="e">
        <f>#REF!+#REF!++#REF!+K21+K29</f>
        <v>#REF!</v>
      </c>
      <c r="L48" s="44" t="e">
        <f>#REF!+#REF!++#REF!+L21+L29</f>
        <v>#REF!</v>
      </c>
      <c r="M48" s="44" t="e">
        <f>#REF!+#REF!++#REF!+M21+M29</f>
        <v>#REF!</v>
      </c>
      <c r="N48" s="44" t="e">
        <f>#REF!+#REF!++#REF!+N21+N29</f>
        <v>#REF!</v>
      </c>
      <c r="O48" s="44" t="e">
        <f>#REF!+#REF!++#REF!+O21+O29</f>
        <v>#REF!</v>
      </c>
      <c r="P48" s="44" t="e">
        <f>#REF!+#REF!++#REF!+P21+P29</f>
        <v>#REF!</v>
      </c>
      <c r="Q48" s="44" t="e">
        <f>#REF!+#REF!++#REF!+Q21+Q29</f>
        <v>#REF!</v>
      </c>
      <c r="R48" s="44" t="e">
        <f>#REF!+#REF!++#REF!+R21+R29</f>
        <v>#REF!</v>
      </c>
      <c r="S48" s="44" t="e">
        <f>#REF!+#REF!++#REF!+S21+S29</f>
        <v>#REF!</v>
      </c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7"/>
      <c r="AM48" s="159" t="e">
        <f t="shared" si="9"/>
        <v>#REF!</v>
      </c>
      <c r="AN48" s="154" t="e">
        <f t="shared" si="4"/>
        <v>#REF!</v>
      </c>
    </row>
    <row r="49" spans="1:40" ht="15" hidden="1" customHeight="1">
      <c r="A49" s="53"/>
      <c r="B49" s="54"/>
      <c r="C49" s="54"/>
      <c r="D49" s="351" t="s">
        <v>36</v>
      </c>
      <c r="E49" s="352"/>
      <c r="F49" s="353"/>
      <c r="G49" s="54"/>
      <c r="H49" s="69" t="e">
        <f>H41+H42+H43</f>
        <v>#REF!</v>
      </c>
      <c r="I49" s="69" t="e">
        <f t="shared" ref="I49" si="13">I41+I42+I43</f>
        <v>#REF!</v>
      </c>
      <c r="J49" s="69" t="e">
        <f>J41+J42+J43</f>
        <v>#REF!</v>
      </c>
      <c r="K49" s="69" t="e">
        <f t="shared" ref="K49:S49" si="14">K41+K42+K43</f>
        <v>#REF!</v>
      </c>
      <c r="L49" s="69" t="e">
        <f t="shared" si="14"/>
        <v>#REF!</v>
      </c>
      <c r="M49" s="69" t="e">
        <f t="shared" si="14"/>
        <v>#REF!</v>
      </c>
      <c r="N49" s="69" t="e">
        <f t="shared" si="14"/>
        <v>#REF!</v>
      </c>
      <c r="O49" s="69" t="e">
        <f t="shared" si="14"/>
        <v>#REF!</v>
      </c>
      <c r="P49" s="69" t="e">
        <f t="shared" si="14"/>
        <v>#REF!</v>
      </c>
      <c r="Q49" s="69" t="e">
        <f t="shared" si="14"/>
        <v>#REF!</v>
      </c>
      <c r="R49" s="69" t="e">
        <f t="shared" si="14"/>
        <v>#REF!</v>
      </c>
      <c r="S49" s="69" t="e">
        <f t="shared" si="14"/>
        <v>#REF!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149"/>
      <c r="AM49" s="159" t="e">
        <f>SUM(H49:S49)</f>
        <v>#REF!</v>
      </c>
      <c r="AN49" s="154" t="e">
        <f>AM49</f>
        <v>#REF!</v>
      </c>
    </row>
    <row r="50" spans="1:40" ht="15" hidden="1" customHeight="1">
      <c r="A50" s="53"/>
      <c r="B50" s="56"/>
      <c r="C50" s="351" t="s">
        <v>34</v>
      </c>
      <c r="D50" s="352"/>
      <c r="E50" s="352"/>
      <c r="F50" s="353"/>
      <c r="G50" s="56"/>
      <c r="H50" s="55" t="e">
        <f>#REF!+#REF!+H22+H32+H36</f>
        <v>#REF!</v>
      </c>
      <c r="I50" s="55" t="e">
        <f>#REF!+#REF!+I22+I32+I36</f>
        <v>#REF!</v>
      </c>
      <c r="J50" s="55" t="e">
        <f>#REF!+#REF!+J22+J32+J36</f>
        <v>#REF!</v>
      </c>
      <c r="K50" s="55" t="e">
        <f>#REF!+#REF!+K22+K32+K36</f>
        <v>#REF!</v>
      </c>
      <c r="L50" s="55" t="e">
        <f>#REF!+#REF!+L22+L32+L36</f>
        <v>#REF!</v>
      </c>
      <c r="M50" s="55" t="e">
        <f>#REF!+#REF!+M22+M32+M36</f>
        <v>#REF!</v>
      </c>
      <c r="N50" s="55" t="e">
        <f>#REF!+#REF!+N22+N32+N36</f>
        <v>#REF!</v>
      </c>
      <c r="O50" s="55" t="e">
        <f>#REF!+#REF!+O22+O32+O36</f>
        <v>#REF!</v>
      </c>
      <c r="P50" s="55" t="e">
        <f>#REF!+#REF!+P22+P32+P36</f>
        <v>#REF!</v>
      </c>
      <c r="Q50" s="55" t="e">
        <f>#REF!+#REF!+Q22+Q32+Q36</f>
        <v>#REF!</v>
      </c>
      <c r="R50" s="55" t="e">
        <f>#REF!+#REF!+R22+R32+R36</f>
        <v>#REF!</v>
      </c>
      <c r="S50" s="55" t="e">
        <f>#REF!+#REF!+S22+S32+S36</f>
        <v>#REF!</v>
      </c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150"/>
      <c r="AM50" s="160" t="e">
        <f>SUM(H50:S50)</f>
        <v>#REF!</v>
      </c>
      <c r="AN50" s="154" t="e">
        <f t="shared" ref="AN50:AN53" si="15">AM50</f>
        <v>#REF!</v>
      </c>
    </row>
    <row r="51" spans="1:40" ht="15" hidden="1" customHeight="1">
      <c r="A51" s="53"/>
      <c r="B51" s="56"/>
      <c r="C51" s="351" t="s">
        <v>35</v>
      </c>
      <c r="D51" s="352"/>
      <c r="E51" s="352"/>
      <c r="F51" s="353"/>
      <c r="G51" s="56"/>
      <c r="H51" s="55" t="e">
        <f>#REF!+#REF!+H23+H33+H37</f>
        <v>#REF!</v>
      </c>
      <c r="I51" s="55" t="e">
        <f>#REF!+#REF!+I23+I33+I37</f>
        <v>#REF!</v>
      </c>
      <c r="J51" s="55" t="e">
        <f>#REF!+#REF!+J23+J33+J37</f>
        <v>#REF!</v>
      </c>
      <c r="K51" s="55" t="e">
        <f>#REF!+#REF!+K23+K33+K37</f>
        <v>#REF!</v>
      </c>
      <c r="L51" s="55" t="e">
        <f>#REF!+#REF!+L23+L33+L37</f>
        <v>#REF!</v>
      </c>
      <c r="M51" s="55" t="e">
        <f>#REF!+#REF!+M23+M33+M37</f>
        <v>#REF!</v>
      </c>
      <c r="N51" s="55" t="e">
        <f>#REF!+#REF!+N23+N33+N37</f>
        <v>#REF!</v>
      </c>
      <c r="O51" s="55" t="e">
        <f>#REF!+#REF!+O23+O33+O37</f>
        <v>#REF!</v>
      </c>
      <c r="P51" s="55" t="e">
        <f>#REF!+#REF!+P23+P33+P37</f>
        <v>#REF!</v>
      </c>
      <c r="Q51" s="55" t="e">
        <f>#REF!+#REF!+Q23+Q33+Q37</f>
        <v>#REF!</v>
      </c>
      <c r="R51" s="55" t="e">
        <f>#REF!+#REF!+R23+R33+R37</f>
        <v>#REF!</v>
      </c>
      <c r="S51" s="55" t="e">
        <f>#REF!+#REF!+S23+S33+S37</f>
        <v>#REF!</v>
      </c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150"/>
      <c r="AM51" s="160" t="e">
        <f>SUM(H51:S51)</f>
        <v>#REF!</v>
      </c>
      <c r="AN51" s="154" t="e">
        <f t="shared" si="15"/>
        <v>#REF!</v>
      </c>
    </row>
    <row r="52" spans="1:40" ht="15" hidden="1" customHeight="1">
      <c r="A52" s="53"/>
      <c r="B52" s="56"/>
      <c r="C52" s="54"/>
      <c r="D52" s="351" t="s">
        <v>36</v>
      </c>
      <c r="E52" s="352"/>
      <c r="F52" s="353"/>
      <c r="G52" s="56"/>
      <c r="H52" s="55" t="e">
        <f>SUM(H49:H51)</f>
        <v>#REF!</v>
      </c>
      <c r="I52" s="55" t="e">
        <f t="shared" ref="I52" si="16">SUM(I49:I51)</f>
        <v>#REF!</v>
      </c>
      <c r="J52" s="55" t="e">
        <f>SUM(J49:J51)</f>
        <v>#REF!</v>
      </c>
      <c r="K52" s="55" t="e">
        <f t="shared" ref="K52:S52" si="17">SUM(K49:K51)</f>
        <v>#REF!</v>
      </c>
      <c r="L52" s="55" t="e">
        <f t="shared" si="17"/>
        <v>#REF!</v>
      </c>
      <c r="M52" s="55" t="e">
        <f t="shared" si="17"/>
        <v>#REF!</v>
      </c>
      <c r="N52" s="55" t="e">
        <f t="shared" si="17"/>
        <v>#REF!</v>
      </c>
      <c r="O52" s="55" t="e">
        <f t="shared" si="17"/>
        <v>#REF!</v>
      </c>
      <c r="P52" s="55" t="e">
        <f t="shared" si="17"/>
        <v>#REF!</v>
      </c>
      <c r="Q52" s="55" t="e">
        <f t="shared" si="17"/>
        <v>#REF!</v>
      </c>
      <c r="R52" s="55" t="e">
        <f t="shared" si="17"/>
        <v>#REF!</v>
      </c>
      <c r="S52" s="55" t="e">
        <f t="shared" si="17"/>
        <v>#REF!</v>
      </c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150"/>
      <c r="AM52" s="160" t="e">
        <f>SUM(H52:S52)</f>
        <v>#REF!</v>
      </c>
      <c r="AN52" s="154" t="e">
        <f t="shared" si="15"/>
        <v>#REF!</v>
      </c>
    </row>
    <row r="53" spans="1:40" ht="15" hidden="1" customHeight="1">
      <c r="A53" s="53"/>
      <c r="B53" s="56"/>
      <c r="C53" s="351" t="s">
        <v>37</v>
      </c>
      <c r="D53" s="352"/>
      <c r="E53" s="352"/>
      <c r="F53" s="353"/>
      <c r="G53" s="56"/>
      <c r="H53" s="55" t="e">
        <f>#REF!+#REF!+H25+H35+H39</f>
        <v>#REF!</v>
      </c>
      <c r="I53" s="55" t="e">
        <f>#REF!+#REF!+I25+I35+I39</f>
        <v>#REF!</v>
      </c>
      <c r="J53" s="55" t="e">
        <f>#REF!+#REF!+J25+J35+J39</f>
        <v>#REF!</v>
      </c>
      <c r="K53" s="55" t="e">
        <f>#REF!+#REF!+K25+K35+K39</f>
        <v>#REF!</v>
      </c>
      <c r="L53" s="55" t="e">
        <f>#REF!+#REF!+L25+L35+L39</f>
        <v>#REF!</v>
      </c>
      <c r="M53" s="55" t="e">
        <f>#REF!+#REF!+M25+M35+M39</f>
        <v>#REF!</v>
      </c>
      <c r="N53" s="55" t="e">
        <f>#REF!+#REF!+N25+N35+N39</f>
        <v>#REF!</v>
      </c>
      <c r="O53" s="55" t="e">
        <f>#REF!+#REF!+O25+O35+O39</f>
        <v>#REF!</v>
      </c>
      <c r="P53" s="58" t="e">
        <f>#REF!+#REF!+P25+P35+P39</f>
        <v>#REF!</v>
      </c>
      <c r="Q53" s="55" t="e">
        <f>#REF!+#REF!+Q25+Q35+Q39</f>
        <v>#REF!</v>
      </c>
      <c r="R53" s="55" t="e">
        <f>#REF!+#REF!+R25+R35+R39</f>
        <v>#REF!</v>
      </c>
      <c r="S53" s="55" t="e">
        <f>#REF!+#REF!+S25+S35+S39</f>
        <v>#REF!</v>
      </c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150"/>
      <c r="AM53" s="161" t="e">
        <f>SUM(H53:S53)</f>
        <v>#REF!</v>
      </c>
      <c r="AN53" s="155" t="e">
        <f t="shared" si="15"/>
        <v>#REF!</v>
      </c>
    </row>
    <row r="54" spans="1:40" ht="15" customHeight="1">
      <c r="A54" s="61"/>
      <c r="B54" s="62"/>
      <c r="C54" s="62"/>
      <c r="D54" s="62"/>
      <c r="E54" s="62"/>
      <c r="F54" s="62"/>
      <c r="G54" s="62"/>
      <c r="H54" s="63"/>
      <c r="I54" s="63"/>
      <c r="J54" s="63"/>
      <c r="K54" s="63"/>
      <c r="L54" s="63"/>
      <c r="M54" s="63"/>
      <c r="N54" s="63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N54" s="28"/>
    </row>
    <row r="55" spans="1:40" ht="15" customHeight="1">
      <c r="A55" s="61"/>
      <c r="B55" s="62"/>
      <c r="C55" s="62"/>
      <c r="D55" s="62"/>
      <c r="E55" s="62"/>
      <c r="F55" s="62"/>
      <c r="G55" s="62"/>
      <c r="H55" s="63"/>
      <c r="I55" s="63"/>
      <c r="J55" s="63"/>
      <c r="K55" s="63"/>
      <c r="L55" s="63"/>
      <c r="M55" s="63"/>
      <c r="N55" s="63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N55" s="28"/>
    </row>
    <row r="56" spans="1:40" ht="15" customHeight="1">
      <c r="A56" s="61"/>
      <c r="B56" s="62"/>
      <c r="C56" s="62"/>
      <c r="D56" s="62"/>
      <c r="E56" s="62"/>
      <c r="F56" s="62"/>
      <c r="G56" s="62"/>
      <c r="H56" s="63"/>
      <c r="I56" s="63"/>
      <c r="J56" s="63"/>
      <c r="K56" s="63"/>
      <c r="L56" s="63"/>
      <c r="M56" s="63"/>
      <c r="N56" s="63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N56" s="28"/>
    </row>
    <row r="57" spans="1:40" ht="15" customHeight="1">
      <c r="A57" s="61"/>
      <c r="B57" s="62"/>
      <c r="C57" s="62"/>
      <c r="D57" s="62"/>
      <c r="E57" s="62"/>
      <c r="F57" s="62"/>
      <c r="G57" s="62"/>
      <c r="H57" s="63"/>
      <c r="I57" s="63"/>
      <c r="J57" s="63"/>
      <c r="K57" s="63"/>
      <c r="L57" s="63"/>
      <c r="M57" s="63"/>
      <c r="N57" s="63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N57" s="28"/>
    </row>
    <row r="58" spans="1:40" ht="15" customHeight="1">
      <c r="B58" s="389" t="s">
        <v>65</v>
      </c>
      <c r="C58" s="389"/>
      <c r="G58" s="364" t="s">
        <v>140</v>
      </c>
      <c r="H58" s="364"/>
      <c r="I58" s="364"/>
      <c r="L58" s="361" t="s">
        <v>50</v>
      </c>
      <c r="M58" s="361"/>
      <c r="N58" s="361"/>
      <c r="O58" s="361"/>
      <c r="P58" s="64"/>
      <c r="R58" s="364" t="s">
        <v>137</v>
      </c>
      <c r="S58" s="364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</row>
    <row r="59" spans="1:40" ht="15" customHeight="1">
      <c r="B59" s="9"/>
      <c r="C59" s="9"/>
      <c r="G59" s="363" t="s">
        <v>6</v>
      </c>
      <c r="H59" s="363"/>
      <c r="I59" s="363"/>
      <c r="L59" s="363" t="s">
        <v>51</v>
      </c>
      <c r="M59" s="363"/>
      <c r="N59" s="363"/>
      <c r="O59" s="363"/>
      <c r="P59" s="64"/>
      <c r="R59" s="363" t="s">
        <v>52</v>
      </c>
      <c r="S59" s="363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  <c r="AH59" s="140"/>
      <c r="AI59" s="140"/>
      <c r="AJ59" s="140"/>
      <c r="AK59" s="140"/>
      <c r="AL59" s="140"/>
    </row>
    <row r="60" spans="1:40" ht="15" customHeight="1">
      <c r="B60" s="9"/>
      <c r="C60" s="9"/>
      <c r="G60" s="140"/>
      <c r="H60" s="140"/>
      <c r="I60" s="140"/>
      <c r="L60" s="140"/>
      <c r="M60" s="140"/>
      <c r="N60" s="140"/>
      <c r="O60" s="140"/>
      <c r="P60" s="64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0"/>
      <c r="AH60" s="140"/>
      <c r="AI60" s="140"/>
      <c r="AJ60" s="140"/>
      <c r="AK60" s="140"/>
      <c r="AL60" s="140"/>
    </row>
    <row r="61" spans="1:40" ht="13.5" customHeight="1"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N61" s="28"/>
    </row>
    <row r="62" spans="1:40" ht="15" customHeight="1">
      <c r="A62" s="130"/>
      <c r="B62" s="131"/>
      <c r="C62" s="133"/>
      <c r="D62" s="16"/>
      <c r="E62" s="16"/>
      <c r="F62" s="16"/>
      <c r="G62" s="16"/>
      <c r="H62" s="15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45"/>
      <c r="AN62" s="5"/>
    </row>
  </sheetData>
  <mergeCells count="57">
    <mergeCell ref="AG3:AM3"/>
    <mergeCell ref="AG5:AM5"/>
    <mergeCell ref="AG7:AM7"/>
    <mergeCell ref="AG9:AM9"/>
    <mergeCell ref="B3:F3"/>
    <mergeCell ref="B9:F9"/>
    <mergeCell ref="C25:F25"/>
    <mergeCell ref="H26:AL26"/>
    <mergeCell ref="A12:AN12"/>
    <mergeCell ref="A15:A18"/>
    <mergeCell ref="B15:B18"/>
    <mergeCell ref="C15:C18"/>
    <mergeCell ref="D15:D18"/>
    <mergeCell ref="E15:E18"/>
    <mergeCell ref="F15:F18"/>
    <mergeCell ref="A14:AN14"/>
    <mergeCell ref="A13:AN13"/>
    <mergeCell ref="H19:AL19"/>
    <mergeCell ref="G20:G21"/>
    <mergeCell ref="C22:F22"/>
    <mergeCell ref="C23:F23"/>
    <mergeCell ref="D24:F24"/>
    <mergeCell ref="G15:G18"/>
    <mergeCell ref="H15:AL15"/>
    <mergeCell ref="AM15:AM18"/>
    <mergeCell ref="AN15:AN16"/>
    <mergeCell ref="H17:AL18"/>
    <mergeCell ref="B41:F41"/>
    <mergeCell ref="A31:F31"/>
    <mergeCell ref="C32:F32"/>
    <mergeCell ref="C33:F33"/>
    <mergeCell ref="D34:F34"/>
    <mergeCell ref="C35:F35"/>
    <mergeCell ref="C36:F36"/>
    <mergeCell ref="C37:F37"/>
    <mergeCell ref="D38:F38"/>
    <mergeCell ref="C39:F39"/>
    <mergeCell ref="D40:F40"/>
    <mergeCell ref="B58:C58"/>
    <mergeCell ref="B42:F42"/>
    <mergeCell ref="B43:F43"/>
    <mergeCell ref="A44:G44"/>
    <mergeCell ref="A45:G45"/>
    <mergeCell ref="A46:G46"/>
    <mergeCell ref="A47:G47"/>
    <mergeCell ref="G58:I58"/>
    <mergeCell ref="D49:F49"/>
    <mergeCell ref="C50:F50"/>
    <mergeCell ref="C51:F51"/>
    <mergeCell ref="D52:F52"/>
    <mergeCell ref="C53:F53"/>
    <mergeCell ref="G27:G30"/>
    <mergeCell ref="L58:O58"/>
    <mergeCell ref="R58:S58"/>
    <mergeCell ref="G59:I59"/>
    <mergeCell ref="L59:O59"/>
    <mergeCell ref="R59:S59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topLeftCell="A10" zoomScale="55" zoomScaleNormal="55" zoomScaleSheetLayoutView="55" workbookViewId="0">
      <selection activeCell="H15" sqref="H15:AL15"/>
    </sheetView>
  </sheetViews>
  <sheetFormatPr defaultColWidth="12.42578125" defaultRowHeight="15" outlineLevelCol="1"/>
  <cols>
    <col min="1" max="1" width="6" style="1" customWidth="1"/>
    <col min="2" max="2" width="53.85546875" style="66" customWidth="1"/>
    <col min="3" max="3" width="31" style="1" customWidth="1"/>
    <col min="4" max="4" width="12.85546875" style="1" customWidth="1"/>
    <col min="5" max="5" width="12.42578125" style="1"/>
    <col min="6" max="6" width="16.85546875" style="2" customWidth="1"/>
    <col min="7" max="7" width="8.42578125" style="2" hidden="1" customWidth="1"/>
    <col min="8" max="35" width="8.42578125" style="1" customWidth="1"/>
    <col min="36" max="38" width="8.42578125" style="1" hidden="1" customWidth="1" outlineLevel="1"/>
    <col min="39" max="39" width="12.42578125" style="65" collapsed="1"/>
    <col min="40" max="40" width="14.5703125" style="1" customWidth="1"/>
    <col min="41" max="42" width="12.42578125" style="1"/>
    <col min="43" max="69" width="12.42578125" style="28"/>
    <col min="70" max="16384" width="12.42578125" style="1"/>
  </cols>
  <sheetData>
    <row r="1" spans="1:69" ht="15" hidden="1" customHeight="1">
      <c r="A1" s="205"/>
      <c r="B1" s="206"/>
      <c r="C1" s="208"/>
      <c r="D1" s="208"/>
      <c r="E1" s="16"/>
      <c r="F1" s="16"/>
      <c r="G1" s="16"/>
      <c r="H1" s="15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</row>
    <row r="2" spans="1:69" ht="15" hidden="1" customHeight="1" thickBot="1">
      <c r="A2" s="205"/>
      <c r="B2" s="129" t="s">
        <v>0</v>
      </c>
      <c r="C2" s="208"/>
      <c r="D2" s="208"/>
      <c r="E2" s="16"/>
      <c r="F2" s="16"/>
      <c r="G2" s="16"/>
      <c r="H2" s="15"/>
      <c r="R2" s="209"/>
      <c r="S2" s="209"/>
      <c r="T2" s="209"/>
      <c r="U2" s="209"/>
      <c r="V2" s="209"/>
      <c r="W2" s="209"/>
      <c r="X2" s="209"/>
      <c r="Y2" s="209"/>
      <c r="Z2" s="171" t="s">
        <v>1</v>
      </c>
      <c r="AC2" s="209"/>
      <c r="AD2" s="209"/>
      <c r="AE2" s="209"/>
      <c r="AF2" s="209"/>
      <c r="AG2" s="205"/>
      <c r="AH2" s="205"/>
      <c r="AI2" s="205"/>
      <c r="AJ2" s="205"/>
      <c r="AK2" s="205"/>
      <c r="AL2" s="205"/>
      <c r="AM2" s="234"/>
    </row>
    <row r="3" spans="1:69" ht="32.25" hidden="1" customHeight="1">
      <c r="A3" s="205"/>
      <c r="B3" s="279" t="s">
        <v>57</v>
      </c>
      <c r="C3" s="279"/>
      <c r="D3" s="279"/>
      <c r="E3" s="279"/>
      <c r="F3" s="279"/>
      <c r="G3" s="16"/>
      <c r="H3" s="15"/>
      <c r="R3" s="209"/>
      <c r="S3" s="209"/>
      <c r="T3" s="209"/>
      <c r="U3" s="209"/>
      <c r="V3" s="209"/>
      <c r="W3" s="209"/>
      <c r="X3" s="209"/>
      <c r="Y3" s="209"/>
      <c r="Z3" s="279" t="s">
        <v>3</v>
      </c>
      <c r="AA3" s="279"/>
      <c r="AB3" s="279"/>
      <c r="AC3" s="279"/>
      <c r="AD3" s="279"/>
      <c r="AE3" s="279"/>
      <c r="AF3" s="279"/>
      <c r="AG3" s="205"/>
      <c r="AH3" s="205"/>
      <c r="AI3" s="205"/>
      <c r="AJ3" s="205"/>
      <c r="AK3" s="205"/>
      <c r="AL3" s="205"/>
      <c r="AM3" s="205"/>
    </row>
    <row r="4" spans="1:69" ht="31.5" hidden="1" customHeight="1">
      <c r="A4" s="205"/>
      <c r="B4" s="84" t="s">
        <v>62</v>
      </c>
      <c r="C4" s="85"/>
      <c r="D4" s="85"/>
      <c r="E4" s="85"/>
      <c r="F4" s="85"/>
      <c r="G4" s="16"/>
      <c r="H4" s="15"/>
      <c r="R4" s="209"/>
      <c r="S4" s="209"/>
      <c r="T4" s="209"/>
      <c r="U4" s="209"/>
      <c r="V4" s="209"/>
      <c r="W4" s="209"/>
      <c r="X4" s="209"/>
      <c r="Y4" s="209"/>
      <c r="Z4" s="85"/>
      <c r="AA4" s="85"/>
      <c r="AB4" s="85"/>
      <c r="AC4" s="85"/>
      <c r="AD4" s="85"/>
      <c r="AE4" s="209"/>
      <c r="AF4" s="209"/>
      <c r="AG4" s="205"/>
      <c r="AH4" s="205"/>
      <c r="AI4" s="205"/>
      <c r="AJ4" s="205"/>
      <c r="AK4" s="205"/>
      <c r="AL4" s="205"/>
      <c r="AM4" s="205"/>
    </row>
    <row r="5" spans="1:69" ht="15" hidden="1" customHeight="1">
      <c r="A5" s="205"/>
      <c r="B5" s="216" t="s">
        <v>6</v>
      </c>
      <c r="C5" s="87"/>
      <c r="D5" s="87"/>
      <c r="E5" s="87"/>
      <c r="F5" s="87"/>
      <c r="G5" s="16"/>
      <c r="H5" s="15"/>
      <c r="R5" s="209"/>
      <c r="S5" s="209"/>
      <c r="T5" s="209"/>
      <c r="U5" s="209"/>
      <c r="V5" s="209"/>
      <c r="W5" s="209"/>
      <c r="X5" s="209"/>
      <c r="Y5" s="209"/>
      <c r="Z5" s="280" t="s">
        <v>6</v>
      </c>
      <c r="AA5" s="280"/>
      <c r="AB5" s="280"/>
      <c r="AC5" s="280"/>
      <c r="AD5" s="280"/>
      <c r="AE5" s="280"/>
      <c r="AF5" s="280"/>
      <c r="AG5" s="205"/>
      <c r="AH5" s="205"/>
      <c r="AI5" s="205"/>
      <c r="AJ5" s="205"/>
      <c r="AK5" s="205"/>
      <c r="AL5" s="205"/>
      <c r="AM5" s="205"/>
    </row>
    <row r="6" spans="1:69" ht="33" hidden="1" customHeight="1">
      <c r="A6" s="205"/>
      <c r="B6" s="88" t="s">
        <v>63</v>
      </c>
      <c r="C6" s="85"/>
      <c r="D6" s="85"/>
      <c r="E6" s="85"/>
      <c r="F6" s="85"/>
      <c r="G6" s="16"/>
      <c r="H6" s="15"/>
      <c r="R6" s="209"/>
      <c r="S6" s="209"/>
      <c r="T6" s="209"/>
      <c r="U6" s="209"/>
      <c r="V6" s="209"/>
      <c r="W6" s="209"/>
      <c r="X6" s="209"/>
      <c r="Y6" s="209"/>
      <c r="Z6" s="85"/>
      <c r="AA6" s="85"/>
      <c r="AB6" s="85"/>
      <c r="AC6" s="85"/>
      <c r="AD6" s="85"/>
      <c r="AE6" s="209"/>
      <c r="AF6" s="209"/>
      <c r="AG6" s="205"/>
      <c r="AH6" s="205"/>
      <c r="AI6" s="205"/>
      <c r="AJ6" s="205"/>
      <c r="AK6" s="205"/>
      <c r="AL6" s="205"/>
      <c r="AM6" s="205"/>
    </row>
    <row r="7" spans="1:69" ht="15" hidden="1" customHeight="1">
      <c r="A7" s="205"/>
      <c r="B7" s="89" t="s">
        <v>51</v>
      </c>
      <c r="C7" s="90"/>
      <c r="D7" s="90"/>
      <c r="E7" s="90"/>
      <c r="F7" s="90"/>
      <c r="G7" s="16"/>
      <c r="H7" s="15"/>
      <c r="R7" s="209"/>
      <c r="S7" s="209"/>
      <c r="T7" s="209"/>
      <c r="U7" s="209"/>
      <c r="V7" s="209"/>
      <c r="W7" s="209"/>
      <c r="X7" s="209"/>
      <c r="Y7" s="209"/>
      <c r="Z7" s="280" t="s">
        <v>51</v>
      </c>
      <c r="AA7" s="280"/>
      <c r="AB7" s="280"/>
      <c r="AC7" s="280"/>
      <c r="AD7" s="280"/>
      <c r="AE7" s="280"/>
      <c r="AF7" s="280"/>
      <c r="AG7" s="205"/>
      <c r="AH7" s="205"/>
      <c r="AI7" s="205"/>
      <c r="AJ7" s="205"/>
      <c r="AK7" s="205"/>
      <c r="AL7" s="205"/>
      <c r="AM7" s="205"/>
    </row>
    <row r="8" spans="1:69" ht="15" hidden="1" customHeight="1">
      <c r="A8" s="205"/>
      <c r="B8" s="85"/>
      <c r="C8" s="85"/>
      <c r="D8" s="85"/>
      <c r="E8" s="85"/>
      <c r="F8" s="85"/>
      <c r="G8" s="16"/>
      <c r="H8" s="15"/>
      <c r="R8" s="209"/>
      <c r="S8" s="209"/>
      <c r="T8" s="209"/>
      <c r="U8" s="209"/>
      <c r="V8" s="209"/>
      <c r="W8" s="209"/>
      <c r="X8" s="209"/>
      <c r="Y8" s="209"/>
      <c r="Z8" s="85"/>
      <c r="AA8" s="85"/>
      <c r="AB8" s="85"/>
      <c r="AC8" s="85"/>
      <c r="AD8" s="85"/>
      <c r="AE8" s="209"/>
      <c r="AF8" s="209"/>
      <c r="AG8" s="205"/>
      <c r="AH8" s="205"/>
      <c r="AI8" s="205"/>
      <c r="AJ8" s="205"/>
      <c r="AK8" s="205"/>
      <c r="AL8" s="205"/>
      <c r="AM8" s="205"/>
    </row>
    <row r="9" spans="1:69" ht="27.75" hidden="1" customHeight="1" thickBot="1">
      <c r="A9" s="17"/>
      <c r="B9" s="279" t="s">
        <v>153</v>
      </c>
      <c r="C9" s="279"/>
      <c r="D9" s="279"/>
      <c r="E9" s="279"/>
      <c r="F9" s="279"/>
      <c r="G9" s="17"/>
      <c r="H9" s="17"/>
      <c r="I9" s="17"/>
      <c r="J9" s="17"/>
      <c r="K9" s="17"/>
      <c r="L9" s="17"/>
      <c r="R9" s="205"/>
      <c r="S9" s="205"/>
      <c r="T9" s="205"/>
      <c r="U9" s="205"/>
      <c r="V9" s="205"/>
      <c r="W9" s="205"/>
      <c r="X9" s="205"/>
      <c r="Y9" s="205"/>
      <c r="Z9" s="382" t="s">
        <v>152</v>
      </c>
      <c r="AA9" s="382"/>
      <c r="AB9" s="382"/>
      <c r="AC9" s="382"/>
      <c r="AD9" s="382"/>
      <c r="AE9" s="382"/>
      <c r="AF9" s="382"/>
      <c r="AG9" s="205"/>
      <c r="AH9" s="205"/>
      <c r="AI9" s="205"/>
      <c r="AJ9" s="205"/>
      <c r="AK9" s="205"/>
      <c r="AL9" s="205"/>
      <c r="AM9" s="205"/>
    </row>
    <row r="10" spans="1:69" ht="27.75" customHeight="1" thickBot="1">
      <c r="A10" s="17"/>
      <c r="B10" s="207"/>
      <c r="C10" s="207"/>
      <c r="D10" s="207"/>
      <c r="E10" s="207"/>
      <c r="F10" s="207"/>
      <c r="G10" s="17"/>
      <c r="H10" s="17"/>
      <c r="I10" s="17"/>
      <c r="J10" s="17"/>
      <c r="K10" s="17"/>
      <c r="L10" s="17"/>
      <c r="M10" s="207"/>
      <c r="N10" s="207"/>
      <c r="O10" s="207"/>
      <c r="P10" s="207"/>
      <c r="Q10" s="207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35" t="s">
        <v>97</v>
      </c>
    </row>
    <row r="11" spans="1:69" ht="27.75" customHeight="1">
      <c r="A11" s="17"/>
      <c r="B11" s="207"/>
      <c r="C11" s="207"/>
      <c r="D11" s="207"/>
      <c r="E11" s="207"/>
      <c r="F11" s="207"/>
      <c r="G11" s="17"/>
      <c r="H11" s="17"/>
      <c r="I11" s="17"/>
      <c r="J11" s="17"/>
      <c r="K11" s="17"/>
      <c r="L11" s="17"/>
      <c r="M11" s="207"/>
      <c r="N11" s="207"/>
      <c r="O11" s="207"/>
      <c r="P11" s="207"/>
      <c r="Q11" s="207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</row>
    <row r="12" spans="1:69" ht="16.5" customHeight="1">
      <c r="A12" s="383" t="s">
        <v>139</v>
      </c>
      <c r="B12" s="383"/>
      <c r="C12" s="383"/>
      <c r="D12" s="383"/>
      <c r="E12" s="383"/>
      <c r="F12" s="383"/>
      <c r="G12" s="383"/>
      <c r="H12" s="383"/>
      <c r="I12" s="383"/>
      <c r="J12" s="383"/>
      <c r="K12" s="383"/>
      <c r="L12" s="383"/>
      <c r="M12" s="383"/>
      <c r="N12" s="383"/>
      <c r="O12" s="383"/>
      <c r="P12" s="383"/>
      <c r="Q12" s="383"/>
      <c r="R12" s="383"/>
      <c r="S12" s="383"/>
      <c r="T12" s="383"/>
      <c r="U12" s="383"/>
      <c r="V12" s="383"/>
      <c r="W12" s="383"/>
      <c r="X12" s="383"/>
      <c r="Y12" s="383"/>
      <c r="Z12" s="383"/>
      <c r="AA12" s="383"/>
      <c r="AB12" s="383"/>
      <c r="AC12" s="383"/>
      <c r="AD12" s="383"/>
      <c r="AE12" s="383"/>
      <c r="AF12" s="383"/>
      <c r="AG12" s="383"/>
      <c r="AH12" s="383"/>
      <c r="AI12" s="383"/>
      <c r="AJ12" s="383"/>
      <c r="AK12" s="383"/>
      <c r="AL12" s="383"/>
      <c r="AM12" s="383"/>
      <c r="AN12" s="383"/>
      <c r="AP12" s="28"/>
      <c r="BQ12" s="1"/>
    </row>
    <row r="13" spans="1:69" ht="16.5" customHeight="1">
      <c r="A13" s="383" t="s">
        <v>138</v>
      </c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3"/>
      <c r="N13" s="383"/>
      <c r="O13" s="383"/>
      <c r="P13" s="383"/>
      <c r="Q13" s="383"/>
      <c r="R13" s="383"/>
      <c r="S13" s="383"/>
      <c r="T13" s="383"/>
      <c r="U13" s="383"/>
      <c r="V13" s="383"/>
      <c r="W13" s="383"/>
      <c r="X13" s="383"/>
      <c r="Y13" s="383"/>
      <c r="Z13" s="383"/>
      <c r="AA13" s="383"/>
      <c r="AB13" s="383"/>
      <c r="AC13" s="383"/>
      <c r="AD13" s="383"/>
      <c r="AE13" s="383"/>
      <c r="AF13" s="383"/>
      <c r="AG13" s="383"/>
      <c r="AH13" s="383"/>
      <c r="AI13" s="383"/>
      <c r="AJ13" s="383"/>
      <c r="AK13" s="383"/>
      <c r="AL13" s="383"/>
      <c r="AM13" s="383"/>
      <c r="AN13" s="383"/>
      <c r="AP13" s="28"/>
      <c r="BQ13" s="1"/>
    </row>
    <row r="14" spans="1:69" ht="16.5" customHeight="1">
      <c r="A14" s="383" t="s">
        <v>143</v>
      </c>
      <c r="B14" s="383"/>
      <c r="C14" s="383"/>
      <c r="D14" s="383"/>
      <c r="E14" s="383"/>
      <c r="F14" s="383"/>
      <c r="G14" s="383"/>
      <c r="H14" s="383"/>
      <c r="I14" s="383"/>
      <c r="J14" s="383"/>
      <c r="K14" s="383"/>
      <c r="L14" s="383"/>
      <c r="M14" s="383"/>
      <c r="N14" s="383"/>
      <c r="O14" s="383"/>
      <c r="P14" s="383"/>
      <c r="Q14" s="383"/>
      <c r="R14" s="383"/>
      <c r="S14" s="383"/>
      <c r="T14" s="383"/>
      <c r="U14" s="383"/>
      <c r="V14" s="383"/>
      <c r="W14" s="383"/>
      <c r="X14" s="383"/>
      <c r="Y14" s="383"/>
      <c r="Z14" s="383"/>
      <c r="AA14" s="383"/>
      <c r="AB14" s="383"/>
      <c r="AC14" s="383"/>
      <c r="AD14" s="383"/>
      <c r="AE14" s="383"/>
      <c r="AF14" s="383"/>
      <c r="AG14" s="383"/>
      <c r="AH14" s="383"/>
      <c r="AI14" s="383"/>
      <c r="AJ14" s="383"/>
      <c r="AK14" s="383"/>
      <c r="AL14" s="383"/>
      <c r="AM14" s="383"/>
      <c r="AN14" s="383"/>
      <c r="AP14" s="28"/>
      <c r="BQ14" s="1"/>
    </row>
    <row r="15" spans="1:69" ht="15" customHeight="1">
      <c r="A15" s="366" t="s">
        <v>10</v>
      </c>
      <c r="B15" s="384" t="s">
        <v>11</v>
      </c>
      <c r="C15" s="366" t="s">
        <v>89</v>
      </c>
      <c r="D15" s="287" t="s">
        <v>163</v>
      </c>
      <c r="E15" s="296" t="s">
        <v>54</v>
      </c>
      <c r="F15" s="296" t="s">
        <v>87</v>
      </c>
      <c r="G15" s="385" t="s">
        <v>13</v>
      </c>
      <c r="H15" s="386" t="s">
        <v>175</v>
      </c>
      <c r="I15" s="386"/>
      <c r="J15" s="386"/>
      <c r="K15" s="386"/>
      <c r="L15" s="386"/>
      <c r="M15" s="386"/>
      <c r="N15" s="386"/>
      <c r="O15" s="386"/>
      <c r="P15" s="386"/>
      <c r="Q15" s="386"/>
      <c r="R15" s="386"/>
      <c r="S15" s="386"/>
      <c r="T15" s="386"/>
      <c r="U15" s="386"/>
      <c r="V15" s="386"/>
      <c r="W15" s="386"/>
      <c r="X15" s="386"/>
      <c r="Y15" s="386"/>
      <c r="Z15" s="386"/>
      <c r="AA15" s="386"/>
      <c r="AB15" s="386"/>
      <c r="AC15" s="386"/>
      <c r="AD15" s="386"/>
      <c r="AE15" s="386"/>
      <c r="AF15" s="386"/>
      <c r="AG15" s="386"/>
      <c r="AH15" s="386"/>
      <c r="AI15" s="386"/>
      <c r="AJ15" s="386"/>
      <c r="AK15" s="386"/>
      <c r="AL15" s="387"/>
      <c r="AM15" s="388" t="s">
        <v>55</v>
      </c>
      <c r="AN15" s="368" t="s">
        <v>26</v>
      </c>
    </row>
    <row r="16" spans="1:69" ht="15" customHeight="1">
      <c r="A16" s="366"/>
      <c r="B16" s="384"/>
      <c r="C16" s="366"/>
      <c r="D16" s="288"/>
      <c r="E16" s="296"/>
      <c r="F16" s="296"/>
      <c r="G16" s="385"/>
      <c r="H16" s="421">
        <v>1</v>
      </c>
      <c r="I16" s="418" t="s">
        <v>107</v>
      </c>
      <c r="J16" s="422">
        <v>3</v>
      </c>
      <c r="K16" s="220" t="s">
        <v>109</v>
      </c>
      <c r="L16" s="421">
        <v>5</v>
      </c>
      <c r="M16" s="220" t="s">
        <v>111</v>
      </c>
      <c r="N16" s="421">
        <v>7</v>
      </c>
      <c r="O16" s="220" t="s">
        <v>113</v>
      </c>
      <c r="P16" s="422">
        <v>9</v>
      </c>
      <c r="Q16" s="418" t="s">
        <v>115</v>
      </c>
      <c r="R16" s="421">
        <v>11</v>
      </c>
      <c r="S16" s="220" t="s">
        <v>117</v>
      </c>
      <c r="T16" s="421">
        <v>13</v>
      </c>
      <c r="U16" s="220" t="s">
        <v>119</v>
      </c>
      <c r="V16" s="421">
        <v>15</v>
      </c>
      <c r="W16" s="418" t="s">
        <v>121</v>
      </c>
      <c r="X16" s="422">
        <v>17</v>
      </c>
      <c r="Y16" s="220" t="s">
        <v>123</v>
      </c>
      <c r="Z16" s="421">
        <v>19</v>
      </c>
      <c r="AA16" s="220" t="s">
        <v>125</v>
      </c>
      <c r="AB16" s="421">
        <v>21</v>
      </c>
      <c r="AC16" s="220" t="s">
        <v>127</v>
      </c>
      <c r="AD16" s="422">
        <v>23</v>
      </c>
      <c r="AE16" s="418" t="s">
        <v>129</v>
      </c>
      <c r="AF16" s="421">
        <v>25</v>
      </c>
      <c r="AG16" s="220" t="s">
        <v>131</v>
      </c>
      <c r="AH16" s="421">
        <v>27</v>
      </c>
      <c r="AI16" s="220" t="s">
        <v>133</v>
      </c>
      <c r="AJ16" s="219"/>
      <c r="AK16" s="220"/>
      <c r="AL16" s="221"/>
      <c r="AM16" s="388"/>
      <c r="AN16" s="368"/>
    </row>
    <row r="17" spans="1:69" ht="15" customHeight="1">
      <c r="A17" s="366"/>
      <c r="B17" s="384"/>
      <c r="C17" s="366"/>
      <c r="D17" s="288"/>
      <c r="E17" s="296"/>
      <c r="F17" s="296"/>
      <c r="G17" s="385"/>
      <c r="H17" s="304" t="s">
        <v>160</v>
      </c>
      <c r="I17" s="305"/>
      <c r="J17" s="305"/>
      <c r="K17" s="305"/>
      <c r="L17" s="305"/>
      <c r="M17" s="305"/>
      <c r="N17" s="305"/>
      <c r="O17" s="305"/>
      <c r="P17" s="305"/>
      <c r="Q17" s="305"/>
      <c r="R17" s="305"/>
      <c r="S17" s="305"/>
      <c r="T17" s="305"/>
      <c r="U17" s="305"/>
      <c r="V17" s="305"/>
      <c r="W17" s="305"/>
      <c r="X17" s="305"/>
      <c r="Y17" s="305"/>
      <c r="Z17" s="305"/>
      <c r="AA17" s="305"/>
      <c r="AB17" s="305"/>
      <c r="AC17" s="305"/>
      <c r="AD17" s="305"/>
      <c r="AE17" s="305"/>
      <c r="AF17" s="305"/>
      <c r="AG17" s="305"/>
      <c r="AH17" s="305"/>
      <c r="AI17" s="305"/>
      <c r="AJ17" s="305"/>
      <c r="AK17" s="305"/>
      <c r="AL17" s="305"/>
      <c r="AM17" s="388"/>
      <c r="AN17" s="368" t="s">
        <v>95</v>
      </c>
    </row>
    <row r="18" spans="1:69" ht="30" customHeight="1">
      <c r="A18" s="366"/>
      <c r="B18" s="384"/>
      <c r="C18" s="366"/>
      <c r="D18" s="289"/>
      <c r="E18" s="296"/>
      <c r="F18" s="296"/>
      <c r="G18" s="385"/>
      <c r="H18" s="307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308"/>
      <c r="T18" s="308"/>
      <c r="U18" s="308"/>
      <c r="V18" s="308"/>
      <c r="W18" s="308"/>
      <c r="X18" s="308"/>
      <c r="Y18" s="308"/>
      <c r="Z18" s="308"/>
      <c r="AA18" s="308"/>
      <c r="AB18" s="308"/>
      <c r="AC18" s="308"/>
      <c r="AD18" s="308"/>
      <c r="AE18" s="308"/>
      <c r="AF18" s="308"/>
      <c r="AG18" s="308"/>
      <c r="AH18" s="308"/>
      <c r="AI18" s="308"/>
      <c r="AJ18" s="308"/>
      <c r="AK18" s="308"/>
      <c r="AL18" s="308"/>
      <c r="AM18" s="388"/>
      <c r="AN18" s="368"/>
    </row>
    <row r="19" spans="1:69" s="23" customFormat="1" ht="15.75" thickBot="1">
      <c r="A19" s="169">
        <v>1</v>
      </c>
      <c r="B19" s="169">
        <v>2</v>
      </c>
      <c r="C19" s="170">
        <v>3</v>
      </c>
      <c r="D19" s="170"/>
      <c r="E19" s="170">
        <v>5</v>
      </c>
      <c r="F19" s="169">
        <v>6</v>
      </c>
      <c r="G19" s="169">
        <v>7</v>
      </c>
      <c r="H19" s="378">
        <v>7</v>
      </c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  <c r="T19" s="378"/>
      <c r="U19" s="378"/>
      <c r="V19" s="378"/>
      <c r="W19" s="378"/>
      <c r="X19" s="378"/>
      <c r="Y19" s="378"/>
      <c r="Z19" s="378"/>
      <c r="AA19" s="378"/>
      <c r="AB19" s="378"/>
      <c r="AC19" s="378"/>
      <c r="AD19" s="378"/>
      <c r="AE19" s="378"/>
      <c r="AF19" s="378"/>
      <c r="AG19" s="378"/>
      <c r="AH19" s="378"/>
      <c r="AI19" s="378"/>
      <c r="AJ19" s="378"/>
      <c r="AK19" s="378"/>
      <c r="AL19" s="378"/>
      <c r="AM19" s="169">
        <v>8</v>
      </c>
      <c r="AN19" s="215">
        <v>9</v>
      </c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</row>
    <row r="20" spans="1:69" s="37" customFormat="1" ht="83.25" customHeight="1" thickBot="1">
      <c r="A20" s="121" t="s">
        <v>154</v>
      </c>
      <c r="B20" s="334" t="s">
        <v>29</v>
      </c>
      <c r="C20" s="31" t="s">
        <v>80</v>
      </c>
      <c r="D20" s="31">
        <v>24.084</v>
      </c>
      <c r="E20" s="211" t="s">
        <v>30</v>
      </c>
      <c r="F20" s="26" t="s">
        <v>88</v>
      </c>
      <c r="G20" s="218">
        <v>1</v>
      </c>
      <c r="H20" s="224"/>
      <c r="I20" s="423"/>
      <c r="J20" s="423"/>
      <c r="K20" s="224"/>
      <c r="L20" s="224"/>
      <c r="M20" s="224"/>
      <c r="N20" s="224"/>
      <c r="O20" s="224"/>
      <c r="P20" s="423"/>
      <c r="Q20" s="423"/>
      <c r="R20" s="224"/>
      <c r="S20" s="224"/>
      <c r="T20" s="224">
        <v>24.084</v>
      </c>
      <c r="U20" s="224"/>
      <c r="V20" s="224"/>
      <c r="W20" s="423"/>
      <c r="X20" s="423"/>
      <c r="Y20" s="224"/>
      <c r="Z20" s="224"/>
      <c r="AA20" s="224"/>
      <c r="AB20" s="224"/>
      <c r="AC20" s="224"/>
      <c r="AD20" s="423" t="s">
        <v>174</v>
      </c>
      <c r="AE20" s="423"/>
      <c r="AF20" s="224"/>
      <c r="AG20" s="224"/>
      <c r="AH20" s="224"/>
      <c r="AI20" s="224"/>
      <c r="AJ20" s="224"/>
      <c r="AK20" s="224"/>
      <c r="AL20" s="224"/>
      <c r="AM20" s="224">
        <f>SUM(H20:AL20)</f>
        <v>24.084</v>
      </c>
      <c r="AN20" s="224">
        <f>AM20</f>
        <v>24.084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</row>
    <row r="21" spans="1:69" s="37" customFormat="1" ht="83.25" customHeight="1">
      <c r="A21" s="121" t="s">
        <v>155</v>
      </c>
      <c r="B21" s="336"/>
      <c r="C21" s="31" t="s">
        <v>81</v>
      </c>
      <c r="D21" s="31">
        <v>24.084</v>
      </c>
      <c r="E21" s="211" t="s">
        <v>31</v>
      </c>
      <c r="F21" s="26" t="s">
        <v>158</v>
      </c>
      <c r="G21" s="218">
        <v>1</v>
      </c>
      <c r="H21" s="224"/>
      <c r="I21" s="423"/>
      <c r="J21" s="423"/>
      <c r="K21" s="224"/>
      <c r="L21" s="224"/>
      <c r="M21" s="224"/>
      <c r="N21" s="224"/>
      <c r="O21" s="224"/>
      <c r="P21" s="423"/>
      <c r="Q21" s="423"/>
      <c r="R21" s="224"/>
      <c r="S21" s="224"/>
      <c r="T21" s="224"/>
      <c r="U21" s="224"/>
      <c r="V21" s="224"/>
      <c r="W21" s="423"/>
      <c r="X21" s="423"/>
      <c r="Y21" s="224"/>
      <c r="Z21" s="224"/>
      <c r="AA21" s="224">
        <v>24.084</v>
      </c>
      <c r="AB21" s="224"/>
      <c r="AC21" s="224"/>
      <c r="AD21" s="423"/>
      <c r="AE21" s="423"/>
      <c r="AF21" s="224"/>
      <c r="AG21" s="224"/>
      <c r="AH21" s="224"/>
      <c r="AI21" s="224"/>
      <c r="AJ21" s="224"/>
      <c r="AK21" s="224"/>
      <c r="AL21" s="224"/>
      <c r="AM21" s="224">
        <f>SUM(H21:AL21)</f>
        <v>24.084</v>
      </c>
      <c r="AN21" s="224">
        <f>AM21</f>
        <v>24.084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</row>
    <row r="22" spans="1:69" s="126" customFormat="1" ht="15.75" customHeight="1">
      <c r="A22" s="355" t="s">
        <v>94</v>
      </c>
      <c r="B22" s="355"/>
      <c r="C22" s="355"/>
      <c r="D22" s="355"/>
      <c r="E22" s="355"/>
      <c r="F22" s="355"/>
      <c r="G22" s="119" t="s">
        <v>33</v>
      </c>
      <c r="H22" s="225">
        <f>H20</f>
        <v>0</v>
      </c>
      <c r="I22" s="225">
        <f t="shared" ref="I22:S22" si="0">I20</f>
        <v>0</v>
      </c>
      <c r="J22" s="225">
        <f t="shared" si="0"/>
        <v>0</v>
      </c>
      <c r="K22" s="225">
        <f t="shared" si="0"/>
        <v>0</v>
      </c>
      <c r="L22" s="225">
        <f t="shared" si="0"/>
        <v>0</v>
      </c>
      <c r="M22" s="225">
        <f t="shared" si="0"/>
        <v>0</v>
      </c>
      <c r="N22" s="225">
        <f t="shared" si="0"/>
        <v>0</v>
      </c>
      <c r="O22" s="225">
        <f t="shared" si="0"/>
        <v>0</v>
      </c>
      <c r="P22" s="225">
        <f t="shared" si="0"/>
        <v>0</v>
      </c>
      <c r="Q22" s="225">
        <f t="shared" si="0"/>
        <v>0</v>
      </c>
      <c r="R22" s="225">
        <f t="shared" si="0"/>
        <v>0</v>
      </c>
      <c r="S22" s="225">
        <f t="shared" si="0"/>
        <v>0</v>
      </c>
      <c r="T22" s="225">
        <f>SUM(T20:T21)</f>
        <v>24.084</v>
      </c>
      <c r="U22" s="225">
        <f t="shared" ref="U22:AL22" si="1">SUM(U20:U21)</f>
        <v>0</v>
      </c>
      <c r="V22" s="225">
        <f t="shared" si="1"/>
        <v>0</v>
      </c>
      <c r="W22" s="225">
        <f t="shared" si="1"/>
        <v>0</v>
      </c>
      <c r="X22" s="225">
        <f t="shared" si="1"/>
        <v>0</v>
      </c>
      <c r="Y22" s="225">
        <f t="shared" si="1"/>
        <v>0</v>
      </c>
      <c r="Z22" s="225">
        <f t="shared" si="1"/>
        <v>0</v>
      </c>
      <c r="AA22" s="225">
        <f t="shared" si="1"/>
        <v>24.084</v>
      </c>
      <c r="AB22" s="225">
        <f t="shared" si="1"/>
        <v>0</v>
      </c>
      <c r="AC22" s="225">
        <f t="shared" si="1"/>
        <v>0</v>
      </c>
      <c r="AD22" s="225">
        <f t="shared" si="1"/>
        <v>0</v>
      </c>
      <c r="AE22" s="225">
        <f t="shared" si="1"/>
        <v>0</v>
      </c>
      <c r="AF22" s="225">
        <f t="shared" si="1"/>
        <v>0</v>
      </c>
      <c r="AG22" s="225">
        <f t="shared" si="1"/>
        <v>0</v>
      </c>
      <c r="AH22" s="225">
        <f t="shared" si="1"/>
        <v>0</v>
      </c>
      <c r="AI22" s="225">
        <f t="shared" si="1"/>
        <v>0</v>
      </c>
      <c r="AJ22" s="225">
        <f t="shared" si="1"/>
        <v>0</v>
      </c>
      <c r="AK22" s="225">
        <f t="shared" si="1"/>
        <v>0</v>
      </c>
      <c r="AL22" s="225">
        <f t="shared" si="1"/>
        <v>0</v>
      </c>
      <c r="AM22" s="224">
        <f t="shared" ref="AM22" si="2">SUM(H22:AL22)</f>
        <v>48.167999999999999</v>
      </c>
      <c r="AN22" s="226">
        <f>SUM(AN20:AN21)</f>
        <v>48.167999999999999</v>
      </c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</row>
    <row r="23" spans="1:69" ht="15" customHeight="1">
      <c r="A23" s="61"/>
      <c r="B23" s="62"/>
      <c r="C23" s="62"/>
      <c r="D23" s="62"/>
      <c r="E23" s="62"/>
      <c r="F23" s="62"/>
      <c r="G23" s="62"/>
      <c r="H23" s="63"/>
      <c r="I23" s="63"/>
      <c r="J23" s="63"/>
      <c r="K23" s="63"/>
      <c r="L23" s="63"/>
      <c r="M23" s="63"/>
      <c r="N23" s="63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</row>
    <row r="24" spans="1:69" ht="15" customHeight="1">
      <c r="A24" s="61"/>
      <c r="B24" s="62"/>
      <c r="C24" s="62"/>
      <c r="D24" s="62"/>
      <c r="E24" s="62"/>
      <c r="F24" s="62"/>
      <c r="G24" s="62"/>
      <c r="H24" s="63"/>
      <c r="I24" s="63"/>
      <c r="J24" s="63"/>
      <c r="K24" s="63"/>
      <c r="L24" s="63"/>
      <c r="M24" s="63"/>
      <c r="N24" s="63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</row>
    <row r="25" spans="1:69" ht="65.25" customHeight="1">
      <c r="B25" s="379" t="s">
        <v>65</v>
      </c>
      <c r="C25" s="379"/>
      <c r="D25" s="379"/>
      <c r="E25" s="379"/>
      <c r="F25" s="379"/>
      <c r="G25" s="379"/>
      <c r="H25" s="237"/>
      <c r="I25" s="380" t="s">
        <v>167</v>
      </c>
      <c r="J25" s="380"/>
      <c r="K25" s="380"/>
      <c r="L25" s="380"/>
      <c r="M25" s="238"/>
      <c r="N25" s="381"/>
      <c r="O25" s="381"/>
      <c r="P25" s="381"/>
      <c r="Q25" s="381"/>
      <c r="R25" s="238"/>
      <c r="S25" s="373" t="s">
        <v>168</v>
      </c>
      <c r="T25" s="373"/>
      <c r="U25" s="373"/>
      <c r="V25" s="237"/>
      <c r="W25" s="237"/>
      <c r="X25" s="239"/>
      <c r="Y25" s="239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</row>
    <row r="26" spans="1:69" ht="30.75" customHeight="1">
      <c r="B26" s="237"/>
      <c r="C26" s="237"/>
      <c r="D26" s="237"/>
      <c r="E26" s="237"/>
      <c r="F26" s="237"/>
      <c r="G26" s="237"/>
      <c r="H26" s="237"/>
      <c r="I26" s="372" t="s">
        <v>6</v>
      </c>
      <c r="J26" s="372"/>
      <c r="K26" s="372"/>
      <c r="L26" s="372"/>
      <c r="M26" s="237"/>
      <c r="N26" s="372" t="s">
        <v>51</v>
      </c>
      <c r="O26" s="372"/>
      <c r="P26" s="372"/>
      <c r="Q26" s="372"/>
      <c r="R26" s="237"/>
      <c r="S26" s="372" t="s">
        <v>52</v>
      </c>
      <c r="T26" s="372"/>
      <c r="U26" s="372"/>
      <c r="V26" s="237"/>
      <c r="W26" s="237"/>
      <c r="X26" s="240"/>
      <c r="Y26" s="240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</row>
    <row r="27" spans="1:69" ht="68.25" customHeight="1">
      <c r="B27" s="379" t="s">
        <v>166</v>
      </c>
      <c r="C27" s="379"/>
      <c r="D27" s="379"/>
      <c r="E27" s="379"/>
      <c r="F27" s="379"/>
      <c r="G27" s="379"/>
      <c r="H27" s="237"/>
      <c r="I27" s="380" t="s">
        <v>165</v>
      </c>
      <c r="J27" s="380"/>
      <c r="K27" s="380"/>
      <c r="L27" s="380"/>
      <c r="M27" s="238"/>
      <c r="N27" s="381"/>
      <c r="O27" s="381"/>
      <c r="P27" s="381"/>
      <c r="Q27" s="381"/>
      <c r="R27" s="238"/>
      <c r="S27" s="373"/>
      <c r="T27" s="373"/>
      <c r="U27" s="373"/>
      <c r="V27" s="237"/>
      <c r="W27" s="237"/>
      <c r="X27" s="241"/>
      <c r="Y27" s="241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</row>
    <row r="28" spans="1:69" ht="32.25" customHeight="1">
      <c r="B28" s="237"/>
      <c r="C28" s="237"/>
      <c r="D28" s="237"/>
      <c r="E28" s="237"/>
      <c r="F28" s="237"/>
      <c r="G28" s="237"/>
      <c r="H28" s="237"/>
      <c r="I28" s="372" t="s">
        <v>6</v>
      </c>
      <c r="J28" s="372"/>
      <c r="K28" s="372"/>
      <c r="L28" s="372"/>
      <c r="M28" s="237"/>
      <c r="N28" s="372" t="s">
        <v>51</v>
      </c>
      <c r="O28" s="372"/>
      <c r="P28" s="372"/>
      <c r="Q28" s="372"/>
      <c r="R28" s="237"/>
      <c r="S28" s="372" t="s">
        <v>52</v>
      </c>
      <c r="T28" s="372"/>
      <c r="U28" s="372"/>
      <c r="V28" s="237"/>
      <c r="W28" s="237"/>
      <c r="X28" s="242"/>
      <c r="Y28" s="242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69" ht="13.5" customHeight="1">
      <c r="R29" s="5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</row>
    <row r="30" spans="1:69" ht="13.5" customHeight="1"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69"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69"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8:38"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</row>
    <row r="34" spans="18:38"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8:38"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</row>
    <row r="36" spans="18:38"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</row>
    <row r="37" spans="18:38"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</row>
    <row r="38" spans="18:38"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</row>
    <row r="39" spans="18:38"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</row>
  </sheetData>
  <mergeCells count="38">
    <mergeCell ref="A12:AN12"/>
    <mergeCell ref="A13:AN13"/>
    <mergeCell ref="A14:AN14"/>
    <mergeCell ref="B3:F3"/>
    <mergeCell ref="Z3:AF3"/>
    <mergeCell ref="Z5:AF5"/>
    <mergeCell ref="Z7:AF7"/>
    <mergeCell ref="B9:F9"/>
    <mergeCell ref="Z9:AF9"/>
    <mergeCell ref="I26:L26"/>
    <mergeCell ref="N26:Q26"/>
    <mergeCell ref="S26:U26"/>
    <mergeCell ref="AM15:AM18"/>
    <mergeCell ref="H17:AL18"/>
    <mergeCell ref="H19:AL19"/>
    <mergeCell ref="H15:AL15"/>
    <mergeCell ref="B25:G25"/>
    <mergeCell ref="I25:L25"/>
    <mergeCell ref="N25:Q25"/>
    <mergeCell ref="S25:U25"/>
    <mergeCell ref="AN15:AN16"/>
    <mergeCell ref="AN17:AN18"/>
    <mergeCell ref="D15:D18"/>
    <mergeCell ref="B20:B21"/>
    <mergeCell ref="A22:F22"/>
    <mergeCell ref="A15:A18"/>
    <mergeCell ref="B15:B18"/>
    <mergeCell ref="C15:C18"/>
    <mergeCell ref="E15:E18"/>
    <mergeCell ref="F15:F18"/>
    <mergeCell ref="G15:G18"/>
    <mergeCell ref="B27:G27"/>
    <mergeCell ref="I27:L27"/>
    <mergeCell ref="N27:Q27"/>
    <mergeCell ref="S27:U27"/>
    <mergeCell ref="I28:L28"/>
    <mergeCell ref="N28:Q28"/>
    <mergeCell ref="S28:U28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11</vt:i4>
      </vt:variant>
    </vt:vector>
  </HeadingPairs>
  <TitlesOfParts>
    <vt:vector size="26" baseType="lpstr">
      <vt:lpstr> Год ТО.38 </vt:lpstr>
      <vt:lpstr>Мес ТО.38</vt:lpstr>
      <vt:lpstr> Год ТЗ 38 </vt:lpstr>
      <vt:lpstr>8.1.38 ТО</vt:lpstr>
      <vt:lpstr>8.1.38 ТР</vt:lpstr>
      <vt:lpstr>8.1. ТР</vt:lpstr>
      <vt:lpstr>10.2.38 ТО</vt:lpstr>
      <vt:lpstr>10.2.38 ТР</vt:lpstr>
      <vt:lpstr>10.2.ТР</vt:lpstr>
      <vt:lpstr>10.3.38 ТО</vt:lpstr>
      <vt:lpstr>10.3.38 ТР</vt:lpstr>
      <vt:lpstr>10.3 ТР</vt:lpstr>
      <vt:lpstr>10.4.38 ТО</vt:lpstr>
      <vt:lpstr>10.4 ТР</vt:lpstr>
      <vt:lpstr>10.4.38 ТР</vt:lpstr>
      <vt:lpstr>' Год ТЗ 38 '!Заголовки_для_печати</vt:lpstr>
      <vt:lpstr>' Год ТО.38 '!Заголовки_для_печати</vt:lpstr>
      <vt:lpstr>'Мес ТО.38'!Заголовки_для_печати</vt:lpstr>
      <vt:lpstr>' Год ТЗ 38 '!Область_печати</vt:lpstr>
      <vt:lpstr>' Год ТО.38 '!Область_печати</vt:lpstr>
      <vt:lpstr>'10.2.38 ТО'!Область_печати</vt:lpstr>
      <vt:lpstr>'10.3.38 ТО'!Область_печати</vt:lpstr>
      <vt:lpstr>'10.4 ТР'!Область_печати</vt:lpstr>
      <vt:lpstr>'10.4.38 ТО'!Область_печати</vt:lpstr>
      <vt:lpstr>'8.1.38 ТО'!Область_печати</vt:lpstr>
      <vt:lpstr>'Мес ТО.38'!Область_печати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2018-12-03T11:48:24Z</dcterms:modified>
</cp:coreProperties>
</file>