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835" activeTab="6"/>
  </bookViews>
  <sheets>
    <sheet name="8.1.38 ТО" sheetId="22" r:id="rId1"/>
    <sheet name="8.1.38 ТЗ" sheetId="21" r:id="rId2"/>
    <sheet name="10.2.38 ТО" sheetId="23" r:id="rId3"/>
    <sheet name="10.2.38 ТЗ" sheetId="20" r:id="rId4"/>
    <sheet name="10.3.38 ТО" sheetId="24" r:id="rId5"/>
    <sheet name="10.3.38 ТЗ" sheetId="19" r:id="rId6"/>
    <sheet name="10.4.38 ТО" sheetId="25" r:id="rId7"/>
    <sheet name="10.4.38 ТЗ" sheetId="18" r:id="rId8"/>
  </sheets>
  <externalReferences>
    <externalReference r:id="rId9"/>
  </externalReferences>
  <definedNames>
    <definedName name="_xlnm.Print_Area" localSheetId="2">'10.2.38 ТО'!$A$1:$AM$58</definedName>
    <definedName name="_xlnm.Print_Area" localSheetId="4">'10.3.38 ТО'!$A$1:$AM$38</definedName>
    <definedName name="_xlnm.Print_Area" localSheetId="6">'10.4.38 ТО'!$A$1:$AM$37</definedName>
  </definedNames>
  <calcPr calcId="152511" refMode="R1C1"/>
</workbook>
</file>

<file path=xl/calcChain.xml><?xml version="1.0" encoding="utf-8"?>
<calcChain xmlns="http://schemas.openxmlformats.org/spreadsheetml/2006/main">
  <c r="Y34" i="18" l="1"/>
  <c r="R25" i="18"/>
  <c r="X30" i="25"/>
  <c r="Q25" i="25"/>
  <c r="AF30" i="20"/>
  <c r="AE30" i="23"/>
  <c r="AL42" i="25"/>
  <c r="AL40" i="25"/>
  <c r="AL41" i="24"/>
  <c r="AL43" i="25" l="1"/>
  <c r="AL61" i="23"/>
  <c r="AM27" i="19" l="1"/>
  <c r="H26" i="21" l="1"/>
  <c r="J26" i="18"/>
  <c r="J27" i="18"/>
  <c r="P26" i="24"/>
  <c r="P26" i="19"/>
  <c r="P26" i="18"/>
  <c r="J26" i="24"/>
  <c r="J26" i="19"/>
  <c r="I26" i="24"/>
  <c r="I26" i="19"/>
  <c r="I26" i="18"/>
  <c r="AG30" i="20" l="1"/>
  <c r="H28" i="19"/>
  <c r="K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5" i="19"/>
  <c r="AM28" i="19" s="1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H30" i="20"/>
  <c r="AI30" i="20"/>
  <c r="AJ30" i="20"/>
  <c r="AL30" i="20"/>
  <c r="Q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H27" i="21"/>
  <c r="AM25" i="25"/>
  <c r="AM30" i="25"/>
  <c r="AL28" i="25"/>
  <c r="AL29" i="25"/>
  <c r="AL27" i="25"/>
  <c r="AL23" i="25"/>
  <c r="AL24" i="25"/>
  <c r="AL22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G30" i="25"/>
  <c r="H25" i="25"/>
  <c r="I25" i="25"/>
  <c r="J25" i="25"/>
  <c r="J31" i="25" s="1"/>
  <c r="K25" i="25"/>
  <c r="L25" i="25"/>
  <c r="M25" i="25"/>
  <c r="N25" i="25"/>
  <c r="N31" i="25" s="1"/>
  <c r="O25" i="25"/>
  <c r="P25" i="25"/>
  <c r="R25" i="25"/>
  <c r="R31" i="25" s="1"/>
  <c r="S25" i="25"/>
  <c r="T25" i="25"/>
  <c r="T31" i="25" s="1"/>
  <c r="U25" i="25"/>
  <c r="V25" i="25"/>
  <c r="V31" i="25" s="1"/>
  <c r="W25" i="25"/>
  <c r="X25" i="25"/>
  <c r="X31" i="25" s="1"/>
  <c r="Y25" i="25"/>
  <c r="Z25" i="25"/>
  <c r="AA25" i="25"/>
  <c r="AB25" i="25"/>
  <c r="AB31" i="25" s="1"/>
  <c r="AC25" i="25"/>
  <c r="AD25" i="25"/>
  <c r="AE25" i="25"/>
  <c r="AF25" i="25"/>
  <c r="AF31" i="25" s="1"/>
  <c r="AG25" i="25"/>
  <c r="AH25" i="25"/>
  <c r="AI25" i="25"/>
  <c r="AJ25" i="25"/>
  <c r="AJ31" i="25" s="1"/>
  <c r="AK25" i="25"/>
  <c r="G25" i="25"/>
  <c r="G28" i="24"/>
  <c r="H28" i="24"/>
  <c r="K28" i="24"/>
  <c r="L28" i="24"/>
  <c r="M28" i="24"/>
  <c r="N28" i="24"/>
  <c r="O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K30" i="23"/>
  <c r="H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AF30" i="23"/>
  <c r="AG30" i="23"/>
  <c r="AI30" i="23"/>
  <c r="G30" i="23"/>
  <c r="H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G27" i="22"/>
  <c r="AM22" i="18"/>
  <c r="AA34" i="18"/>
  <c r="AB34" i="18"/>
  <c r="AC34" i="18"/>
  <c r="Z34" i="18"/>
  <c r="T25" i="18"/>
  <c r="U25" i="18"/>
  <c r="V25" i="18"/>
  <c r="S25" i="18"/>
  <c r="AM33" i="18"/>
  <c r="AM32" i="18"/>
  <c r="AM24" i="18"/>
  <c r="AM23" i="18"/>
  <c r="AL29" i="23"/>
  <c r="AL28" i="23"/>
  <c r="AL26" i="23"/>
  <c r="AM31" i="25" l="1"/>
  <c r="AH31" i="25"/>
  <c r="AD31" i="25"/>
  <c r="Z31" i="25"/>
  <c r="P31" i="25"/>
  <c r="L31" i="25"/>
  <c r="H31" i="25"/>
  <c r="AI31" i="25"/>
  <c r="AE31" i="25"/>
  <c r="AA31" i="25"/>
  <c r="W31" i="25"/>
  <c r="S31" i="25"/>
  <c r="O31" i="25"/>
  <c r="K31" i="25"/>
  <c r="AL30" i="25"/>
  <c r="AK31" i="25"/>
  <c r="AG31" i="25"/>
  <c r="AC31" i="25"/>
  <c r="Y31" i="25"/>
  <c r="U31" i="25"/>
  <c r="Q31" i="25"/>
  <c r="M31" i="25"/>
  <c r="I31" i="25"/>
  <c r="AL25" i="25"/>
  <c r="G31" i="25"/>
  <c r="AL30" i="23"/>
  <c r="AL26" i="22"/>
  <c r="AL24" i="22"/>
  <c r="AL31" i="25" l="1"/>
  <c r="R32" i="24"/>
  <c r="Q32" i="24"/>
  <c r="P32" i="24"/>
  <c r="O32" i="24"/>
  <c r="N32" i="24"/>
  <c r="M32" i="24"/>
  <c r="L32" i="24"/>
  <c r="K32" i="24"/>
  <c r="J32" i="24"/>
  <c r="I32" i="24"/>
  <c r="H32" i="24"/>
  <c r="G32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AM23" i="24" s="1"/>
  <c r="R22" i="24"/>
  <c r="Q22" i="24"/>
  <c r="P22" i="24"/>
  <c r="O22" i="24"/>
  <c r="N22" i="24"/>
  <c r="M22" i="24"/>
  <c r="L22" i="24"/>
  <c r="K22" i="24"/>
  <c r="J22" i="24"/>
  <c r="I22" i="24"/>
  <c r="H22" i="24"/>
  <c r="G22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H47" i="23"/>
  <c r="G47" i="23"/>
  <c r="AM47" i="23" s="1"/>
  <c r="H46" i="23"/>
  <c r="G46" i="23"/>
  <c r="H44" i="23"/>
  <c r="G44" i="23"/>
  <c r="H43" i="23"/>
  <c r="G43" i="23"/>
  <c r="H42" i="23"/>
  <c r="G42" i="23"/>
  <c r="AM42" i="23" s="1"/>
  <c r="G41" i="23"/>
  <c r="G45" i="23" s="1"/>
  <c r="AM45" i="23" s="1"/>
  <c r="H40" i="23"/>
  <c r="G40" i="23"/>
  <c r="H38" i="23"/>
  <c r="G38" i="23"/>
  <c r="H37" i="23"/>
  <c r="G37" i="23"/>
  <c r="AM37" i="23" s="1"/>
  <c r="H36" i="23"/>
  <c r="G36" i="23"/>
  <c r="H35" i="23"/>
  <c r="G35" i="23"/>
  <c r="H34" i="23"/>
  <c r="G34" i="23"/>
  <c r="H32" i="23"/>
  <c r="G32" i="23"/>
  <c r="H31" i="23"/>
  <c r="G31" i="23"/>
  <c r="H33" i="23"/>
  <c r="G33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AM24" i="23" s="1"/>
  <c r="R23" i="23"/>
  <c r="Q23" i="23"/>
  <c r="P23" i="23"/>
  <c r="O23" i="23"/>
  <c r="N23" i="23"/>
  <c r="M23" i="23"/>
  <c r="L23" i="23"/>
  <c r="K23" i="23"/>
  <c r="J23" i="23"/>
  <c r="I23" i="23"/>
  <c r="H23" i="23"/>
  <c r="G23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I21" i="23"/>
  <c r="O21" i="23"/>
  <c r="H20" i="23"/>
  <c r="R40" i="22"/>
  <c r="Q40" i="22"/>
  <c r="P40" i="22"/>
  <c r="N40" i="22"/>
  <c r="M40" i="22"/>
  <c r="L40" i="22"/>
  <c r="K40" i="22"/>
  <c r="J40" i="22"/>
  <c r="H40" i="22"/>
  <c r="G40" i="22"/>
  <c r="AL40" i="22" s="1"/>
  <c r="R39" i="22"/>
  <c r="Q39" i="22"/>
  <c r="P39" i="22"/>
  <c r="O39" i="22"/>
  <c r="N39" i="22"/>
  <c r="M39" i="22"/>
  <c r="L39" i="22"/>
  <c r="K39" i="22"/>
  <c r="J39" i="22"/>
  <c r="I39" i="22"/>
  <c r="H39" i="22"/>
  <c r="G39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R35" i="22"/>
  <c r="Q35" i="22"/>
  <c r="P35" i="22"/>
  <c r="N35" i="22"/>
  <c r="M35" i="22"/>
  <c r="L35" i="22"/>
  <c r="K35" i="22"/>
  <c r="J35" i="22"/>
  <c r="H35" i="22"/>
  <c r="G35" i="22"/>
  <c r="AL35" i="22" s="1"/>
  <c r="R34" i="22"/>
  <c r="R38" i="22" s="1"/>
  <c r="P34" i="22"/>
  <c r="P38" i="22" s="1"/>
  <c r="O34" i="22"/>
  <c r="O38" i="22" s="1"/>
  <c r="M34" i="22"/>
  <c r="M38" i="22" s="1"/>
  <c r="L34" i="22"/>
  <c r="L38" i="22" s="1"/>
  <c r="J34" i="22"/>
  <c r="J38" i="22" s="1"/>
  <c r="I34" i="22"/>
  <c r="I38" i="22" s="1"/>
  <c r="G34" i="22"/>
  <c r="G38" i="22" s="1"/>
  <c r="AL38" i="22" s="1"/>
  <c r="R33" i="22"/>
  <c r="Q33" i="22"/>
  <c r="P33" i="22"/>
  <c r="O33" i="22"/>
  <c r="N33" i="22"/>
  <c r="M33" i="22"/>
  <c r="L33" i="22"/>
  <c r="K33" i="22"/>
  <c r="J33" i="22"/>
  <c r="I33" i="22"/>
  <c r="H33" i="22"/>
  <c r="G33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R30" i="22"/>
  <c r="Q30" i="22"/>
  <c r="P30" i="22"/>
  <c r="O30" i="22"/>
  <c r="N30" i="22"/>
  <c r="M30" i="22"/>
  <c r="L30" i="22"/>
  <c r="K30" i="22"/>
  <c r="J30" i="22"/>
  <c r="I30" i="22"/>
  <c r="H30" i="22"/>
  <c r="Q34" i="22"/>
  <c r="Q38" i="22" s="1"/>
  <c r="R23" i="22"/>
  <c r="R45" i="22" s="1"/>
  <c r="Q23" i="22"/>
  <c r="Q45" i="22" s="1"/>
  <c r="P23" i="22"/>
  <c r="O23" i="22"/>
  <c r="O45" i="22" s="1"/>
  <c r="N23" i="22"/>
  <c r="N45" i="22" s="1"/>
  <c r="M23" i="22"/>
  <c r="M45" i="22" s="1"/>
  <c r="L23" i="22"/>
  <c r="K23" i="22"/>
  <c r="K45" i="22" s="1"/>
  <c r="J23" i="22"/>
  <c r="J45" i="22" s="1"/>
  <c r="I23" i="22"/>
  <c r="I45" i="22" s="1"/>
  <c r="H23" i="22"/>
  <c r="G23" i="22"/>
  <c r="G45" i="22" s="1"/>
  <c r="AL45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AL22" i="22" s="1"/>
  <c r="R21" i="22"/>
  <c r="R43" i="22" s="1"/>
  <c r="Q21" i="22"/>
  <c r="Q43" i="22" s="1"/>
  <c r="P21" i="22"/>
  <c r="O21" i="22"/>
  <c r="O43" i="22" s="1"/>
  <c r="N21" i="22"/>
  <c r="N43" i="22" s="1"/>
  <c r="M21" i="22"/>
  <c r="M43" i="22" s="1"/>
  <c r="L21" i="22"/>
  <c r="K21" i="22"/>
  <c r="K43" i="22" s="1"/>
  <c r="J21" i="22"/>
  <c r="J43" i="22" s="1"/>
  <c r="I21" i="22"/>
  <c r="I43" i="22" s="1"/>
  <c r="H21" i="22"/>
  <c r="G21" i="22"/>
  <c r="G43" i="22" s="1"/>
  <c r="AL43" i="22" s="1"/>
  <c r="R20" i="22"/>
  <c r="R42" i="22" s="1"/>
  <c r="Q20" i="22"/>
  <c r="Q42" i="22" s="1"/>
  <c r="P20" i="22"/>
  <c r="O20" i="22"/>
  <c r="O42" i="22" s="1"/>
  <c r="N20" i="22"/>
  <c r="N42" i="22" s="1"/>
  <c r="M20" i="22"/>
  <c r="M42" i="22" s="1"/>
  <c r="L20" i="22"/>
  <c r="K20" i="22"/>
  <c r="K42" i="22" s="1"/>
  <c r="J20" i="22"/>
  <c r="J42" i="22" s="1"/>
  <c r="I20" i="22"/>
  <c r="I42" i="22" s="1"/>
  <c r="H20" i="22"/>
  <c r="G20" i="22"/>
  <c r="G42" i="22" s="1"/>
  <c r="AL42" i="22" s="1"/>
  <c r="S40" i="21"/>
  <c r="R40" i="21"/>
  <c r="Q40" i="21"/>
  <c r="O40" i="21"/>
  <c r="N40" i="21"/>
  <c r="M40" i="21"/>
  <c r="L40" i="21"/>
  <c r="K40" i="21"/>
  <c r="I40" i="21"/>
  <c r="H40" i="21"/>
  <c r="AM40" i="21" s="1"/>
  <c r="AN40" i="21" s="1"/>
  <c r="S39" i="21"/>
  <c r="R39" i="21"/>
  <c r="Q39" i="21"/>
  <c r="P39" i="21"/>
  <c r="O39" i="21"/>
  <c r="N39" i="21"/>
  <c r="M39" i="21"/>
  <c r="L39" i="21"/>
  <c r="K39" i="21"/>
  <c r="J39" i="21"/>
  <c r="I39" i="21"/>
  <c r="H39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S35" i="21"/>
  <c r="R35" i="21"/>
  <c r="Q35" i="21"/>
  <c r="O35" i="21"/>
  <c r="N35" i="21"/>
  <c r="M35" i="21"/>
  <c r="L35" i="21"/>
  <c r="K35" i="21"/>
  <c r="I35" i="21"/>
  <c r="H35" i="21"/>
  <c r="AM35" i="21" s="1"/>
  <c r="AN35" i="21" s="1"/>
  <c r="S34" i="21"/>
  <c r="S38" i="21" s="1"/>
  <c r="Q34" i="21"/>
  <c r="Q38" i="21" s="1"/>
  <c r="P34" i="21"/>
  <c r="P38" i="21" s="1"/>
  <c r="N34" i="21"/>
  <c r="N38" i="21" s="1"/>
  <c r="M34" i="21"/>
  <c r="M38" i="21" s="1"/>
  <c r="K34" i="21"/>
  <c r="K38" i="21" s="1"/>
  <c r="J34" i="21"/>
  <c r="J38" i="21" s="1"/>
  <c r="H34" i="21"/>
  <c r="H38" i="21" s="1"/>
  <c r="AM38" i="21" s="1"/>
  <c r="AN38" i="21" s="1"/>
  <c r="S33" i="21"/>
  <c r="R33" i="21"/>
  <c r="Q33" i="21"/>
  <c r="P33" i="21"/>
  <c r="O33" i="21"/>
  <c r="N33" i="21"/>
  <c r="M33" i="21"/>
  <c r="L33" i="21"/>
  <c r="K33" i="21"/>
  <c r="J33" i="21"/>
  <c r="I33" i="21"/>
  <c r="H33" i="21"/>
  <c r="H41" i="21" s="1"/>
  <c r="AN32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S30" i="21"/>
  <c r="Q30" i="21"/>
  <c r="N30" i="21"/>
  <c r="M30" i="21"/>
  <c r="K30" i="21"/>
  <c r="H30" i="21"/>
  <c r="J30" i="21"/>
  <c r="D25" i="21"/>
  <c r="R25" i="21" s="1"/>
  <c r="S23" i="21"/>
  <c r="R23" i="21"/>
  <c r="Q23" i="21"/>
  <c r="P23" i="21"/>
  <c r="O23" i="21"/>
  <c r="N23" i="21"/>
  <c r="M23" i="21"/>
  <c r="L23" i="21"/>
  <c r="K23" i="21"/>
  <c r="J23" i="21"/>
  <c r="I23" i="21"/>
  <c r="H23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AM22" i="21" s="1"/>
  <c r="AN22" i="21" s="1"/>
  <c r="S21" i="21"/>
  <c r="S43" i="21" s="1"/>
  <c r="R21" i="21"/>
  <c r="R43" i="21" s="1"/>
  <c r="Q21" i="21"/>
  <c r="Q43" i="21" s="1"/>
  <c r="P21" i="21"/>
  <c r="O21" i="21"/>
  <c r="O43" i="21" s="1"/>
  <c r="N21" i="21"/>
  <c r="N43" i="21" s="1"/>
  <c r="M21" i="21"/>
  <c r="M43" i="21" s="1"/>
  <c r="L21" i="21"/>
  <c r="K21" i="21"/>
  <c r="K43" i="21" s="1"/>
  <c r="J21" i="21"/>
  <c r="J43" i="21" s="1"/>
  <c r="I21" i="21"/>
  <c r="I43" i="21" s="1"/>
  <c r="H21" i="21"/>
  <c r="S20" i="21"/>
  <c r="S42" i="21" s="1"/>
  <c r="R20" i="21"/>
  <c r="R42" i="21" s="1"/>
  <c r="Q20" i="21"/>
  <c r="Q42" i="21" s="1"/>
  <c r="P20" i="21"/>
  <c r="O20" i="21"/>
  <c r="O42" i="21" s="1"/>
  <c r="N20" i="21"/>
  <c r="N42" i="21" s="1"/>
  <c r="M20" i="21"/>
  <c r="M42" i="21" s="1"/>
  <c r="L20" i="21"/>
  <c r="K20" i="21"/>
  <c r="K42" i="21" s="1"/>
  <c r="J20" i="21"/>
  <c r="J42" i="21" s="1"/>
  <c r="I20" i="21"/>
  <c r="I42" i="21" s="1"/>
  <c r="H20" i="21"/>
  <c r="S47" i="20"/>
  <c r="R47" i="20"/>
  <c r="Q47" i="20"/>
  <c r="O47" i="20"/>
  <c r="N47" i="20"/>
  <c r="M47" i="20"/>
  <c r="L47" i="20"/>
  <c r="K47" i="20"/>
  <c r="I47" i="20"/>
  <c r="H47" i="20"/>
  <c r="AM47" i="20" s="1"/>
  <c r="AN47" i="20" s="1"/>
  <c r="S46" i="20"/>
  <c r="R46" i="20"/>
  <c r="Q46" i="20"/>
  <c r="P46" i="20"/>
  <c r="O46" i="20"/>
  <c r="N46" i="20"/>
  <c r="M46" i="20"/>
  <c r="L46" i="20"/>
  <c r="K46" i="20"/>
  <c r="J46" i="20"/>
  <c r="I46" i="20"/>
  <c r="H46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S42" i="20"/>
  <c r="R42" i="20"/>
  <c r="Q42" i="20"/>
  <c r="O42" i="20"/>
  <c r="N42" i="20"/>
  <c r="M42" i="20"/>
  <c r="L42" i="20"/>
  <c r="K42" i="20"/>
  <c r="I42" i="20"/>
  <c r="H42" i="20"/>
  <c r="AM42" i="20" s="1"/>
  <c r="AN42" i="20" s="1"/>
  <c r="S41" i="20"/>
  <c r="S45" i="20" s="1"/>
  <c r="Q41" i="20"/>
  <c r="Q45" i="20" s="1"/>
  <c r="P41" i="20"/>
  <c r="P45" i="20" s="1"/>
  <c r="N41" i="20"/>
  <c r="N45" i="20" s="1"/>
  <c r="M41" i="20"/>
  <c r="M45" i="20" s="1"/>
  <c r="K41" i="20"/>
  <c r="K45" i="20" s="1"/>
  <c r="J41" i="20"/>
  <c r="J45" i="20" s="1"/>
  <c r="H41" i="20"/>
  <c r="H45" i="20" s="1"/>
  <c r="AM45" i="20" s="1"/>
  <c r="AN45" i="20" s="1"/>
  <c r="S40" i="20"/>
  <c r="R40" i="20"/>
  <c r="Q40" i="20"/>
  <c r="P40" i="20"/>
  <c r="O40" i="20"/>
  <c r="N40" i="20"/>
  <c r="M40" i="20"/>
  <c r="L40" i="20"/>
  <c r="K40" i="20"/>
  <c r="J40" i="20"/>
  <c r="I40" i="20"/>
  <c r="H40" i="20"/>
  <c r="H48" i="20" s="1"/>
  <c r="AN39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AM37" i="20" s="1"/>
  <c r="AN37" i="20" s="1"/>
  <c r="S36" i="20"/>
  <c r="R36" i="20"/>
  <c r="Q36" i="20"/>
  <c r="P36" i="20"/>
  <c r="O36" i="20"/>
  <c r="N36" i="20"/>
  <c r="M36" i="20"/>
  <c r="L36" i="20"/>
  <c r="K36" i="20"/>
  <c r="J36" i="20"/>
  <c r="I36" i="20"/>
  <c r="H36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S33" i="20"/>
  <c r="R33" i="20"/>
  <c r="Q33" i="20"/>
  <c r="N33" i="20"/>
  <c r="M33" i="20"/>
  <c r="K33" i="20"/>
  <c r="H33" i="20"/>
  <c r="D27" i="20"/>
  <c r="I33" i="20" s="1"/>
  <c r="S25" i="20"/>
  <c r="R25" i="20"/>
  <c r="Q25" i="20"/>
  <c r="P25" i="20"/>
  <c r="O25" i="20"/>
  <c r="N25" i="20"/>
  <c r="M25" i="20"/>
  <c r="L25" i="20"/>
  <c r="K25" i="20"/>
  <c r="J25" i="20"/>
  <c r="I25" i="20"/>
  <c r="H25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AM24" i="20" s="1"/>
  <c r="AN24" i="20" s="1"/>
  <c r="S23" i="20"/>
  <c r="R23" i="20"/>
  <c r="Q23" i="20"/>
  <c r="P23" i="20"/>
  <c r="O23" i="20"/>
  <c r="N23" i="20"/>
  <c r="M23" i="20"/>
  <c r="L23" i="20"/>
  <c r="K23" i="20"/>
  <c r="J23" i="20"/>
  <c r="I23" i="20"/>
  <c r="H23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D21" i="20"/>
  <c r="P21" i="20" s="1"/>
  <c r="D20" i="20"/>
  <c r="I20" i="20" s="1"/>
  <c r="S32" i="19"/>
  <c r="R32" i="19"/>
  <c r="Q32" i="19"/>
  <c r="P32" i="19"/>
  <c r="O32" i="19"/>
  <c r="N32" i="19"/>
  <c r="M32" i="19"/>
  <c r="L32" i="19"/>
  <c r="K32" i="19"/>
  <c r="J32" i="19"/>
  <c r="I32" i="19"/>
  <c r="H32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S31" i="19"/>
  <c r="R31" i="19"/>
  <c r="Q31" i="19"/>
  <c r="P31" i="19"/>
  <c r="O31" i="19"/>
  <c r="N31" i="19"/>
  <c r="M31" i="19"/>
  <c r="K31" i="19"/>
  <c r="L26" i="19"/>
  <c r="L28" i="19" s="1"/>
  <c r="L31" i="19" s="1"/>
  <c r="S24" i="19"/>
  <c r="R24" i="19"/>
  <c r="Q24" i="19"/>
  <c r="P24" i="19"/>
  <c r="O24" i="19"/>
  <c r="N24" i="19"/>
  <c r="M24" i="19"/>
  <c r="L24" i="19"/>
  <c r="K24" i="19"/>
  <c r="J24" i="19"/>
  <c r="I24" i="19"/>
  <c r="H24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AM23" i="19" s="1"/>
  <c r="AN23" i="19" s="1"/>
  <c r="S22" i="19"/>
  <c r="R22" i="19"/>
  <c r="Q22" i="19"/>
  <c r="P22" i="19"/>
  <c r="O22" i="19"/>
  <c r="N22" i="19"/>
  <c r="M22" i="19"/>
  <c r="L22" i="19"/>
  <c r="K22" i="19"/>
  <c r="J22" i="19"/>
  <c r="I22" i="19"/>
  <c r="H22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49" i="23" l="1"/>
  <c r="AM49" i="23" s="1"/>
  <c r="J41" i="22"/>
  <c r="J44" i="22" s="1"/>
  <c r="P41" i="22"/>
  <c r="P44" i="22" s="1"/>
  <c r="R34" i="21"/>
  <c r="R38" i="21" s="1"/>
  <c r="R27" i="21"/>
  <c r="R30" i="21" s="1"/>
  <c r="J33" i="20"/>
  <c r="AM28" i="20"/>
  <c r="G41" i="22"/>
  <c r="G44" i="22" s="1"/>
  <c r="AL44" i="22" s="1"/>
  <c r="L41" i="22"/>
  <c r="L44" i="22" s="1"/>
  <c r="G48" i="23"/>
  <c r="G51" i="23" s="1"/>
  <c r="AM51" i="23" s="1"/>
  <c r="AM29" i="24"/>
  <c r="AM30" i="24"/>
  <c r="AM32" i="24"/>
  <c r="H42" i="22"/>
  <c r="L42" i="22"/>
  <c r="P42" i="22"/>
  <c r="H43" i="22"/>
  <c r="L43" i="22"/>
  <c r="P43" i="22"/>
  <c r="H45" i="22"/>
  <c r="L45" i="22"/>
  <c r="P45" i="22"/>
  <c r="G30" i="22"/>
  <c r="AL30" i="22" s="1"/>
  <c r="AL27" i="22"/>
  <c r="AM21" i="24"/>
  <c r="AM22" i="24"/>
  <c r="AM46" i="23"/>
  <c r="AM23" i="23"/>
  <c r="AM25" i="23"/>
  <c r="R41" i="22"/>
  <c r="R44" i="22" s="1"/>
  <c r="N34" i="22"/>
  <c r="N38" i="22" s="1"/>
  <c r="AL28" i="22"/>
  <c r="AL29" i="22"/>
  <c r="M41" i="22"/>
  <c r="M44" i="22" s="1"/>
  <c r="AL36" i="22"/>
  <c r="AL37" i="22"/>
  <c r="AL39" i="22"/>
  <c r="AL31" i="22"/>
  <c r="K41" i="21"/>
  <c r="K44" i="21" s="1"/>
  <c r="S41" i="21"/>
  <c r="S44" i="21" s="1"/>
  <c r="N41" i="21"/>
  <c r="N44" i="21" s="1"/>
  <c r="AM43" i="23"/>
  <c r="AM44" i="23"/>
  <c r="H49" i="23"/>
  <c r="H50" i="23"/>
  <c r="H52" i="23"/>
  <c r="AM31" i="23"/>
  <c r="AM32" i="23"/>
  <c r="AM34" i="23"/>
  <c r="AM35" i="23"/>
  <c r="AM36" i="23"/>
  <c r="AM38" i="23"/>
  <c r="AM24" i="24"/>
  <c r="AM31" i="24"/>
  <c r="AM26" i="24"/>
  <c r="H41" i="23"/>
  <c r="H45" i="23" s="1"/>
  <c r="AM33" i="23"/>
  <c r="AM48" i="23"/>
  <c r="AM27" i="23"/>
  <c r="AM30" i="23" s="1"/>
  <c r="Q20" i="23"/>
  <c r="AM22" i="23"/>
  <c r="N20" i="23"/>
  <c r="AM40" i="23"/>
  <c r="G50" i="23"/>
  <c r="AM50" i="23" s="1"/>
  <c r="G52" i="23"/>
  <c r="AM52" i="23" s="1"/>
  <c r="K20" i="23"/>
  <c r="AM21" i="23"/>
  <c r="AM41" i="23"/>
  <c r="I35" i="22"/>
  <c r="I41" i="22" s="1"/>
  <c r="I44" i="22" s="1"/>
  <c r="I40" i="22"/>
  <c r="Q41" i="22"/>
  <c r="Q44" i="22" s="1"/>
  <c r="AL21" i="22"/>
  <c r="AL23" i="22"/>
  <c r="K34" i="22"/>
  <c r="K38" i="22" s="1"/>
  <c r="AL33" i="22"/>
  <c r="AL20" i="22"/>
  <c r="AL34" i="22"/>
  <c r="K52" i="20"/>
  <c r="O52" i="20"/>
  <c r="S52" i="20"/>
  <c r="I45" i="21"/>
  <c r="M45" i="21"/>
  <c r="Q45" i="21"/>
  <c r="L45" i="21"/>
  <c r="P45" i="21"/>
  <c r="AM28" i="21"/>
  <c r="AN28" i="21" s="1"/>
  <c r="AM29" i="21"/>
  <c r="AN29" i="21" s="1"/>
  <c r="M41" i="21"/>
  <c r="M44" i="21" s="1"/>
  <c r="Q41" i="21"/>
  <c r="Q44" i="21" s="1"/>
  <c r="K45" i="21"/>
  <c r="O45" i="21"/>
  <c r="S45" i="21"/>
  <c r="L50" i="20"/>
  <c r="P50" i="20"/>
  <c r="P52" i="20"/>
  <c r="K49" i="20"/>
  <c r="O49" i="20"/>
  <c r="S49" i="20"/>
  <c r="K50" i="20"/>
  <c r="O50" i="20"/>
  <c r="S50" i="20"/>
  <c r="M48" i="20"/>
  <c r="M51" i="20" s="1"/>
  <c r="Q48" i="20"/>
  <c r="Q51" i="20" s="1"/>
  <c r="N48" i="20"/>
  <c r="N51" i="20" s="1"/>
  <c r="R49" i="20"/>
  <c r="R50" i="20"/>
  <c r="N52" i="20"/>
  <c r="J49" i="20"/>
  <c r="N49" i="20"/>
  <c r="J50" i="20"/>
  <c r="N50" i="20"/>
  <c r="J52" i="20"/>
  <c r="R52" i="20"/>
  <c r="I49" i="20"/>
  <c r="M49" i="20"/>
  <c r="Q49" i="20"/>
  <c r="I50" i="20"/>
  <c r="M50" i="20"/>
  <c r="Q50" i="20"/>
  <c r="I52" i="20"/>
  <c r="M52" i="20"/>
  <c r="Q52" i="20"/>
  <c r="AM34" i="20"/>
  <c r="AN34" i="20" s="1"/>
  <c r="L52" i="20"/>
  <c r="AM35" i="20"/>
  <c r="AN35" i="20" s="1"/>
  <c r="AM36" i="20"/>
  <c r="AN36" i="20" s="1"/>
  <c r="AM38" i="20"/>
  <c r="AN38" i="20" s="1"/>
  <c r="K48" i="20"/>
  <c r="K51" i="20" s="1"/>
  <c r="S48" i="20"/>
  <c r="S51" i="20" s="1"/>
  <c r="AM32" i="19"/>
  <c r="AN32" i="19" s="1"/>
  <c r="AM21" i="19"/>
  <c r="AN21" i="19" s="1"/>
  <c r="AM22" i="19"/>
  <c r="AN22" i="19" s="1"/>
  <c r="AM24" i="19"/>
  <c r="AN24" i="19" s="1"/>
  <c r="H49" i="20"/>
  <c r="AM49" i="20" s="1"/>
  <c r="AN49" i="20" s="1"/>
  <c r="L49" i="20"/>
  <c r="P49" i="20"/>
  <c r="AM23" i="20"/>
  <c r="AN23" i="20" s="1"/>
  <c r="AM25" i="20"/>
  <c r="AN25" i="20" s="1"/>
  <c r="AM31" i="20"/>
  <c r="AN31" i="20" s="1"/>
  <c r="AM32" i="20"/>
  <c r="AN32" i="20" s="1"/>
  <c r="H42" i="21"/>
  <c r="AM42" i="21" s="1"/>
  <c r="AN42" i="21" s="1"/>
  <c r="L42" i="21"/>
  <c r="P42" i="21"/>
  <c r="H43" i="21"/>
  <c r="AM43" i="21" s="1"/>
  <c r="AN43" i="21" s="1"/>
  <c r="L43" i="21"/>
  <c r="P43" i="21"/>
  <c r="AM23" i="21"/>
  <c r="AN23" i="21" s="1"/>
  <c r="I25" i="21"/>
  <c r="I27" i="21" s="1"/>
  <c r="P30" i="21"/>
  <c r="AM29" i="19"/>
  <c r="AN29" i="19" s="1"/>
  <c r="AM30" i="19"/>
  <c r="AN30" i="19" s="1"/>
  <c r="O20" i="20"/>
  <c r="O33" i="20"/>
  <c r="AM43" i="20"/>
  <c r="AN43" i="20" s="1"/>
  <c r="AM44" i="20"/>
  <c r="AN44" i="20" s="1"/>
  <c r="AM46" i="20"/>
  <c r="AN46" i="20" s="1"/>
  <c r="H52" i="20"/>
  <c r="AM52" i="20" s="1"/>
  <c r="AN52" i="20" s="1"/>
  <c r="J45" i="21"/>
  <c r="N45" i="21"/>
  <c r="R45" i="21"/>
  <c r="O25" i="21"/>
  <c r="H50" i="20"/>
  <c r="AM50" i="20" s="1"/>
  <c r="AN50" i="20" s="1"/>
  <c r="L20" i="20"/>
  <c r="L25" i="21"/>
  <c r="AM31" i="21"/>
  <c r="AN31" i="21" s="1"/>
  <c r="AM36" i="21"/>
  <c r="AN36" i="21" s="1"/>
  <c r="AM37" i="21"/>
  <c r="AN37" i="21" s="1"/>
  <c r="AM39" i="21"/>
  <c r="AN39" i="21" s="1"/>
  <c r="H44" i="21"/>
  <c r="AM44" i="21" s="1"/>
  <c r="AN44" i="21" s="1"/>
  <c r="AM41" i="21"/>
  <c r="AN41" i="21" s="1"/>
  <c r="J35" i="21"/>
  <c r="J41" i="21" s="1"/>
  <c r="J44" i="21" s="1"/>
  <c r="AM26" i="21"/>
  <c r="J40" i="21"/>
  <c r="AM21" i="21"/>
  <c r="AN21" i="21" s="1"/>
  <c r="AM33" i="21"/>
  <c r="AN33" i="21" s="1"/>
  <c r="H45" i="21"/>
  <c r="AM45" i="21" s="1"/>
  <c r="AN45" i="21" s="1"/>
  <c r="AM20" i="21"/>
  <c r="AN20" i="21" s="1"/>
  <c r="AM34" i="21"/>
  <c r="AN34" i="21" s="1"/>
  <c r="I41" i="20"/>
  <c r="I45" i="20" s="1"/>
  <c r="H51" i="20"/>
  <c r="AM51" i="20" s="1"/>
  <c r="AN51" i="20" s="1"/>
  <c r="AM48" i="20"/>
  <c r="AN48" i="20" s="1"/>
  <c r="P47" i="20"/>
  <c r="R20" i="20"/>
  <c r="J21" i="20"/>
  <c r="AM22" i="20"/>
  <c r="AN22" i="20" s="1"/>
  <c r="AM40" i="20"/>
  <c r="AN40" i="20" s="1"/>
  <c r="L33" i="20"/>
  <c r="AM41" i="20"/>
  <c r="AN41" i="20" s="1"/>
  <c r="R26" i="19"/>
  <c r="O26" i="19"/>
  <c r="H31" i="19"/>
  <c r="R41" i="21" l="1"/>
  <c r="R44" i="21" s="1"/>
  <c r="AL41" i="22"/>
  <c r="I34" i="21"/>
  <c r="I38" i="21" s="1"/>
  <c r="I30" i="21"/>
  <c r="AM30" i="21" s="1"/>
  <c r="AN30" i="21" s="1"/>
  <c r="O34" i="21"/>
  <c r="O38" i="21" s="1"/>
  <c r="O30" i="21"/>
  <c r="AM26" i="19"/>
  <c r="AN26" i="19" s="1"/>
  <c r="I31" i="19"/>
  <c r="L34" i="21"/>
  <c r="L38" i="21" s="1"/>
  <c r="L30" i="21"/>
  <c r="AN27" i="19"/>
  <c r="P42" i="20"/>
  <c r="P48" i="20" s="1"/>
  <c r="P51" i="20" s="1"/>
  <c r="P33" i="20"/>
  <c r="AM33" i="20" s="1"/>
  <c r="AN33" i="20" s="1"/>
  <c r="AN28" i="20"/>
  <c r="AN26" i="21"/>
  <c r="N41" i="22"/>
  <c r="N44" i="22" s="1"/>
  <c r="H48" i="23"/>
  <c r="H51" i="23" s="1"/>
  <c r="AM20" i="23"/>
  <c r="H34" i="22"/>
  <c r="AL25" i="22"/>
  <c r="O40" i="22"/>
  <c r="O35" i="22"/>
  <c r="O41" i="22" s="1"/>
  <c r="O44" i="22" s="1"/>
  <c r="K41" i="22"/>
  <c r="K44" i="22" s="1"/>
  <c r="O41" i="20"/>
  <c r="O45" i="20" s="1"/>
  <c r="AM27" i="20"/>
  <c r="AN27" i="20" s="1"/>
  <c r="AM20" i="20"/>
  <c r="AN20" i="20" s="1"/>
  <c r="I41" i="21"/>
  <c r="I44" i="21" s="1"/>
  <c r="P40" i="21"/>
  <c r="P35" i="21"/>
  <c r="P41" i="21" s="1"/>
  <c r="P44" i="21" s="1"/>
  <c r="L41" i="20"/>
  <c r="L45" i="20" s="1"/>
  <c r="AM25" i="21"/>
  <c r="AN25" i="21" s="1"/>
  <c r="L41" i="21"/>
  <c r="L44" i="21" s="1"/>
  <c r="R41" i="20"/>
  <c r="AM29" i="20"/>
  <c r="AN29" i="20" s="1"/>
  <c r="J42" i="20"/>
  <c r="J48" i="20" s="1"/>
  <c r="J51" i="20" s="1"/>
  <c r="J47" i="20"/>
  <c r="AM21" i="20"/>
  <c r="AN21" i="20" s="1"/>
  <c r="I48" i="20"/>
  <c r="I51" i="20" s="1"/>
  <c r="O41" i="21" l="1"/>
  <c r="O44" i="21" s="1"/>
  <c r="AN28" i="19"/>
  <c r="J31" i="19"/>
  <c r="AM31" i="19" s="1"/>
  <c r="AN31" i="19" s="1"/>
  <c r="H38" i="22"/>
  <c r="H41" i="22"/>
  <c r="H44" i="22" s="1"/>
  <c r="O48" i="20"/>
  <c r="O51" i="20" s="1"/>
  <c r="L48" i="20"/>
  <c r="L51" i="20" s="1"/>
  <c r="R45" i="20"/>
  <c r="R48" i="20"/>
  <c r="R51" i="20" s="1"/>
  <c r="I34" i="18" l="1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AE34" i="18"/>
  <c r="AF34" i="18"/>
  <c r="AG34" i="18"/>
  <c r="AH34" i="18"/>
  <c r="AI34" i="18"/>
  <c r="AJ34" i="18"/>
  <c r="AK34" i="18"/>
  <c r="AL34" i="18"/>
  <c r="H34" i="18"/>
  <c r="I25" i="18"/>
  <c r="J25" i="18"/>
  <c r="K25" i="18"/>
  <c r="L25" i="18"/>
  <c r="M25" i="18"/>
  <c r="N25" i="18"/>
  <c r="O25" i="18"/>
  <c r="P25" i="18"/>
  <c r="Q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H25" i="18"/>
  <c r="S51" i="18"/>
  <c r="R51" i="18"/>
  <c r="Q51" i="18"/>
  <c r="O51" i="18"/>
  <c r="N51" i="18"/>
  <c r="M51" i="18"/>
  <c r="L51" i="18"/>
  <c r="K51" i="18"/>
  <c r="I51" i="18"/>
  <c r="H51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S46" i="18"/>
  <c r="R46" i="18"/>
  <c r="Q46" i="18"/>
  <c r="O46" i="18"/>
  <c r="N46" i="18"/>
  <c r="M46" i="18"/>
  <c r="L46" i="18"/>
  <c r="K46" i="18"/>
  <c r="I46" i="18"/>
  <c r="H46" i="18"/>
  <c r="S45" i="18"/>
  <c r="Q45" i="18"/>
  <c r="P45" i="18"/>
  <c r="N45" i="18"/>
  <c r="N49" i="18" s="1"/>
  <c r="M45" i="18"/>
  <c r="M49" i="18" s="1"/>
  <c r="K45" i="18"/>
  <c r="J45" i="18"/>
  <c r="H45" i="18"/>
  <c r="AN43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S41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D33" i="18"/>
  <c r="D32" i="18"/>
  <c r="D31" i="18"/>
  <c r="Q37" i="18" s="1"/>
  <c r="S29" i="18"/>
  <c r="R29" i="18"/>
  <c r="Q29" i="18"/>
  <c r="P29" i="18"/>
  <c r="O29" i="18"/>
  <c r="N29" i="18"/>
  <c r="M29" i="18"/>
  <c r="L29" i="18"/>
  <c r="K29" i="18"/>
  <c r="J29" i="18"/>
  <c r="I29" i="18"/>
  <c r="H29" i="18"/>
  <c r="S27" i="18"/>
  <c r="R27" i="18"/>
  <c r="Q27" i="18"/>
  <c r="P27" i="18"/>
  <c r="O27" i="18"/>
  <c r="N27" i="18"/>
  <c r="M27" i="18"/>
  <c r="L27" i="18"/>
  <c r="K27" i="18"/>
  <c r="I27" i="18"/>
  <c r="H27" i="18"/>
  <c r="S26" i="18"/>
  <c r="R26" i="18"/>
  <c r="Q26" i="18"/>
  <c r="O26" i="18"/>
  <c r="N26" i="18"/>
  <c r="M26" i="18"/>
  <c r="L26" i="18"/>
  <c r="K26" i="18"/>
  <c r="H26" i="18"/>
  <c r="D24" i="18"/>
  <c r="D23" i="18"/>
  <c r="D22" i="18"/>
  <c r="D21" i="18"/>
  <c r="AM21" i="18" s="1"/>
  <c r="Q49" i="18" l="1"/>
  <c r="K53" i="18"/>
  <c r="O53" i="18"/>
  <c r="S53" i="18"/>
  <c r="K54" i="18"/>
  <c r="O54" i="18"/>
  <c r="S54" i="18"/>
  <c r="K56" i="18"/>
  <c r="O56" i="18"/>
  <c r="S56" i="18"/>
  <c r="S49" i="18"/>
  <c r="K49" i="18"/>
  <c r="I53" i="18"/>
  <c r="M53" i="18"/>
  <c r="Q53" i="18"/>
  <c r="I54" i="18"/>
  <c r="M54" i="18"/>
  <c r="Q54" i="18"/>
  <c r="I56" i="18"/>
  <c r="M56" i="18"/>
  <c r="Q56" i="18"/>
  <c r="AM47" i="18"/>
  <c r="AN47" i="18" s="1"/>
  <c r="AM48" i="18"/>
  <c r="AN48" i="18" s="1"/>
  <c r="AM50" i="18"/>
  <c r="AN50" i="18" s="1"/>
  <c r="J53" i="18"/>
  <c r="N53" i="18"/>
  <c r="R53" i="18"/>
  <c r="J54" i="18"/>
  <c r="N54" i="18"/>
  <c r="R54" i="18"/>
  <c r="J56" i="18"/>
  <c r="N56" i="18"/>
  <c r="R56" i="18"/>
  <c r="AN32" i="18"/>
  <c r="H53" i="18"/>
  <c r="L53" i="18"/>
  <c r="P53" i="18"/>
  <c r="L54" i="18"/>
  <c r="P54" i="18"/>
  <c r="L56" i="18"/>
  <c r="P56" i="18"/>
  <c r="AM39" i="18"/>
  <c r="AN39" i="18" s="1"/>
  <c r="AM40" i="18"/>
  <c r="AN40" i="18" s="1"/>
  <c r="AM42" i="18"/>
  <c r="AN42" i="18" s="1"/>
  <c r="I28" i="18"/>
  <c r="AM27" i="18"/>
  <c r="AN27" i="18" s="1"/>
  <c r="AM29" i="18"/>
  <c r="AN29" i="18" s="1"/>
  <c r="AM35" i="18"/>
  <c r="AN35" i="18" s="1"/>
  <c r="AM36" i="18"/>
  <c r="AN36" i="18" s="1"/>
  <c r="AM38" i="18"/>
  <c r="AN38" i="18" s="1"/>
  <c r="H49" i="18"/>
  <c r="P51" i="18"/>
  <c r="P46" i="18"/>
  <c r="P49" i="18" s="1"/>
  <c r="S28" i="18"/>
  <c r="L37" i="18"/>
  <c r="P37" i="18"/>
  <c r="AN33" i="18"/>
  <c r="N41" i="18"/>
  <c r="AM26" i="18"/>
  <c r="AN26" i="18" s="1"/>
  <c r="K37" i="18"/>
  <c r="O37" i="18"/>
  <c r="S37" i="18"/>
  <c r="M41" i="18"/>
  <c r="Q41" i="18"/>
  <c r="H54" i="18"/>
  <c r="H56" i="18"/>
  <c r="N37" i="18"/>
  <c r="R37" i="18"/>
  <c r="L41" i="18"/>
  <c r="P41" i="18"/>
  <c r="I37" i="18"/>
  <c r="M37" i="18"/>
  <c r="K41" i="18"/>
  <c r="AN23" i="18" l="1"/>
  <c r="AN24" i="18"/>
  <c r="X34" i="18"/>
  <c r="AM31" i="18"/>
  <c r="AN21" i="18"/>
  <c r="L45" i="18"/>
  <c r="L49" i="18" s="1"/>
  <c r="J37" i="18"/>
  <c r="I41" i="18"/>
  <c r="AM56" i="18"/>
  <c r="AN56" i="18" s="1"/>
  <c r="O45" i="18"/>
  <c r="O49" i="18" s="1"/>
  <c r="AM53" i="18"/>
  <c r="AN53" i="18" s="1"/>
  <c r="AM54" i="18"/>
  <c r="AN54" i="18" s="1"/>
  <c r="O41" i="18"/>
  <c r="R41" i="18"/>
  <c r="R45" i="18"/>
  <c r="R49" i="18" s="1"/>
  <c r="K44" i="18"/>
  <c r="K52" i="18" s="1"/>
  <c r="K55" i="18" s="1"/>
  <c r="K28" i="18"/>
  <c r="H44" i="18"/>
  <c r="M28" i="18"/>
  <c r="M44" i="18"/>
  <c r="M52" i="18" s="1"/>
  <c r="M55" i="18" s="1"/>
  <c r="O44" i="18"/>
  <c r="O28" i="18"/>
  <c r="L28" i="18"/>
  <c r="L44" i="18"/>
  <c r="Q28" i="18"/>
  <c r="Q44" i="18"/>
  <c r="Q52" i="18" s="1"/>
  <c r="Q55" i="18" s="1"/>
  <c r="J46" i="18"/>
  <c r="J51" i="18"/>
  <c r="AM51" i="18" s="1"/>
  <c r="AN51" i="18" s="1"/>
  <c r="J44" i="18"/>
  <c r="J28" i="18"/>
  <c r="P28" i="18"/>
  <c r="P44" i="18"/>
  <c r="P52" i="18" s="1"/>
  <c r="P55" i="18" s="1"/>
  <c r="N44" i="18"/>
  <c r="N52" i="18" s="1"/>
  <c r="N55" i="18" s="1"/>
  <c r="N28" i="18"/>
  <c r="R44" i="18"/>
  <c r="R28" i="18"/>
  <c r="J41" i="18"/>
  <c r="S44" i="18"/>
  <c r="S52" i="18" s="1"/>
  <c r="S55" i="18" s="1"/>
  <c r="I45" i="18"/>
  <c r="I44" i="18"/>
  <c r="AN31" i="18" l="1"/>
  <c r="AM34" i="18"/>
  <c r="AN34" i="18"/>
  <c r="AN22" i="18"/>
  <c r="AM25" i="18"/>
  <c r="L52" i="18"/>
  <c r="L55" i="18" s="1"/>
  <c r="O52" i="18"/>
  <c r="O55" i="18" s="1"/>
  <c r="R52" i="18"/>
  <c r="R55" i="18" s="1"/>
  <c r="I52" i="18"/>
  <c r="I55" i="18" s="1"/>
  <c r="J49" i="18"/>
  <c r="AM46" i="18"/>
  <c r="AN46" i="18" s="1"/>
  <c r="H41" i="18"/>
  <c r="AM41" i="18" s="1"/>
  <c r="AN41" i="18" s="1"/>
  <c r="I49" i="18"/>
  <c r="AM45" i="18"/>
  <c r="AN45" i="18" s="1"/>
  <c r="H28" i="18"/>
  <c r="AM28" i="18" s="1"/>
  <c r="AN28" i="18" s="1"/>
  <c r="H37" i="18"/>
  <c r="AM37" i="18" s="1"/>
  <c r="AN37" i="18" s="1"/>
  <c r="H52" i="18"/>
  <c r="AM44" i="18"/>
  <c r="AN44" i="18" s="1"/>
  <c r="J52" i="18"/>
  <c r="J55" i="18" s="1"/>
  <c r="AM57" i="18" l="1"/>
  <c r="AN57" i="18" s="1"/>
  <c r="AN25" i="18"/>
  <c r="AM49" i="18"/>
  <c r="AN49" i="18" s="1"/>
  <c r="H55" i="18"/>
  <c r="AM55" i="18" s="1"/>
  <c r="AN55" i="18" s="1"/>
  <c r="AM52" i="18"/>
  <c r="AN52" i="18" s="1"/>
  <c r="D25" i="19" l="1"/>
  <c r="D24" i="21"/>
  <c r="AM24" i="21" l="1"/>
  <c r="AN25" i="19"/>
  <c r="AM26" i="20"/>
  <c r="AN24" i="21" l="1"/>
  <c r="AN27" i="21" s="1"/>
  <c r="AM27" i="21"/>
  <c r="AN26" i="20"/>
  <c r="AN30" i="20" s="1"/>
  <c r="AM30" i="20"/>
</calcChain>
</file>

<file path=xl/sharedStrings.xml><?xml version="1.0" encoding="utf-8"?>
<sst xmlns="http://schemas.openxmlformats.org/spreadsheetml/2006/main" count="687" uniqueCount="104">
  <si>
    <t>УТВЕРЖДАЮ:</t>
  </si>
  <si>
    <t>СОГЛАСОВАНО:</t>
  </si>
  <si>
    <t>ФКП «Дирекция КЗС г. СПб Минстроя России»</t>
  </si>
  <si>
    <t>(должность)</t>
  </si>
  <si>
    <t>№ п.п.</t>
  </si>
  <si>
    <t>Наименование оборудования</t>
  </si>
  <si>
    <t>Ед. изм.</t>
  </si>
  <si>
    <t>Трудозатраты, чел/час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</si>
  <si>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</si>
  <si>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</si>
  <si>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</si>
  <si>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</si>
  <si>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</si>
  <si>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</si>
  <si>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</si>
  <si>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</si>
  <si>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</si>
  <si>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</si>
  <si>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</si>
  <si>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</si>
  <si>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</si>
  <si>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</si>
  <si>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</si>
  <si>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</si>
  <si>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</si>
  <si>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</si>
  <si>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</si>
  <si>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(подпись)</t>
  </si>
  <si>
    <t>(расшифровка)</t>
  </si>
  <si>
    <t>Вид ТО</t>
  </si>
  <si>
    <t>Итого</t>
  </si>
  <si>
    <t>ООО "Би.Си.Си."</t>
  </si>
  <si>
    <t>«_____» _______________________________ 20     г.</t>
  </si>
  <si>
    <t xml:space="preserve">Заместитель начальника управления эксплуатации </t>
  </si>
  <si>
    <t>Борисенко В.С.</t>
  </si>
  <si>
    <t>Составил:</t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</si>
  <si>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</si>
  <si>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</si>
  <si>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</si>
  <si>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</si>
  <si>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</si>
  <si>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</si>
  <si>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</si>
  <si>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</si>
  <si>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</si>
  <si>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</si>
  <si>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</si>
  <si>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</si>
  <si>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</si>
  <si>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</si>
  <si>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</si>
  <si>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</si>
  <si>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</si>
  <si>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</si>
  <si>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</si>
  <si>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</si>
  <si>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</si>
  <si>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</si>
  <si>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</si>
  <si>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</si>
  <si>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</si>
  <si>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</si>
  <si>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</si>
  <si>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</si>
  <si>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</si>
  <si>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</si>
  <si>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</si>
  <si>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</si>
  <si>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</si>
  <si>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Система: ВОЛС Внешнего энергоснабжения </t>
  </si>
  <si>
    <t>Ежемесячный график  выполнения работ с трудозатратами</t>
  </si>
  <si>
    <t xml:space="preserve">Кол-во оборудования </t>
  </si>
  <si>
    <t>«_____» ___________________________________ 20      г.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</si>
  <si>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</si>
  <si>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</si>
  <si>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</si>
  <si>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</si>
  <si>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</si>
  <si>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</si>
  <si>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</si>
  <si>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</si>
  <si>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_______________________________ 20      г.</t>
  </si>
  <si>
    <t>«_____» _____________________________ 20      г.</t>
  </si>
  <si>
    <t>«_____» ______________________________ 20      г.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</si>
  <si>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</si>
  <si>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</si>
  <si>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</si>
  <si>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Борисевич К.В.</t>
  </si>
  <si>
    <t>Наименование
 работ</t>
  </si>
  <si>
    <t>Норма по ТК</t>
  </si>
  <si>
    <t>Базовая система NATEX для монтажа
Система распределения телекоммуникационного шкафа
Система питания 220VAC/48VDC, 1,5 кВА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</si>
  <si>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</si>
  <si>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Итого:</t>
  </si>
  <si>
    <t>Итого дней</t>
  </si>
  <si>
    <t>Итого ТО</t>
  </si>
  <si>
    <t>Полугодовое техническое обслуживание</t>
  </si>
  <si>
    <t>Начальник отдела АСУ 
УЭ ДУП ООО "Би.Си.Си."</t>
  </si>
  <si>
    <t>М13+М14</t>
  </si>
  <si>
    <t>М94:М95</t>
  </si>
  <si>
    <t>итого</t>
  </si>
  <si>
    <t>М17:М18</t>
  </si>
  <si>
    <t>М13:М14</t>
  </si>
  <si>
    <t>М101:М102</t>
  </si>
  <si>
    <t>Март 2019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</si>
</sst>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4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5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5" fillId="0" borderId="0"/>
    <xf numFmtId="0" fontId="7" fillId="0" borderId="0"/>
    <xf numFmtId="0" fontId="1" fillId="0" borderId="0"/>
    <xf numFmtId="0" fontId="8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2" fillId="15" borderId="18" applyNumberFormat="0" applyFont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44">
    <xf numFmtId="0" fontId="0" fillId="0" borderId="0" xfId="0"/>
    <xf numFmtId="0" fontId="1" fillId="0" borderId="0" xfId="2"/>
    <xf numFmtId="0" fontId="6" fillId="0" borderId="0" xfId="3" applyFont="1" applyAlignment="1">
      <alignment vertical="center"/>
    </xf>
    <xf numFmtId="0" fontId="6" fillId="0" borderId="0" xfId="3" applyFont="1"/>
    <xf numFmtId="0" fontId="12" fillId="0" borderId="10" xfId="4" applyNumberFormat="1" applyFont="1" applyFill="1" applyBorder="1" applyAlignment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 wrapText="1"/>
    </xf>
    <xf numFmtId="0" fontId="13" fillId="0" borderId="0" xfId="3" applyFont="1" applyAlignment="1">
      <alignment horizontal="left" vertical="center" wrapText="1"/>
    </xf>
    <xf numFmtId="0" fontId="13" fillId="0" borderId="0" xfId="3" applyFont="1" applyAlignment="1">
      <alignment horizontal="center" vertical="center" wrapText="1"/>
    </xf>
    <xf numFmtId="0" fontId="13" fillId="0" borderId="0" xfId="3" applyFont="1" applyAlignment="1">
      <alignment vertical="center" wrapText="1"/>
    </xf>
    <xf numFmtId="0" fontId="13" fillId="0" borderId="0" xfId="3" applyFont="1"/>
    <xf numFmtId="0" fontId="6" fillId="0" borderId="0" xfId="2" applyFont="1"/>
    <xf numFmtId="0" fontId="13" fillId="2" borderId="0" xfId="3" applyFont="1" applyFill="1" applyBorder="1" applyAlignment="1">
      <alignment horizontal="center" vertical="center" wrapText="1"/>
    </xf>
    <xf numFmtId="49" fontId="13" fillId="0" borderId="10" xfId="3" applyNumberFormat="1" applyFont="1" applyBorder="1" applyAlignment="1">
      <alignment horizontal="center"/>
    </xf>
    <xf numFmtId="0" fontId="6" fillId="0" borderId="0" xfId="2" applyFont="1" applyBorder="1"/>
    <xf numFmtId="0" fontId="6" fillId="0" borderId="0" xfId="3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wrapText="1"/>
    </xf>
    <xf numFmtId="0" fontId="6" fillId="0" borderId="1" xfId="0" applyFont="1" applyBorder="1" applyAlignment="1">
      <alignment horizontal="left" vertical="center"/>
    </xf>
    <xf numFmtId="0" fontId="6" fillId="0" borderId="0" xfId="0" applyNumberFormat="1" applyFont="1" applyAlignment="1">
      <alignment horizontal="center" vertical="top" wrapText="1"/>
    </xf>
    <xf numFmtId="0" fontId="6" fillId="0" borderId="0" xfId="0" applyNumberFormat="1" applyFont="1" applyAlignment="1">
      <alignment vertical="top" wrapText="1"/>
    </xf>
    <xf numFmtId="0" fontId="6" fillId="0" borderId="0" xfId="3" applyFont="1" applyFill="1"/>
    <xf numFmtId="0" fontId="6" fillId="0" borderId="0" xfId="1" applyFont="1" applyBorder="1" applyAlignment="1">
      <alignment vertical="center" wrapText="1"/>
    </xf>
    <xf numFmtId="0" fontId="6" fillId="0" borderId="0" xfId="0" applyNumberFormat="1" applyFont="1" applyAlignment="1">
      <alignment horizontal="left" wrapText="1"/>
    </xf>
    <xf numFmtId="0" fontId="6" fillId="0" borderId="0" xfId="2" applyFont="1" applyAlignment="1">
      <alignment vertical="center"/>
    </xf>
    <xf numFmtId="0" fontId="6" fillId="0" borderId="0" xfId="2" applyFont="1" applyBorder="1" applyAlignment="1">
      <alignment vertical="center"/>
    </xf>
    <xf numFmtId="0" fontId="13" fillId="0" borderId="10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wrapText="1"/>
    </xf>
    <xf numFmtId="0" fontId="4" fillId="0" borderId="10" xfId="4" applyNumberFormat="1" applyFont="1" applyBorder="1" applyAlignment="1">
      <alignment horizontal="center" vertical="center" wrapText="1"/>
    </xf>
    <xf numFmtId="0" fontId="4" fillId="3" borderId="10" xfId="4" applyNumberFormat="1" applyFont="1" applyFill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Border="1"/>
    <xf numFmtId="0" fontId="13" fillId="0" borderId="10" xfId="2" applyFont="1" applyBorder="1"/>
    <xf numFmtId="0" fontId="4" fillId="0" borderId="10" xfId="4" applyNumberFormat="1" applyFont="1" applyBorder="1" applyAlignment="1">
      <alignment vertical="center" wrapText="1"/>
    </xf>
    <xf numFmtId="49" fontId="6" fillId="0" borderId="10" xfId="2" applyNumberFormat="1" applyFont="1" applyFill="1" applyBorder="1" applyAlignment="1">
      <alignment vertical="center"/>
    </xf>
    <xf numFmtId="0" fontId="6" fillId="0" borderId="10" xfId="2" applyFont="1" applyBorder="1" applyAlignment="1">
      <alignment horizontal="center" vertical="center" wrapText="1"/>
    </xf>
    <xf numFmtId="0" fontId="6" fillId="0" borderId="10" xfId="2" applyNumberFormat="1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12" fillId="0" borderId="10" xfId="4" applyNumberFormat="1" applyFont="1" applyFill="1" applyBorder="1" applyAlignment="1">
      <alignment horizontal="center" vertical="center" wrapText="1"/>
    </xf>
    <xf numFmtId="165" fontId="6" fillId="0" borderId="10" xfId="2" applyNumberFormat="1" applyFont="1" applyBorder="1" applyAlignment="1">
      <alignment horizontal="center" vertical="center"/>
    </xf>
    <xf numFmtId="2" fontId="6" fillId="0" borderId="10" xfId="2" applyNumberFormat="1" applyFont="1" applyBorder="1" applyAlignment="1">
      <alignment horizontal="center" vertical="center"/>
    </xf>
    <xf numFmtId="3" fontId="12" fillId="0" borderId="10" xfId="4" applyNumberFormat="1" applyFont="1" applyFill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top"/>
    </xf>
    <xf numFmtId="0" fontId="13" fillId="0" borderId="10" xfId="2" applyNumberFormat="1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top"/>
    </xf>
    <xf numFmtId="0" fontId="6" fillId="0" borderId="10" xfId="2" applyFont="1" applyBorder="1"/>
    <xf numFmtId="0" fontId="13" fillId="0" borderId="10" xfId="2" applyFont="1" applyBorder="1" applyAlignment="1">
      <alignment vertical="center"/>
    </xf>
    <xf numFmtId="0" fontId="6" fillId="0" borderId="11" xfId="2" applyFont="1" applyBorder="1"/>
    <xf numFmtId="0" fontId="6" fillId="0" borderId="14" xfId="2" applyFont="1" applyBorder="1"/>
    <xf numFmtId="0" fontId="6" fillId="0" borderId="15" xfId="2" applyFont="1" applyBorder="1"/>
    <xf numFmtId="165" fontId="13" fillId="0" borderId="10" xfId="2" applyNumberFormat="1" applyFont="1" applyBorder="1" applyAlignment="1">
      <alignment horizontal="center" vertical="center"/>
    </xf>
    <xf numFmtId="0" fontId="13" fillId="0" borderId="11" xfId="2" applyFont="1" applyBorder="1"/>
    <xf numFmtId="0" fontId="6" fillId="0" borderId="9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top"/>
    </xf>
    <xf numFmtId="0" fontId="6" fillId="0" borderId="9" xfId="2" applyNumberFormat="1" applyFont="1" applyBorder="1" applyAlignment="1">
      <alignment horizontal="center" vertical="center"/>
    </xf>
    <xf numFmtId="0" fontId="6" fillId="0" borderId="12" xfId="2" applyNumberFormat="1" applyFont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 vertical="center"/>
    </xf>
    <xf numFmtId="0" fontId="6" fillId="0" borderId="13" xfId="2" applyNumberFormat="1" applyFont="1" applyBorder="1" applyAlignment="1">
      <alignment horizontal="center" vertical="center"/>
    </xf>
    <xf numFmtId="0" fontId="6" fillId="0" borderId="2" xfId="2" applyNumberFormat="1" applyFont="1" applyBorder="1" applyAlignment="1">
      <alignment horizontal="center" vertical="center"/>
    </xf>
    <xf numFmtId="0" fontId="6" fillId="0" borderId="4" xfId="2" applyNumberFormat="1" applyFont="1" applyBorder="1" applyAlignment="1">
      <alignment horizontal="center" vertical="center"/>
    </xf>
    <xf numFmtId="0" fontId="6" fillId="0" borderId="5" xfId="2" applyFont="1" applyBorder="1"/>
    <xf numFmtId="0" fontId="6" fillId="0" borderId="10" xfId="2" applyFont="1" applyBorder="1" applyAlignment="1">
      <alignment vertical="center"/>
    </xf>
    <xf numFmtId="0" fontId="6" fillId="0" borderId="0" xfId="2" applyNumberFormat="1" applyFont="1" applyBorder="1" applyAlignment="1">
      <alignment horizontal="center"/>
    </xf>
    <xf numFmtId="0" fontId="13" fillId="0" borderId="2" xfId="2" applyNumberFormat="1" applyFont="1" applyBorder="1" applyAlignment="1">
      <alignment horizontal="center" vertical="center"/>
    </xf>
    <xf numFmtId="0" fontId="13" fillId="0" borderId="0" xfId="2" applyNumberFormat="1" applyFont="1" applyBorder="1" applyAlignment="1">
      <alignment horizontal="center" vertical="center"/>
    </xf>
    <xf numFmtId="0" fontId="13" fillId="0" borderId="4" xfId="2" applyNumberFormat="1" applyFont="1" applyBorder="1" applyAlignment="1">
      <alignment horizontal="center" vertical="center"/>
    </xf>
    <xf numFmtId="0" fontId="6" fillId="0" borderId="9" xfId="2" applyFont="1" applyBorder="1"/>
    <xf numFmtId="0" fontId="13" fillId="0" borderId="4" xfId="2" applyFont="1" applyBorder="1" applyAlignment="1">
      <alignment vertical="center"/>
    </xf>
    <xf numFmtId="0" fontId="13" fillId="0" borderId="5" xfId="2" applyNumberFormat="1" applyFont="1" applyBorder="1" applyAlignment="1">
      <alignment horizontal="center" vertical="center"/>
    </xf>
    <xf numFmtId="0" fontId="13" fillId="0" borderId="6" xfId="2" applyNumberFormat="1" applyFont="1" applyBorder="1" applyAlignment="1">
      <alignment horizontal="center" vertical="center"/>
    </xf>
    <xf numFmtId="0" fontId="13" fillId="0" borderId="10" xfId="2" applyFont="1" applyBorder="1" applyAlignment="1">
      <alignment wrapText="1"/>
    </xf>
    <xf numFmtId="0" fontId="13" fillId="0" borderId="10" xfId="2" applyFont="1" applyBorder="1" applyAlignment="1">
      <alignment horizontal="right"/>
    </xf>
    <xf numFmtId="0" fontId="13" fillId="0" borderId="10" xfId="2" applyFont="1" applyBorder="1" applyAlignment="1">
      <alignment horizontal="center"/>
    </xf>
    <xf numFmtId="0" fontId="13" fillId="0" borderId="10" xfId="3" applyFont="1" applyBorder="1" applyAlignment="1">
      <alignment vertical="center"/>
    </xf>
    <xf numFmtId="0" fontId="13" fillId="0" borderId="10" xfId="3" applyFont="1" applyBorder="1" applyAlignment="1"/>
    <xf numFmtId="0" fontId="13" fillId="0" borderId="10" xfId="2" applyNumberFormat="1" applyFont="1" applyFill="1" applyBorder="1" applyAlignment="1">
      <alignment horizontal="center" vertical="center"/>
    </xf>
    <xf numFmtId="0" fontId="13" fillId="0" borderId="2" xfId="2" applyNumberFormat="1" applyFont="1" applyFill="1" applyBorder="1" applyAlignment="1">
      <alignment horizontal="center" vertical="center"/>
    </xf>
    <xf numFmtId="0" fontId="13" fillId="0" borderId="10" xfId="3" applyFont="1" applyBorder="1"/>
    <xf numFmtId="0" fontId="13" fillId="4" borderId="10" xfId="2" applyNumberFormat="1" applyFont="1" applyFill="1" applyBorder="1" applyAlignment="1">
      <alignment horizontal="center" vertical="center"/>
    </xf>
    <xf numFmtId="0" fontId="13" fillId="4" borderId="2" xfId="2" applyNumberFormat="1" applyFont="1" applyFill="1" applyBorder="1" applyAlignment="1">
      <alignment horizontal="center" vertical="center"/>
    </xf>
    <xf numFmtId="0" fontId="13" fillId="0" borderId="0" xfId="2" applyNumberFormat="1" applyFont="1" applyBorder="1" applyAlignment="1">
      <alignment horizontal="center"/>
    </xf>
    <xf numFmtId="165" fontId="13" fillId="4" borderId="10" xfId="2" applyNumberFormat="1" applyFont="1" applyFill="1" applyBorder="1" applyAlignment="1">
      <alignment horizontal="center" vertical="center"/>
    </xf>
    <xf numFmtId="165" fontId="13" fillId="0" borderId="0" xfId="2" applyNumberFormat="1" applyFont="1" applyBorder="1" applyAlignment="1">
      <alignment horizontal="center"/>
    </xf>
    <xf numFmtId="165" fontId="13" fillId="0" borderId="4" xfId="2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6" fillId="0" borderId="0" xfId="1" applyFont="1" applyAlignment="1">
      <alignment vertical="top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6" fillId="0" borderId="0" xfId="2" applyFont="1" applyAlignment="1">
      <alignment wrapText="1"/>
    </xf>
    <xf numFmtId="0" fontId="6" fillId="0" borderId="0" xfId="2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49" fontId="6" fillId="0" borderId="10" xfId="2" applyNumberFormat="1" applyFont="1" applyBorder="1" applyAlignment="1">
      <alignment vertical="center"/>
    </xf>
    <xf numFmtId="0" fontId="13" fillId="0" borderId="5" xfId="2" applyFont="1" applyBorder="1"/>
    <xf numFmtId="0" fontId="6" fillId="0" borderId="9" xfId="2" applyFont="1" applyBorder="1" applyAlignment="1">
      <alignment horizontal="center" vertical="center"/>
    </xf>
    <xf numFmtId="0" fontId="13" fillId="0" borderId="0" xfId="3" applyFont="1" applyBorder="1" applyAlignment="1">
      <alignment vertical="center" wrapText="1"/>
    </xf>
    <xf numFmtId="0" fontId="17" fillId="0" borderId="0" xfId="3" applyFont="1" applyBorder="1" applyAlignment="1">
      <alignment horizontal="center" vertical="center" wrapText="1"/>
    </xf>
    <xf numFmtId="49" fontId="13" fillId="0" borderId="0" xfId="3" applyNumberFormat="1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top" wrapText="1"/>
    </xf>
    <xf numFmtId="0" fontId="6" fillId="0" borderId="10" xfId="3" applyFont="1" applyBorder="1" applyAlignment="1">
      <alignment vertical="center"/>
    </xf>
    <xf numFmtId="0" fontId="6" fillId="0" borderId="10" xfId="3" applyFont="1" applyBorder="1"/>
    <xf numFmtId="49" fontId="13" fillId="0" borderId="10" xfId="3" applyNumberFormat="1" applyFont="1" applyBorder="1" applyAlignment="1">
      <alignment horizontal="center" vertical="center"/>
    </xf>
    <xf numFmtId="49" fontId="6" fillId="0" borderId="10" xfId="2" applyNumberFormat="1" applyFont="1" applyBorder="1" applyAlignment="1">
      <alignment horizontal="center"/>
    </xf>
    <xf numFmtId="49" fontId="13" fillId="0" borderId="10" xfId="2" applyNumberFormat="1" applyFont="1" applyBorder="1" applyAlignment="1">
      <alignment horizontal="center" vertical="center"/>
    </xf>
    <xf numFmtId="0" fontId="6" fillId="0" borderId="10" xfId="2" applyFont="1" applyBorder="1" applyAlignment="1">
      <alignment vertical="center" wrapText="1"/>
    </xf>
    <xf numFmtId="0" fontId="6" fillId="0" borderId="10" xfId="2" applyFont="1" applyFill="1" applyBorder="1" applyAlignment="1">
      <alignment horizontal="center" vertical="center" wrapText="1"/>
    </xf>
    <xf numFmtId="49" fontId="6" fillId="0" borderId="20" xfId="2" applyNumberFormat="1" applyFont="1" applyBorder="1" applyAlignment="1">
      <alignment horizontal="center"/>
    </xf>
    <xf numFmtId="0" fontId="13" fillId="0" borderId="0" xfId="2" applyNumberFormat="1" applyFont="1" applyFill="1" applyBorder="1" applyAlignment="1">
      <alignment horizontal="center" vertical="center"/>
    </xf>
    <xf numFmtId="0" fontId="13" fillId="4" borderId="0" xfId="2" applyNumberFormat="1" applyFont="1" applyFill="1" applyBorder="1" applyAlignment="1">
      <alignment horizontal="center" vertical="center"/>
    </xf>
    <xf numFmtId="0" fontId="13" fillId="4" borderId="5" xfId="2" applyNumberFormat="1" applyFont="1" applyFill="1" applyBorder="1" applyAlignment="1">
      <alignment horizontal="center" vertical="center"/>
    </xf>
    <xf numFmtId="165" fontId="13" fillId="4" borderId="5" xfId="2" applyNumberFormat="1" applyFont="1" applyFill="1" applyBorder="1" applyAlignment="1">
      <alignment horizontal="center" vertical="center"/>
    </xf>
    <xf numFmtId="0" fontId="13" fillId="4" borderId="6" xfId="2" applyNumberFormat="1" applyFont="1" applyFill="1" applyBorder="1" applyAlignment="1">
      <alignment horizontal="center" vertical="center"/>
    </xf>
    <xf numFmtId="165" fontId="13" fillId="0" borderId="8" xfId="2" applyNumberFormat="1" applyFont="1" applyBorder="1" applyAlignment="1">
      <alignment horizontal="center" vertical="center"/>
    </xf>
    <xf numFmtId="0" fontId="16" fillId="0" borderId="10" xfId="1" applyFont="1" applyBorder="1" applyAlignment="1">
      <alignment vertical="top" wrapText="1"/>
    </xf>
    <xf numFmtId="0" fontId="6" fillId="0" borderId="10" xfId="2" applyNumberFormat="1" applyFont="1" applyBorder="1" applyAlignment="1">
      <alignment horizontal="center"/>
    </xf>
    <xf numFmtId="1" fontId="6" fillId="0" borderId="10" xfId="2" applyNumberFormat="1" applyFont="1" applyBorder="1" applyAlignment="1">
      <alignment horizontal="center" vertical="center"/>
    </xf>
    <xf numFmtId="2" fontId="6" fillId="0" borderId="10" xfId="2" applyNumberFormat="1" applyFont="1" applyBorder="1" applyAlignment="1">
      <alignment horizontal="center" vertical="center" wrapText="1"/>
    </xf>
    <xf numFmtId="0" fontId="18" fillId="0" borderId="10" xfId="2" applyFont="1" applyFill="1" applyBorder="1" applyAlignment="1">
      <alignment horizontal="center" vertical="center"/>
    </xf>
    <xf numFmtId="0" fontId="18" fillId="0" borderId="10" xfId="2" applyFont="1" applyFill="1" applyBorder="1" applyAlignment="1">
      <alignment horizontal="center" vertical="center" wrapText="1"/>
    </xf>
    <xf numFmtId="0" fontId="19" fillId="0" borderId="10" xfId="1" applyFont="1" applyFill="1" applyBorder="1" applyAlignment="1">
      <alignment horizontal="center" vertical="center" wrapText="1"/>
    </xf>
    <xf numFmtId="0" fontId="19" fillId="0" borderId="10" xfId="1" applyFont="1" applyFill="1" applyBorder="1" applyAlignment="1">
      <alignment vertical="center" wrapText="1"/>
    </xf>
    <xf numFmtId="0" fontId="18" fillId="0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 wrapText="1"/>
    </xf>
    <xf numFmtId="0" fontId="19" fillId="0" borderId="0" xfId="1" applyFont="1" applyFill="1" applyBorder="1" applyAlignment="1">
      <alignment horizontal="center" vertical="center" wrapText="1"/>
    </xf>
    <xf numFmtId="0" fontId="19" fillId="0" borderId="0" xfId="1" applyFont="1" applyFill="1" applyBorder="1" applyAlignment="1">
      <alignment vertical="center" wrapText="1"/>
    </xf>
    <xf numFmtId="0" fontId="11" fillId="0" borderId="10" xfId="218" applyFont="1" applyFill="1" applyBorder="1" applyAlignment="1">
      <alignment horizontal="center" vertical="center" wrapText="1"/>
    </xf>
    <xf numFmtId="0" fontId="11" fillId="0" borderId="10" xfId="218" applyFont="1" applyFill="1" applyBorder="1" applyAlignment="1">
      <alignment horizontal="center" vertical="center"/>
    </xf>
    <xf numFmtId="2" fontId="11" fillId="0" borderId="10" xfId="218" applyNumberFormat="1" applyFont="1" applyFill="1" applyBorder="1" applyAlignment="1">
      <alignment horizontal="center" vertical="center"/>
    </xf>
    <xf numFmtId="2" fontId="11" fillId="0" borderId="10" xfId="218" applyNumberFormat="1" applyFont="1" applyBorder="1" applyAlignment="1">
      <alignment horizontal="center" vertical="center"/>
    </xf>
    <xf numFmtId="0" fontId="18" fillId="16" borderId="10" xfId="219" applyFont="1" applyFill="1" applyBorder="1" applyAlignment="1">
      <alignment horizontal="center" vertical="center" wrapText="1"/>
    </xf>
    <xf numFmtId="0" fontId="18" fillId="16" borderId="10" xfId="219" applyFont="1" applyFill="1" applyBorder="1" applyAlignment="1">
      <alignment horizontal="center" vertical="center"/>
    </xf>
    <xf numFmtId="2" fontId="18" fillId="16" borderId="10" xfId="219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vertical="center" wrapText="1"/>
    </xf>
    <xf numFmtId="0" fontId="6" fillId="0" borderId="0" xfId="2" applyFont="1" applyBorder="1" applyAlignment="1">
      <alignment wrapText="1"/>
    </xf>
    <xf numFmtId="0" fontId="6" fillId="0" borderId="0" xfId="2" applyFont="1" applyBorder="1" applyAlignment="1">
      <alignment horizontal="center"/>
    </xf>
    <xf numFmtId="0" fontId="18" fillId="0" borderId="0" xfId="2" applyFont="1" applyFill="1" applyBorder="1" applyAlignment="1">
      <alignment wrapText="1"/>
    </xf>
    <xf numFmtId="2" fontId="18" fillId="0" borderId="10" xfId="2" applyNumberFormat="1" applyFont="1" applyBorder="1" applyAlignment="1">
      <alignment horizontal="center"/>
    </xf>
    <xf numFmtId="0" fontId="18" fillId="0" borderId="10" xfId="219" applyFont="1" applyFill="1" applyBorder="1" applyAlignment="1">
      <alignment horizontal="center" vertical="center" wrapText="1"/>
    </xf>
    <xf numFmtId="0" fontId="18" fillId="0" borderId="10" xfId="219" applyFont="1" applyFill="1" applyBorder="1" applyAlignment="1">
      <alignment horizontal="center" vertical="center"/>
    </xf>
    <xf numFmtId="2" fontId="18" fillId="0" borderId="10" xfId="219" applyNumberFormat="1" applyFont="1" applyFill="1" applyBorder="1" applyAlignment="1">
      <alignment horizontal="center" vertical="center"/>
    </xf>
    <xf numFmtId="0" fontId="12" fillId="17" borderId="10" xfId="4" applyNumberFormat="1" applyFont="1" applyFill="1" applyBorder="1" applyAlignment="1">
      <alignment horizontal="center" vertical="center"/>
    </xf>
    <xf numFmtId="0" fontId="6" fillId="17" borderId="10" xfId="2" applyFont="1" applyFill="1" applyBorder="1" applyAlignment="1">
      <alignment horizontal="center" vertical="center"/>
    </xf>
    <xf numFmtId="0" fontId="6" fillId="17" borderId="10" xfId="2" applyNumberFormat="1" applyFont="1" applyFill="1" applyBorder="1" applyAlignment="1">
      <alignment horizontal="center" vertical="center"/>
    </xf>
    <xf numFmtId="0" fontId="6" fillId="17" borderId="5" xfId="2" applyFont="1" applyFill="1" applyBorder="1"/>
    <xf numFmtId="0" fontId="6" fillId="17" borderId="15" xfId="2" applyFont="1" applyFill="1" applyBorder="1"/>
    <xf numFmtId="0" fontId="6" fillId="17" borderId="0" xfId="2" applyFont="1" applyFill="1"/>
    <xf numFmtId="0" fontId="6" fillId="17" borderId="14" xfId="2" applyFont="1" applyFill="1" applyBorder="1"/>
    <xf numFmtId="0" fontId="6" fillId="17" borderId="11" xfId="2" applyFont="1" applyFill="1" applyBorder="1"/>
    <xf numFmtId="2" fontId="18" fillId="16" borderId="5" xfId="219" applyNumberFormat="1" applyFont="1" applyFill="1" applyBorder="1" applyAlignment="1">
      <alignment horizontal="center" vertical="center"/>
    </xf>
    <xf numFmtId="0" fontId="18" fillId="16" borderId="9" xfId="219" applyFont="1" applyFill="1" applyBorder="1" applyAlignment="1">
      <alignment horizontal="center" vertical="center" wrapText="1"/>
    </xf>
    <xf numFmtId="0" fontId="6" fillId="17" borderId="10" xfId="2" applyFont="1" applyFill="1" applyBorder="1"/>
    <xf numFmtId="165" fontId="6" fillId="17" borderId="10" xfId="2" applyNumberFormat="1" applyFont="1" applyFill="1" applyBorder="1" applyAlignment="1">
      <alignment horizontal="center" vertical="center"/>
    </xf>
    <xf numFmtId="0" fontId="13" fillId="0" borderId="4" xfId="3" applyFont="1" applyBorder="1" applyAlignment="1">
      <alignment horizontal="right"/>
    </xf>
    <xf numFmtId="0" fontId="6" fillId="0" borderId="4" xfId="2" applyFont="1" applyBorder="1" applyAlignment="1">
      <alignment horizontal="right" vertical="center" wrapText="1"/>
    </xf>
    <xf numFmtId="0" fontId="13" fillId="0" borderId="4" xfId="2" applyFont="1" applyBorder="1" applyAlignment="1">
      <alignment horizontal="right" vertical="center"/>
    </xf>
    <xf numFmtId="0" fontId="13" fillId="0" borderId="10" xfId="2" applyFont="1" applyBorder="1" applyAlignment="1">
      <alignment horizontal="right" vertical="center"/>
    </xf>
    <xf numFmtId="49" fontId="15" fillId="0" borderId="10" xfId="5" applyNumberFormat="1" applyFont="1" applyFill="1" applyBorder="1" applyAlignment="1">
      <alignment horizontal="right" wrapText="1"/>
    </xf>
    <xf numFmtId="49" fontId="15" fillId="0" borderId="10" xfId="5" applyNumberFormat="1" applyFont="1" applyFill="1" applyBorder="1" applyAlignment="1">
      <alignment horizontal="right" vertical="center" wrapText="1"/>
    </xf>
    <xf numFmtId="4" fontId="15" fillId="0" borderId="5" xfId="5" applyNumberFormat="1" applyFont="1" applyFill="1" applyBorder="1" applyAlignment="1">
      <alignment horizontal="right" vertical="center" wrapText="1"/>
    </xf>
    <xf numFmtId="0" fontId="6" fillId="0" borderId="13" xfId="2" applyFont="1" applyBorder="1" applyAlignment="1">
      <alignment horizontal="right" vertical="center"/>
    </xf>
    <xf numFmtId="0" fontId="4" fillId="0" borderId="10" xfId="4" applyNumberFormat="1" applyFont="1" applyBorder="1" applyAlignment="1">
      <alignment horizontal="center" vertical="center" wrapText="1"/>
    </xf>
    <xf numFmtId="0" fontId="6" fillId="0" borderId="10" xfId="2" applyFont="1" applyBorder="1" applyAlignment="1">
      <alignment horizontal="right" vertical="center"/>
    </xf>
    <xf numFmtId="0" fontId="6" fillId="0" borderId="10" xfId="2" applyFont="1" applyBorder="1" applyAlignment="1">
      <alignment horizontal="right" vertical="center" wrapText="1"/>
    </xf>
    <xf numFmtId="49" fontId="14" fillId="3" borderId="10" xfId="4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left" wrapText="1"/>
    </xf>
    <xf numFmtId="0" fontId="18" fillId="0" borderId="0" xfId="2" applyFont="1" applyFill="1" applyBorder="1" applyAlignment="1">
      <alignment horizontal="center" vertical="center"/>
    </xf>
    <xf numFmtId="0" fontId="6" fillId="0" borderId="4" xfId="2" applyFont="1" applyBorder="1" applyAlignment="1">
      <alignment horizontal="right" vertical="center"/>
    </xf>
    <xf numFmtId="0" fontId="14" fillId="0" borderId="0" xfId="0" applyFont="1" applyAlignment="1">
      <alignment horizontal="center" vertical="top" wrapText="1"/>
    </xf>
    <xf numFmtId="0" fontId="16" fillId="0" borderId="1" xfId="0" applyFont="1" applyBorder="1" applyAlignment="1">
      <alignment horizontal="left" wrapText="1"/>
    </xf>
    <xf numFmtId="0" fontId="14" fillId="0" borderId="19" xfId="0" applyFont="1" applyBorder="1" applyAlignment="1">
      <alignment horizontal="left" wrapText="1"/>
    </xf>
    <xf numFmtId="0" fontId="16" fillId="0" borderId="19" xfId="0" applyFont="1" applyBorder="1" applyAlignment="1">
      <alignment horizontal="center" wrapText="1"/>
    </xf>
    <xf numFmtId="0" fontId="6" fillId="0" borderId="0" xfId="0" applyNumberFormat="1" applyFont="1" applyAlignment="1">
      <alignment horizontal="left" wrapText="1"/>
    </xf>
    <xf numFmtId="0" fontId="6" fillId="0" borderId="7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4" fillId="0" borderId="10" xfId="4" applyFont="1" applyFill="1" applyBorder="1" applyAlignment="1">
      <alignment horizontal="left" vertical="center" wrapText="1"/>
    </xf>
    <xf numFmtId="49" fontId="14" fillId="0" borderId="10" xfId="4" applyNumberFormat="1" applyFont="1" applyBorder="1" applyAlignment="1">
      <alignment horizontal="center" vertical="center" wrapText="1"/>
    </xf>
    <xf numFmtId="49" fontId="14" fillId="0" borderId="10" xfId="4" applyNumberFormat="1" applyFont="1" applyBorder="1" applyAlignment="1">
      <alignment horizontal="center" vertical="center"/>
    </xf>
    <xf numFmtId="49" fontId="14" fillId="3" borderId="10" xfId="4" applyNumberFormat="1" applyFont="1" applyFill="1" applyBorder="1" applyAlignment="1">
      <alignment horizontal="center" vertical="center" wrapText="1"/>
    </xf>
    <xf numFmtId="164" fontId="14" fillId="3" borderId="10" xfId="4" applyNumberFormat="1" applyFont="1" applyFill="1" applyBorder="1" applyAlignment="1">
      <alignment horizontal="center" vertical="center" wrapText="1"/>
    </xf>
    <xf numFmtId="0" fontId="6" fillId="0" borderId="12" xfId="2" applyFont="1" applyBorder="1" applyAlignment="1">
      <alignment horizontal="right" vertical="center"/>
    </xf>
    <xf numFmtId="0" fontId="6" fillId="0" borderId="1" xfId="2" applyFont="1" applyBorder="1" applyAlignment="1">
      <alignment horizontal="right" vertical="center"/>
    </xf>
    <xf numFmtId="0" fontId="6" fillId="0" borderId="13" xfId="2" applyFont="1" applyBorder="1" applyAlignment="1">
      <alignment horizontal="right" vertical="center"/>
    </xf>
    <xf numFmtId="0" fontId="4" fillId="0" borderId="10" xfId="4" applyNumberFormat="1" applyFont="1" applyBorder="1" applyAlignment="1">
      <alignment horizontal="center" vertical="center"/>
    </xf>
    <xf numFmtId="0" fontId="4" fillId="0" borderId="10" xfId="4" applyNumberFormat="1" applyFont="1" applyBorder="1" applyAlignment="1">
      <alignment horizontal="center" vertical="center" wrapText="1"/>
    </xf>
    <xf numFmtId="49" fontId="14" fillId="0" borderId="10" xfId="4" applyNumberFormat="1" applyFont="1" applyFill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/>
    </xf>
    <xf numFmtId="0" fontId="6" fillId="0" borderId="10" xfId="2" applyFont="1" applyBorder="1" applyAlignment="1">
      <alignment horizontal="right" vertical="center"/>
    </xf>
    <xf numFmtId="0" fontId="6" fillId="0" borderId="10" xfId="2" applyFont="1" applyBorder="1" applyAlignment="1">
      <alignment horizontal="right" vertical="center" wrapText="1"/>
    </xf>
    <xf numFmtId="0" fontId="13" fillId="0" borderId="10" xfId="2" applyFont="1" applyBorder="1" applyAlignment="1">
      <alignment horizontal="right" vertical="center"/>
    </xf>
    <xf numFmtId="0" fontId="6" fillId="0" borderId="10" xfId="2" applyFont="1" applyBorder="1" applyAlignment="1">
      <alignment horizontal="left" vertical="center" wrapText="1"/>
    </xf>
    <xf numFmtId="0" fontId="13" fillId="0" borderId="3" xfId="3" applyFont="1" applyBorder="1" applyAlignment="1">
      <alignment horizontal="right"/>
    </xf>
    <xf numFmtId="0" fontId="13" fillId="0" borderId="4" xfId="3" applyFont="1" applyBorder="1" applyAlignment="1">
      <alignment horizontal="right"/>
    </xf>
    <xf numFmtId="0" fontId="6" fillId="0" borderId="2" xfId="2" applyFont="1" applyBorder="1" applyAlignment="1">
      <alignment horizontal="right" vertical="center" wrapText="1"/>
    </xf>
    <xf numFmtId="0" fontId="6" fillId="0" borderId="3" xfId="2" applyFont="1" applyBorder="1" applyAlignment="1">
      <alignment horizontal="right" vertical="center" wrapText="1"/>
    </xf>
    <xf numFmtId="0" fontId="6" fillId="0" borderId="4" xfId="2" applyFont="1" applyBorder="1" applyAlignment="1">
      <alignment horizontal="right" vertical="center" wrapText="1"/>
    </xf>
    <xf numFmtId="0" fontId="13" fillId="0" borderId="3" xfId="2" applyFont="1" applyBorder="1" applyAlignment="1">
      <alignment horizontal="right" vertical="center"/>
    </xf>
    <xf numFmtId="0" fontId="13" fillId="0" borderId="4" xfId="2" applyFont="1" applyBorder="1" applyAlignment="1">
      <alignment horizontal="right" vertical="center"/>
    </xf>
    <xf numFmtId="0" fontId="13" fillId="0" borderId="2" xfId="2" applyFont="1" applyBorder="1" applyAlignment="1">
      <alignment horizontal="right" vertical="center"/>
    </xf>
    <xf numFmtId="0" fontId="13" fillId="0" borderId="16" xfId="2" applyFont="1" applyBorder="1" applyAlignment="1">
      <alignment horizontal="right" vertical="center"/>
    </xf>
    <xf numFmtId="49" fontId="15" fillId="0" borderId="16" xfId="5" applyNumberFormat="1" applyFont="1" applyFill="1" applyBorder="1" applyAlignment="1">
      <alignment horizontal="right" wrapText="1"/>
    </xf>
    <xf numFmtId="49" fontId="15" fillId="0" borderId="10" xfId="5" applyNumberFormat="1" applyFont="1" applyFill="1" applyBorder="1" applyAlignment="1">
      <alignment horizontal="right" wrapText="1"/>
    </xf>
    <xf numFmtId="49" fontId="15" fillId="0" borderId="16" xfId="5" applyNumberFormat="1" applyFont="1" applyFill="1" applyBorder="1" applyAlignment="1">
      <alignment horizontal="right" vertical="center" wrapText="1"/>
    </xf>
    <xf numFmtId="49" fontId="15" fillId="0" borderId="10" xfId="5" applyNumberFormat="1" applyFont="1" applyFill="1" applyBorder="1" applyAlignment="1">
      <alignment horizontal="right" vertical="center" wrapText="1"/>
    </xf>
    <xf numFmtId="4" fontId="15" fillId="0" borderId="17" xfId="5" applyNumberFormat="1" applyFont="1" applyFill="1" applyBorder="1" applyAlignment="1">
      <alignment horizontal="right" vertical="center" wrapText="1"/>
    </xf>
    <xf numFmtId="4" fontId="15" fillId="0" borderId="5" xfId="5" applyNumberFormat="1" applyFont="1" applyFill="1" applyBorder="1" applyAlignment="1">
      <alignment horizontal="right" vertical="center" wrapText="1"/>
    </xf>
    <xf numFmtId="0" fontId="18" fillId="0" borderId="2" xfId="2" applyFont="1" applyFill="1" applyBorder="1" applyAlignment="1">
      <alignment horizontal="center" vertical="center"/>
    </xf>
    <xf numFmtId="0" fontId="18" fillId="0" borderId="4" xfId="2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 wrapText="1"/>
    </xf>
    <xf numFmtId="0" fontId="18" fillId="0" borderId="4" xfId="2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3" fillId="0" borderId="2" xfId="3" applyFont="1" applyBorder="1" applyAlignment="1">
      <alignment horizontal="right"/>
    </xf>
    <xf numFmtId="0" fontId="4" fillId="0" borderId="2" xfId="4" applyFont="1" applyFill="1" applyBorder="1" applyAlignment="1">
      <alignment horizontal="left" vertical="center" wrapText="1"/>
    </xf>
    <xf numFmtId="0" fontId="4" fillId="0" borderId="3" xfId="4" applyFont="1" applyFill="1" applyBorder="1" applyAlignment="1">
      <alignment horizontal="left" vertical="center" wrapText="1"/>
    </xf>
    <xf numFmtId="0" fontId="4" fillId="0" borderId="4" xfId="4" applyFont="1" applyFill="1" applyBorder="1" applyAlignment="1">
      <alignment horizontal="left" vertical="center" wrapText="1"/>
    </xf>
    <xf numFmtId="164" fontId="14" fillId="3" borderId="5" xfId="4" applyNumberFormat="1" applyFont="1" applyFill="1" applyBorder="1" applyAlignment="1">
      <alignment horizontal="center" vertical="center" wrapText="1"/>
    </xf>
    <xf numFmtId="164" fontId="14" fillId="3" borderId="11" xfId="4" applyNumberFormat="1" applyFont="1" applyFill="1" applyBorder="1" applyAlignment="1">
      <alignment horizontal="center" vertical="center" wrapText="1"/>
    </xf>
    <xf numFmtId="164" fontId="14" fillId="3" borderId="9" xfId="4" applyNumberFormat="1" applyFont="1" applyFill="1" applyBorder="1" applyAlignment="1">
      <alignment horizontal="center" vertical="center" wrapText="1"/>
    </xf>
    <xf numFmtId="0" fontId="4" fillId="0" borderId="2" xfId="4" applyNumberFormat="1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 wrapText="1"/>
    </xf>
    <xf numFmtId="49" fontId="14" fillId="0" borderId="6" xfId="4" applyNumberFormat="1" applyFont="1" applyBorder="1" applyAlignment="1">
      <alignment horizontal="center" vertical="center" wrapText="1"/>
    </xf>
    <xf numFmtId="49" fontId="14" fillId="0" borderId="7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 wrapText="1"/>
    </xf>
    <xf numFmtId="49" fontId="14" fillId="0" borderId="1" xfId="4" applyNumberFormat="1" applyFont="1" applyBorder="1" applyAlignment="1">
      <alignment horizontal="center" vertical="center" wrapText="1"/>
    </xf>
    <xf numFmtId="0" fontId="6" fillId="0" borderId="5" xfId="2" applyFont="1" applyBorder="1" applyAlignment="1">
      <alignment horizontal="left" vertical="center" wrapText="1"/>
    </xf>
    <xf numFmtId="0" fontId="6" fillId="0" borderId="11" xfId="2" applyFont="1" applyBorder="1" applyAlignment="1">
      <alignment horizontal="left" vertical="center" wrapText="1"/>
    </xf>
    <xf numFmtId="0" fontId="6" fillId="0" borderId="9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right" vertical="center"/>
    </xf>
    <xf numFmtId="0" fontId="6" fillId="0" borderId="3" xfId="2" applyFont="1" applyBorder="1" applyAlignment="1">
      <alignment horizontal="right" vertical="center"/>
    </xf>
    <xf numFmtId="0" fontId="6" fillId="0" borderId="4" xfId="2" applyFont="1" applyBorder="1" applyAlignment="1">
      <alignment horizontal="right" vertical="center"/>
    </xf>
    <xf numFmtId="0" fontId="18" fillId="0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top"/>
    </xf>
    <xf numFmtId="0" fontId="6" fillId="0" borderId="9" xfId="2" applyFont="1" applyBorder="1" applyAlignment="1">
      <alignment horizontal="center" vertical="top"/>
    </xf>
    <xf numFmtId="0" fontId="6" fillId="0" borderId="5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9" xfId="2" applyFont="1" applyBorder="1" applyAlignment="1">
      <alignment horizontal="center" vertical="top" wrapText="1"/>
    </xf>
    <xf numFmtId="0" fontId="4" fillId="0" borderId="10" xfId="4" applyFont="1" applyFill="1" applyBorder="1" applyAlignment="1">
      <alignment horizontal="left" wrapText="1"/>
    </xf>
    <xf numFmtId="0" fontId="6" fillId="0" borderId="10" xfId="2" applyFont="1" applyBorder="1" applyAlignment="1">
      <alignment horizontal="center" vertical="top" wrapText="1"/>
    </xf>
    <xf numFmtId="0" fontId="6" fillId="0" borderId="10" xfId="2" applyFont="1" applyBorder="1" applyAlignment="1">
      <alignment horizontal="center" vertical="top"/>
    </xf>
    <xf numFmtId="0" fontId="13" fillId="0" borderId="10" xfId="3" applyFont="1" applyBorder="1" applyAlignment="1">
      <alignment horizontal="right"/>
    </xf>
    <xf numFmtId="0" fontId="18" fillId="0" borderId="3" xfId="2" applyFont="1" applyFill="1" applyBorder="1" applyAlignment="1">
      <alignment horizontal="center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8">
          <cell r="AM1208">
            <v>0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5">
          <cell r="C5">
            <v>19.678000000000001</v>
          </cell>
        </row>
        <row r="10">
          <cell r="C10">
            <v>13.332000000000001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21">
          <cell r="C21">
            <v>352.95600000000002</v>
          </cell>
        </row>
        <row r="22">
          <cell r="C22">
            <v>139.34399999999999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BP65"/>
  <sheetViews>
    <sheetView showZeros="0" topLeftCell="A10" zoomScale="40" zoomScaleNormal="40" zoomScaleSheetLayoutView="55" workbookViewId="0">
      <selection activeCell="C75" sqref="C75"/>
    </sheetView>
  </sheetViews>
  <sheetFormatPr defaultColWidth="12.44140625" defaultRowHeight="18" outlineLevelRow="1" x14ac:dyDescent="0.35"/>
  <cols>
    <col min="1" max="1" width="6" style="11" customWidth="1"/>
    <col min="2" max="2" width="62.88671875" style="92" customWidth="1"/>
    <col min="3" max="3" width="25.5546875" style="11" customWidth="1"/>
    <col min="4" max="4" width="11.88671875" style="11" customWidth="1"/>
    <col min="5" max="5" width="19.88671875" style="93" customWidth="1"/>
    <col min="6" max="6" width="10.6640625" style="93" bestFit="1" customWidth="1"/>
    <col min="7" max="37" width="8.44140625" style="11" customWidth="1"/>
    <col min="38" max="38" width="9.88671875" style="66" customWidth="1"/>
    <col min="39" max="41" width="12.44140625" style="11"/>
    <col min="42" max="68" width="12.44140625" style="14"/>
    <col min="69" max="16384" width="12.44140625" style="11"/>
  </cols>
  <sheetData>
    <row r="1" spans="1:68" ht="15" hidden="1" customHeight="1" outlineLevel="1" x14ac:dyDescent="0.35">
      <c r="A1" s="6"/>
      <c r="B1" s="7"/>
      <c r="C1" s="8"/>
      <c r="D1" s="9"/>
      <c r="E1" s="9"/>
      <c r="F1" s="9"/>
      <c r="G1" s="10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3" t="s">
        <v>67</v>
      </c>
    </row>
    <row r="2" spans="1:68" ht="15" hidden="1" customHeight="1" outlineLevel="1" x14ac:dyDescent="0.35">
      <c r="A2" s="6"/>
      <c r="B2" s="15" t="s">
        <v>0</v>
      </c>
      <c r="C2" s="8"/>
      <c r="D2" s="9"/>
      <c r="E2" s="9"/>
      <c r="F2" s="9"/>
      <c r="G2" s="10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1" t="s">
        <v>1</v>
      </c>
      <c r="AI2" s="12"/>
      <c r="AJ2" s="12"/>
      <c r="AK2" s="12"/>
      <c r="AL2" s="12"/>
    </row>
    <row r="3" spans="1:68" ht="32.25" hidden="1" customHeight="1" outlineLevel="1" x14ac:dyDescent="0.35">
      <c r="A3" s="6"/>
      <c r="B3" s="174" t="s">
        <v>31</v>
      </c>
      <c r="C3" s="174"/>
      <c r="D3" s="174"/>
      <c r="E3" s="174"/>
      <c r="F3" s="9"/>
      <c r="G3" s="10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74" t="s">
        <v>2</v>
      </c>
      <c r="AG3" s="174"/>
      <c r="AH3" s="174"/>
      <c r="AI3" s="174"/>
      <c r="AJ3" s="174"/>
      <c r="AK3" s="174"/>
      <c r="AL3" s="174"/>
    </row>
    <row r="4" spans="1:68" ht="31.5" hidden="1" customHeight="1" outlineLevel="1" x14ac:dyDescent="0.35">
      <c r="A4" s="6"/>
      <c r="B4" s="16" t="s">
        <v>33</v>
      </c>
      <c r="C4" s="17"/>
      <c r="D4" s="17"/>
      <c r="E4" s="17"/>
      <c r="F4" s="9"/>
      <c r="G4" s="10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7"/>
      <c r="AG4" s="17"/>
      <c r="AH4" s="17"/>
      <c r="AI4" s="17"/>
      <c r="AJ4" s="17"/>
      <c r="AK4" s="12"/>
      <c r="AL4" s="12"/>
    </row>
    <row r="5" spans="1:68" ht="15" hidden="1" customHeight="1" outlineLevel="1" x14ac:dyDescent="0.35">
      <c r="A5" s="6"/>
      <c r="B5" s="18" t="s">
        <v>3</v>
      </c>
      <c r="C5" s="19"/>
      <c r="D5" s="19"/>
      <c r="E5" s="19"/>
      <c r="F5" s="9"/>
      <c r="G5" s="10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75" t="s">
        <v>3</v>
      </c>
      <c r="AG5" s="175"/>
      <c r="AH5" s="175"/>
      <c r="AI5" s="175"/>
      <c r="AJ5" s="175"/>
      <c r="AK5" s="175"/>
      <c r="AL5" s="175"/>
    </row>
    <row r="6" spans="1:68" ht="33" hidden="1" customHeight="1" outlineLevel="1" x14ac:dyDescent="0.35">
      <c r="A6" s="6"/>
      <c r="B6" s="20" t="s">
        <v>34</v>
      </c>
      <c r="C6" s="17"/>
      <c r="D6" s="17"/>
      <c r="E6" s="17"/>
      <c r="F6" s="9"/>
      <c r="G6" s="10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7"/>
      <c r="AG6" s="17"/>
      <c r="AH6" s="17"/>
      <c r="AI6" s="17"/>
      <c r="AJ6" s="17"/>
      <c r="AK6" s="12"/>
      <c r="AL6" s="12"/>
    </row>
    <row r="7" spans="1:68" ht="15" hidden="1" customHeight="1" outlineLevel="1" x14ac:dyDescent="0.35">
      <c r="A7" s="6"/>
      <c r="B7" s="21" t="s">
        <v>27</v>
      </c>
      <c r="C7" s="22"/>
      <c r="D7" s="22"/>
      <c r="E7" s="22"/>
      <c r="F7" s="9"/>
      <c r="G7" s="10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75" t="s">
        <v>27</v>
      </c>
      <c r="AG7" s="175"/>
      <c r="AH7" s="175"/>
      <c r="AI7" s="175"/>
      <c r="AJ7" s="175"/>
      <c r="AK7" s="175"/>
      <c r="AL7" s="175"/>
    </row>
    <row r="8" spans="1:68" ht="15" hidden="1" customHeight="1" outlineLevel="1" x14ac:dyDescent="0.35">
      <c r="A8" s="6"/>
      <c r="B8" s="17"/>
      <c r="C8" s="17"/>
      <c r="D8" s="17"/>
      <c r="E8" s="17"/>
      <c r="F8" s="9"/>
      <c r="G8" s="10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7"/>
      <c r="AG8" s="17"/>
      <c r="AH8" s="17"/>
      <c r="AI8" s="17"/>
      <c r="AJ8" s="17"/>
      <c r="AK8" s="12"/>
      <c r="AL8" s="12"/>
    </row>
    <row r="9" spans="1:68" ht="27.75" hidden="1" customHeight="1" outlineLevel="1" thickBot="1" x14ac:dyDescent="0.4">
      <c r="A9" s="23"/>
      <c r="B9" s="174" t="s">
        <v>32</v>
      </c>
      <c r="C9" s="174"/>
      <c r="D9" s="174"/>
      <c r="E9" s="174"/>
      <c r="F9" s="23"/>
      <c r="G9" s="23"/>
      <c r="H9" s="23"/>
      <c r="I9" s="23"/>
      <c r="J9" s="23"/>
      <c r="K9" s="2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76" t="s">
        <v>81</v>
      </c>
      <c r="AG9" s="176"/>
      <c r="AH9" s="176"/>
      <c r="AI9" s="176"/>
      <c r="AJ9" s="176"/>
      <c r="AK9" s="176"/>
      <c r="AL9" s="176"/>
    </row>
    <row r="10" spans="1:68" ht="27.75" customHeight="1" collapsed="1" x14ac:dyDescent="0.35">
      <c r="A10" s="23"/>
      <c r="B10" s="25"/>
      <c r="C10" s="25"/>
      <c r="D10" s="25"/>
      <c r="E10" s="25"/>
      <c r="F10" s="23"/>
      <c r="G10" s="23"/>
      <c r="H10" s="23"/>
      <c r="I10" s="23"/>
      <c r="J10" s="23"/>
      <c r="K10" s="23"/>
      <c r="L10" s="25"/>
      <c r="M10" s="25"/>
      <c r="N10" s="25"/>
      <c r="O10" s="25"/>
      <c r="P10" s="25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104" t="s">
        <v>67</v>
      </c>
    </row>
    <row r="11" spans="1:68" ht="27.75" customHeight="1" x14ac:dyDescent="0.35">
      <c r="A11" s="23"/>
      <c r="B11" s="25"/>
      <c r="C11" s="25"/>
      <c r="D11" s="25"/>
      <c r="E11" s="25"/>
      <c r="F11" s="23"/>
      <c r="G11" s="23"/>
      <c r="H11" s="23"/>
      <c r="I11" s="23"/>
      <c r="J11" s="23"/>
      <c r="K11" s="23"/>
      <c r="L11" s="25"/>
      <c r="M11" s="25"/>
      <c r="N11" s="25"/>
      <c r="O11" s="25"/>
      <c r="P11" s="2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68" s="26" customFormat="1" ht="21.75" customHeight="1" x14ac:dyDescent="0.3">
      <c r="A12" s="177" t="s">
        <v>77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s="26" customFormat="1" ht="21.75" customHeight="1" x14ac:dyDescent="0.3">
      <c r="A13" s="177" t="s">
        <v>69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s="26" customFormat="1" ht="21.75" customHeight="1" x14ac:dyDescent="0.3">
      <c r="A14" s="177" t="s">
        <v>73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5" customHeight="1" x14ac:dyDescent="0.35">
      <c r="A15" s="178" t="s">
        <v>4</v>
      </c>
      <c r="B15" s="179" t="s">
        <v>5</v>
      </c>
      <c r="C15" s="178" t="s">
        <v>56</v>
      </c>
      <c r="D15" s="180" t="s">
        <v>29</v>
      </c>
      <c r="E15" s="180" t="s">
        <v>88</v>
      </c>
      <c r="F15" s="181" t="s">
        <v>6</v>
      </c>
      <c r="G15" s="185" t="s">
        <v>103</v>
      </c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6" t="s">
        <v>30</v>
      </c>
    </row>
    <row r="16" spans="1:68" s="88" customFormat="1" ht="15" customHeight="1" x14ac:dyDescent="0.3">
      <c r="A16" s="178"/>
      <c r="B16" s="179"/>
      <c r="C16" s="178"/>
      <c r="D16" s="180"/>
      <c r="E16" s="180"/>
      <c r="F16" s="181"/>
      <c r="G16" s="5">
        <v>1</v>
      </c>
      <c r="H16" s="143">
        <v>2</v>
      </c>
      <c r="I16" s="144">
        <v>3</v>
      </c>
      <c r="J16" s="4">
        <v>4</v>
      </c>
      <c r="K16" s="5">
        <v>5</v>
      </c>
      <c r="L16" s="4">
        <v>6</v>
      </c>
      <c r="M16" s="5">
        <v>7</v>
      </c>
      <c r="N16" s="143">
        <v>8</v>
      </c>
      <c r="O16" s="144">
        <v>9</v>
      </c>
      <c r="P16" s="143">
        <v>10</v>
      </c>
      <c r="Q16" s="5">
        <v>11</v>
      </c>
      <c r="R16" s="4">
        <v>12</v>
      </c>
      <c r="S16" s="5">
        <v>13</v>
      </c>
      <c r="T16" s="4">
        <v>14</v>
      </c>
      <c r="U16" s="5">
        <v>15</v>
      </c>
      <c r="V16" s="143">
        <v>16</v>
      </c>
      <c r="W16" s="144">
        <v>17</v>
      </c>
      <c r="X16" s="4">
        <v>18</v>
      </c>
      <c r="Y16" s="5">
        <v>19</v>
      </c>
      <c r="Z16" s="4">
        <v>20</v>
      </c>
      <c r="AA16" s="5">
        <v>21</v>
      </c>
      <c r="AB16" s="4">
        <v>22</v>
      </c>
      <c r="AC16" s="144">
        <v>23</v>
      </c>
      <c r="AD16" s="143">
        <v>24</v>
      </c>
      <c r="AE16" s="5">
        <v>25</v>
      </c>
      <c r="AF16" s="4">
        <v>26</v>
      </c>
      <c r="AG16" s="5">
        <v>27</v>
      </c>
      <c r="AH16" s="4">
        <v>28</v>
      </c>
      <c r="AI16" s="5">
        <v>29</v>
      </c>
      <c r="AJ16" s="143">
        <v>30</v>
      </c>
      <c r="AK16" s="144">
        <v>31</v>
      </c>
      <c r="AL16" s="186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</row>
    <row r="17" spans="1:68" ht="15" customHeight="1" x14ac:dyDescent="0.35">
      <c r="A17" s="178"/>
      <c r="B17" s="179"/>
      <c r="C17" s="178"/>
      <c r="D17" s="180"/>
      <c r="E17" s="180"/>
      <c r="F17" s="181"/>
      <c r="G17" s="187" t="s">
        <v>79</v>
      </c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6"/>
    </row>
    <row r="18" spans="1:68" ht="30" customHeight="1" x14ac:dyDescent="0.35">
      <c r="A18" s="178"/>
      <c r="B18" s="179"/>
      <c r="C18" s="178"/>
      <c r="D18" s="180"/>
      <c r="E18" s="180"/>
      <c r="F18" s="181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6"/>
    </row>
    <row r="19" spans="1:68" s="33" customFormat="1" thickBot="1" x14ac:dyDescent="0.35">
      <c r="A19" s="30">
        <v>1</v>
      </c>
      <c r="B19" s="30">
        <v>2</v>
      </c>
      <c r="C19" s="31">
        <v>3</v>
      </c>
      <c r="D19" s="31">
        <v>5</v>
      </c>
      <c r="E19" s="30">
        <v>6</v>
      </c>
      <c r="F19" s="30">
        <v>7</v>
      </c>
      <c r="G19" s="188">
        <v>7</v>
      </c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30">
        <v>8</v>
      </c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</row>
    <row r="20" spans="1:68" s="50" customFormat="1" hidden="1" x14ac:dyDescent="0.35">
      <c r="A20" s="5"/>
      <c r="B20" s="38"/>
      <c r="C20" s="189" t="s">
        <v>14</v>
      </c>
      <c r="D20" s="189"/>
      <c r="E20" s="189"/>
      <c r="F20" s="47" t="s">
        <v>13</v>
      </c>
      <c r="G20" s="39">
        <f>'[1]мес ТЗ 2018'!AM447</f>
        <v>50.781999999999996</v>
      </c>
      <c r="H20" s="39">
        <f>'[1]мес ТЗ 2018'!AM586</f>
        <v>1.7</v>
      </c>
      <c r="I20" s="39">
        <f>'[1]мес ТЗ 2018'!AM727</f>
        <v>0</v>
      </c>
      <c r="J20" s="39">
        <f>'[1]мес ТЗ 2018'!AM828</f>
        <v>0</v>
      </c>
      <c r="K20" s="39">
        <f>'[1]мес ТЗ 2018'!AM933</f>
        <v>0.47</v>
      </c>
      <c r="L20" s="39">
        <f>'[1]мес ТЗ 2018'!AM1036</f>
        <v>5.27</v>
      </c>
      <c r="M20" s="39">
        <f>'[1]мес ТЗ 2018'!AM1137</f>
        <v>0</v>
      </c>
      <c r="N20" s="39">
        <f>'[1]мес ТЗ 2018'!AM1277</f>
        <v>0.75</v>
      </c>
      <c r="O20" s="39">
        <f>'[1]мес ТЗ 2018'!AM1377</f>
        <v>0</v>
      </c>
      <c r="P20" s="39">
        <f>'[1]мес ТЗ 2018'!AM1474</f>
        <v>0</v>
      </c>
      <c r="Q20" s="39">
        <f>'[1]мес ТЗ 2018'!AM1614</f>
        <v>0</v>
      </c>
      <c r="R20" s="39">
        <f>'[1]мес ТЗ 2018'!AM1747</f>
        <v>0</v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>
        <f t="shared" ref="AL20:AL23" si="0">SUM(G20:AK20)</f>
        <v>58.971999999999994</v>
      </c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spans="1:68" s="50" customFormat="1" hidden="1" x14ac:dyDescent="0.35">
      <c r="A21" s="5"/>
      <c r="B21" s="38"/>
      <c r="C21" s="190" t="s">
        <v>15</v>
      </c>
      <c r="D21" s="190"/>
      <c r="E21" s="190"/>
      <c r="F21" s="47" t="s">
        <v>13</v>
      </c>
      <c r="G21" s="39">
        <f>'[1]мес ТЗ 2018'!AM448</f>
        <v>95.995999999999995</v>
      </c>
      <c r="H21" s="39">
        <f>'[1]мес ТЗ 2018'!AM587</f>
        <v>9.7100000000000009</v>
      </c>
      <c r="I21" s="39">
        <f>'[1]мес ТЗ 2018'!AM728</f>
        <v>0</v>
      </c>
      <c r="J21" s="39">
        <f>'[1]мес ТЗ 2018'!AM829</f>
        <v>0</v>
      </c>
      <c r="K21" s="39">
        <f>'[1]мес ТЗ 2018'!AM934</f>
        <v>0.57999999999999996</v>
      </c>
      <c r="L21" s="39">
        <f>'[1]мес ТЗ 2018'!AM1037</f>
        <v>0</v>
      </c>
      <c r="M21" s="39">
        <f>'[1]мес ТЗ 2018'!AM1138</f>
        <v>0</v>
      </c>
      <c r="N21" s="39">
        <f>'[1]мес ТЗ 2018'!AM1278</f>
        <v>0.45</v>
      </c>
      <c r="O21" s="39">
        <f>'[1]мес ТЗ 2018'!AM1378</f>
        <v>0</v>
      </c>
      <c r="P21" s="39">
        <f>'[1]мес ТЗ 2018'!AM1475</f>
        <v>0</v>
      </c>
      <c r="Q21" s="39">
        <f>'[1]мес ТЗ 2018'!AM1615</f>
        <v>0</v>
      </c>
      <c r="R21" s="39">
        <f>'[1]мес ТЗ 2018'!AM1748</f>
        <v>0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>
        <f t="shared" si="0"/>
        <v>106.73599999999999</v>
      </c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s="50" customFormat="1" hidden="1" x14ac:dyDescent="0.35">
      <c r="A22" s="5"/>
      <c r="B22" s="38"/>
      <c r="C22" s="38"/>
      <c r="D22" s="191"/>
      <c r="E22" s="191"/>
      <c r="F22" s="47" t="s">
        <v>13</v>
      </c>
      <c r="G22" s="39" t="e">
        <f>#REF!</f>
        <v>#REF!</v>
      </c>
      <c r="H22" s="39" t="e">
        <f>#REF!</f>
        <v>#REF!</v>
      </c>
      <c r="I22" s="39" t="e">
        <f>#REF!</f>
        <v>#REF!</v>
      </c>
      <c r="J22" s="39" t="e">
        <f>#REF!</f>
        <v>#REF!</v>
      </c>
      <c r="K22" s="39" t="e">
        <f>#REF!</f>
        <v>#REF!</v>
      </c>
      <c r="L22" s="39" t="e">
        <f>#REF!</f>
        <v>#REF!</v>
      </c>
      <c r="M22" s="39" t="e">
        <f>#REF!</f>
        <v>#REF!</v>
      </c>
      <c r="N22" s="39" t="e">
        <f>#REF!</f>
        <v>#REF!</v>
      </c>
      <c r="O22" s="39" t="e">
        <f>#REF!</f>
        <v>#REF!</v>
      </c>
      <c r="P22" s="39" t="e">
        <f>#REF!</f>
        <v>#REF!</v>
      </c>
      <c r="Q22" s="39" t="e">
        <f>#REF!</f>
        <v>#REF!</v>
      </c>
      <c r="R22" s="39" t="e">
        <f>#REF!</f>
        <v>#REF!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 t="e">
        <f t="shared" si="0"/>
        <v>#REF!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spans="1:68" s="50" customFormat="1" ht="18.600000000000001" hidden="1" thickBot="1" x14ac:dyDescent="0.4">
      <c r="A23" s="5"/>
      <c r="B23" s="38"/>
      <c r="C23" s="190" t="s">
        <v>17</v>
      </c>
      <c r="D23" s="190"/>
      <c r="E23" s="190"/>
      <c r="F23" s="47" t="s">
        <v>18</v>
      </c>
      <c r="G23" s="39">
        <f>'[1]мес ТЗ 2018'!AM450</f>
        <v>3.2</v>
      </c>
      <c r="H23" s="39">
        <f>'[1]мес ТЗ 2018'!AM589</f>
        <v>80.421999999999997</v>
      </c>
      <c r="I23" s="39">
        <f>'[1]мес ТЗ 2018'!AM730</f>
        <v>0.68</v>
      </c>
      <c r="J23" s="39">
        <f>'[1]мес ТЗ 2018'!AM831</f>
        <v>0</v>
      </c>
      <c r="K23" s="39">
        <f>'[1]мес ТЗ 2018'!AM936</f>
        <v>0.75</v>
      </c>
      <c r="L23" s="39">
        <f>'[1]мес ТЗ 2018'!AM1039</f>
        <v>0</v>
      </c>
      <c r="M23" s="39">
        <f>'[1]мес ТЗ 2018'!AM1140</f>
        <v>0</v>
      </c>
      <c r="N23" s="39">
        <f>'[1]мес ТЗ 2018'!AM1280</f>
        <v>0</v>
      </c>
      <c r="O23" s="43">
        <f>'[1]мес ТЗ 2018'!AM1380</f>
        <v>0</v>
      </c>
      <c r="P23" s="39">
        <f>'[1]мес ТЗ 2018'!AM1477</f>
        <v>0</v>
      </c>
      <c r="Q23" s="39">
        <f>'[1]мес ТЗ 2018'!AM1617</f>
        <v>0</v>
      </c>
      <c r="R23" s="39">
        <f>'[1]мес ТЗ 2018'!AM1750</f>
        <v>0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>
        <f t="shared" si="0"/>
        <v>85.052000000000007</v>
      </c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s="51" customFormat="1" ht="78" customHeight="1" x14ac:dyDescent="0.35">
      <c r="A24" s="95" t="s">
        <v>63</v>
      </c>
      <c r="B24" s="192" t="s">
        <v>21</v>
      </c>
      <c r="C24" s="38" t="s">
        <v>51</v>
      </c>
      <c r="D24" s="40" t="s">
        <v>10</v>
      </c>
      <c r="E24" s="41" t="s">
        <v>55</v>
      </c>
      <c r="F24" s="47">
        <v>1</v>
      </c>
      <c r="G24" s="39">
        <v>1</v>
      </c>
      <c r="H24" s="145"/>
      <c r="I24" s="145"/>
      <c r="J24" s="39"/>
      <c r="K24" s="39"/>
      <c r="L24" s="39"/>
      <c r="M24" s="39"/>
      <c r="N24" s="145"/>
      <c r="O24" s="145"/>
      <c r="P24" s="145"/>
      <c r="Q24" s="39"/>
      <c r="R24" s="39"/>
      <c r="S24" s="39"/>
      <c r="T24" s="39"/>
      <c r="U24" s="39"/>
      <c r="V24" s="145"/>
      <c r="W24" s="145"/>
      <c r="X24" s="39"/>
      <c r="Y24" s="39"/>
      <c r="Z24" s="39"/>
      <c r="AA24" s="39"/>
      <c r="AB24" s="39"/>
      <c r="AC24" s="145"/>
      <c r="AD24" s="145"/>
      <c r="AE24" s="39"/>
      <c r="AF24" s="39"/>
      <c r="AG24" s="39"/>
      <c r="AH24" s="39"/>
      <c r="AI24" s="39"/>
      <c r="AJ24" s="145"/>
      <c r="AK24" s="145"/>
      <c r="AL24" s="39">
        <f>SUM(G24:AK24)</f>
        <v>1</v>
      </c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</row>
    <row r="25" spans="1:68" s="48" customFormat="1" ht="54" x14ac:dyDescent="0.35">
      <c r="A25" s="95" t="s">
        <v>64</v>
      </c>
      <c r="B25" s="192"/>
      <c r="C25" s="38" t="s">
        <v>52</v>
      </c>
      <c r="D25" s="43" t="s">
        <v>11</v>
      </c>
      <c r="E25" s="44" t="s">
        <v>57</v>
      </c>
      <c r="F25" s="47">
        <v>1</v>
      </c>
      <c r="G25" s="39"/>
      <c r="H25" s="145"/>
      <c r="I25" s="145"/>
      <c r="J25" s="39"/>
      <c r="K25" s="39"/>
      <c r="L25" s="39"/>
      <c r="M25" s="39"/>
      <c r="N25" s="145"/>
      <c r="O25" s="145"/>
      <c r="P25" s="145"/>
      <c r="Q25" s="39"/>
      <c r="R25" s="39"/>
      <c r="S25" s="39"/>
      <c r="T25" s="39"/>
      <c r="U25" s="39"/>
      <c r="V25" s="145"/>
      <c r="W25" s="145"/>
      <c r="X25" s="39"/>
      <c r="Y25" s="39"/>
      <c r="Z25" s="39"/>
      <c r="AA25" s="39"/>
      <c r="AB25" s="39"/>
      <c r="AC25" s="145"/>
      <c r="AD25" s="145"/>
      <c r="AE25" s="39"/>
      <c r="AF25" s="39"/>
      <c r="AG25" s="39"/>
      <c r="AH25" s="39"/>
      <c r="AI25" s="39"/>
      <c r="AJ25" s="145"/>
      <c r="AK25" s="145"/>
      <c r="AL25" s="39">
        <f t="shared" ref="AL25" si="1">SUM(G25:AK25)</f>
        <v>0</v>
      </c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spans="1:68" s="64" customFormat="1" ht="70.5" customHeight="1" x14ac:dyDescent="0.35">
      <c r="A26" s="95" t="s">
        <v>65</v>
      </c>
      <c r="B26" s="192"/>
      <c r="C26" s="38" t="s">
        <v>53</v>
      </c>
      <c r="D26" s="43" t="s">
        <v>12</v>
      </c>
      <c r="E26" s="38" t="s">
        <v>58</v>
      </c>
      <c r="F26" s="47">
        <v>1</v>
      </c>
      <c r="G26" s="39">
        <v>1</v>
      </c>
      <c r="H26" s="145"/>
      <c r="I26" s="145"/>
      <c r="J26" s="39"/>
      <c r="K26" s="39"/>
      <c r="L26" s="39"/>
      <c r="M26" s="39"/>
      <c r="N26" s="145"/>
      <c r="O26" s="145"/>
      <c r="P26" s="145"/>
      <c r="Q26" s="39"/>
      <c r="R26" s="39"/>
      <c r="S26" s="39"/>
      <c r="T26" s="39"/>
      <c r="U26" s="39"/>
      <c r="V26" s="145"/>
      <c r="W26" s="145"/>
      <c r="X26" s="39"/>
      <c r="Y26" s="39"/>
      <c r="Z26" s="39"/>
      <c r="AA26" s="39"/>
      <c r="AB26" s="39"/>
      <c r="AC26" s="145"/>
      <c r="AD26" s="145"/>
      <c r="AE26" s="39"/>
      <c r="AF26" s="39"/>
      <c r="AG26" s="39"/>
      <c r="AH26" s="39"/>
      <c r="AI26" s="39"/>
      <c r="AJ26" s="145"/>
      <c r="AK26" s="145"/>
      <c r="AL26" s="39">
        <f>SUM(G26:AK26)</f>
        <v>1</v>
      </c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1:68" s="96" customFormat="1" ht="15.75" customHeight="1" x14ac:dyDescent="0.3">
      <c r="A27" s="191" t="s">
        <v>59</v>
      </c>
      <c r="B27" s="191"/>
      <c r="C27" s="191"/>
      <c r="D27" s="191"/>
      <c r="E27" s="191"/>
      <c r="F27" s="45" t="s">
        <v>13</v>
      </c>
      <c r="G27" s="39">
        <f>SUM(G24:G26)</f>
        <v>2</v>
      </c>
      <c r="H27" s="39">
        <f t="shared" ref="H27:AK27" si="2">SUM(H24:H26)</f>
        <v>0</v>
      </c>
      <c r="I27" s="39"/>
      <c r="J27" s="39"/>
      <c r="K27" s="39"/>
      <c r="L27" s="39"/>
      <c r="M27" s="39"/>
      <c r="N27" s="39"/>
      <c r="O27" s="39"/>
      <c r="P27" s="39"/>
      <c r="Q27" s="39"/>
      <c r="R27" s="39">
        <f t="shared" si="2"/>
        <v>0</v>
      </c>
      <c r="S27" s="39">
        <f t="shared" si="2"/>
        <v>0</v>
      </c>
      <c r="T27" s="39">
        <f t="shared" si="2"/>
        <v>0</v>
      </c>
      <c r="U27" s="39">
        <f t="shared" si="2"/>
        <v>0</v>
      </c>
      <c r="V27" s="39">
        <f t="shared" si="2"/>
        <v>0</v>
      </c>
      <c r="W27" s="39">
        <f t="shared" si="2"/>
        <v>0</v>
      </c>
      <c r="X27" s="39">
        <f t="shared" si="2"/>
        <v>0</v>
      </c>
      <c r="Y27" s="39">
        <f t="shared" si="2"/>
        <v>0</v>
      </c>
      <c r="Z27" s="39">
        <f t="shared" si="2"/>
        <v>0</v>
      </c>
      <c r="AA27" s="39">
        <f t="shared" si="2"/>
        <v>0</v>
      </c>
      <c r="AB27" s="39">
        <f t="shared" si="2"/>
        <v>0</v>
      </c>
      <c r="AC27" s="39">
        <f t="shared" si="2"/>
        <v>0</v>
      </c>
      <c r="AD27" s="39">
        <f t="shared" si="2"/>
        <v>0</v>
      </c>
      <c r="AE27" s="39">
        <f t="shared" si="2"/>
        <v>0</v>
      </c>
      <c r="AF27" s="39">
        <f t="shared" si="2"/>
        <v>0</v>
      </c>
      <c r="AG27" s="39">
        <f t="shared" si="2"/>
        <v>0</v>
      </c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>SUM(G27:AK27)</f>
        <v>2</v>
      </c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</row>
    <row r="28" spans="1:68" s="64" customFormat="1" ht="15.75" hidden="1" customHeight="1" x14ac:dyDescent="0.35">
      <c r="A28" s="97"/>
      <c r="B28" s="56"/>
      <c r="C28" s="182" t="s">
        <v>14</v>
      </c>
      <c r="D28" s="183"/>
      <c r="E28" s="184"/>
      <c r="F28" s="57" t="s">
        <v>13</v>
      </c>
      <c r="G28" s="58">
        <f>'[1]мес ТЗ 2018'!AM456</f>
        <v>32.203000000000003</v>
      </c>
      <c r="H28" s="58">
        <f>'[1]мес ТЗ 2018'!AM595</f>
        <v>0</v>
      </c>
      <c r="I28" s="58">
        <f>'[1]мес ТЗ 2018'!AM736</f>
        <v>0</v>
      </c>
      <c r="J28" s="58">
        <f>'[1]мес ТЗ 2018'!AM837</f>
        <v>0</v>
      </c>
      <c r="K28" s="58">
        <f>'[1]мес ТЗ 2018'!AM942</f>
        <v>0</v>
      </c>
      <c r="L28" s="58">
        <f>'[1]мес ТЗ 2018'!AM1045</f>
        <v>0</v>
      </c>
      <c r="M28" s="58">
        <f>'[1]мес ТЗ 2018'!AM1146</f>
        <v>0</v>
      </c>
      <c r="N28" s="58">
        <f>'[1]мес ТЗ 2018'!AM1286</f>
        <v>0</v>
      </c>
      <c r="O28" s="58">
        <f>'[1]мес ТЗ 2018'!AM1386</f>
        <v>0</v>
      </c>
      <c r="P28" s="58">
        <f>'[1]мес ТЗ 2018'!AM1483</f>
        <v>24.084</v>
      </c>
      <c r="Q28" s="58">
        <f>'[1]мес ТЗ 2018'!AM1623</f>
        <v>0</v>
      </c>
      <c r="R28" s="58">
        <f>'[1]мес ТЗ 2018'!AM1756</f>
        <v>0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9"/>
      <c r="AL28" s="60">
        <f>SUM(G28:R28)</f>
        <v>56.287000000000006</v>
      </c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</row>
    <row r="29" spans="1:68" s="64" customFormat="1" ht="15.75" hidden="1" customHeight="1" x14ac:dyDescent="0.35">
      <c r="A29" s="40"/>
      <c r="B29" s="38"/>
      <c r="C29" s="195" t="s">
        <v>15</v>
      </c>
      <c r="D29" s="196"/>
      <c r="E29" s="197"/>
      <c r="F29" s="47" t="s">
        <v>13</v>
      </c>
      <c r="G29" s="39">
        <f>'[1]мес ТЗ 2018'!AM457</f>
        <v>60.834000000000003</v>
      </c>
      <c r="H29" s="39">
        <f>'[1]мес ТЗ 2018'!AM596</f>
        <v>0</v>
      </c>
      <c r="I29" s="39">
        <f>'[1]мес ТЗ 2018'!AM737</f>
        <v>0</v>
      </c>
      <c r="J29" s="39">
        <f>'[1]мес ТЗ 2018'!AM838</f>
        <v>0</v>
      </c>
      <c r="K29" s="39">
        <f>'[1]мес ТЗ 2018'!AM943</f>
        <v>0</v>
      </c>
      <c r="L29" s="39">
        <f>'[1]мес ТЗ 2018'!AM1046</f>
        <v>0</v>
      </c>
      <c r="M29" s="39">
        <f>'[1]мес ТЗ 2018'!AM1147</f>
        <v>0</v>
      </c>
      <c r="N29" s="39">
        <f>'[1]мес ТЗ 2018'!AM1287</f>
        <v>0</v>
      </c>
      <c r="O29" s="39">
        <f>'[1]мес ТЗ 2018'!AM1387</f>
        <v>0</v>
      </c>
      <c r="P29" s="39">
        <f>'[1]мес ТЗ 2018'!AM1484</f>
        <v>24.084</v>
      </c>
      <c r="Q29" s="39">
        <f>'[1]мес ТЗ 2018'!AM1624</f>
        <v>0</v>
      </c>
      <c r="R29" s="39">
        <f>'[1]мес ТЗ 2018'!AM1757</f>
        <v>0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62"/>
      <c r="AL29" s="60">
        <f>SUM(G29:R29)</f>
        <v>84.918000000000006</v>
      </c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</row>
    <row r="30" spans="1:68" s="64" customFormat="1" ht="15.75" hidden="1" customHeight="1" x14ac:dyDescent="0.35">
      <c r="A30" s="40"/>
      <c r="B30" s="38"/>
      <c r="C30" s="38"/>
      <c r="D30" s="198"/>
      <c r="E30" s="199"/>
      <c r="F30" s="47" t="s">
        <v>13</v>
      </c>
      <c r="G30" s="39">
        <f>G27</f>
        <v>2</v>
      </c>
      <c r="H30" s="39">
        <f t="shared" ref="H30:R30" si="3">H27</f>
        <v>0</v>
      </c>
      <c r="I30" s="39">
        <f t="shared" si="3"/>
        <v>0</v>
      </c>
      <c r="J30" s="39">
        <f t="shared" si="3"/>
        <v>0</v>
      </c>
      <c r="K30" s="39">
        <f t="shared" si="3"/>
        <v>0</v>
      </c>
      <c r="L30" s="39">
        <f t="shared" si="3"/>
        <v>0</v>
      </c>
      <c r="M30" s="39">
        <f t="shared" si="3"/>
        <v>0</v>
      </c>
      <c r="N30" s="39">
        <f t="shared" si="3"/>
        <v>0</v>
      </c>
      <c r="O30" s="39">
        <f t="shared" si="3"/>
        <v>0</v>
      </c>
      <c r="P30" s="39">
        <f t="shared" si="3"/>
        <v>0</v>
      </c>
      <c r="Q30" s="39">
        <f t="shared" si="3"/>
        <v>0</v>
      </c>
      <c r="R30" s="39">
        <f t="shared" si="3"/>
        <v>0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62"/>
      <c r="AL30" s="60">
        <f>SUM(G30:R30)</f>
        <v>2</v>
      </c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</row>
    <row r="31" spans="1:68" s="64" customFormat="1" ht="15.75" hidden="1" customHeight="1" x14ac:dyDescent="0.35">
      <c r="A31" s="40"/>
      <c r="B31" s="38"/>
      <c r="C31" s="195" t="s">
        <v>17</v>
      </c>
      <c r="D31" s="196"/>
      <c r="E31" s="197"/>
      <c r="F31" s="47" t="s">
        <v>18</v>
      </c>
      <c r="G31" s="39">
        <f>'[1]мес ТЗ 2018'!AM459</f>
        <v>2.21</v>
      </c>
      <c r="H31" s="39">
        <f>'[1]мес ТЗ 2018'!AM598</f>
        <v>0</v>
      </c>
      <c r="I31" s="39">
        <f>'[1]мес ТЗ 2018'!AM739</f>
        <v>0</v>
      </c>
      <c r="J31" s="39">
        <f>'[1]мес ТЗ 2018'!AM840</f>
        <v>0</v>
      </c>
      <c r="K31" s="39">
        <f>'[1]мес ТЗ 2018'!AM945</f>
        <v>6</v>
      </c>
      <c r="L31" s="39">
        <f>'[1]мес ТЗ 2018'!AM1048</f>
        <v>0</v>
      </c>
      <c r="M31" s="39">
        <f>'[1]мес ТЗ 2018'!AM1149</f>
        <v>0</v>
      </c>
      <c r="N31" s="39">
        <f>'[1]мес ТЗ 2018'!AM1289</f>
        <v>0</v>
      </c>
      <c r="O31" s="42">
        <f>'[1]мес ТЗ 2018'!AM1389</f>
        <v>0</v>
      </c>
      <c r="P31" s="39">
        <f>'[1]мес ТЗ 2018'!AM1486</f>
        <v>0</v>
      </c>
      <c r="Q31" s="39">
        <f>'[1]мес ТЗ 2018'!AM1626</f>
        <v>0</v>
      </c>
      <c r="R31" s="39">
        <f>'[1]мес ТЗ 2018'!AM1759</f>
        <v>0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62"/>
      <c r="AL31" s="60">
        <f>SUM(G31:R31)</f>
        <v>8.2100000000000009</v>
      </c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</row>
    <row r="32" spans="1:68" s="48" customFormat="1" ht="15.75" hidden="1" customHeight="1" x14ac:dyDescent="0.35">
      <c r="A32" s="65"/>
      <c r="B32" s="65"/>
      <c r="C32" s="65"/>
      <c r="D32" s="198"/>
      <c r="E32" s="199"/>
      <c r="F32" s="40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62"/>
      <c r="AL32" s="66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 spans="1:68" s="48" customFormat="1" ht="15" hidden="1" customHeight="1" x14ac:dyDescent="0.35">
      <c r="A33" s="49"/>
      <c r="B33" s="200" t="s">
        <v>10</v>
      </c>
      <c r="C33" s="198"/>
      <c r="D33" s="198"/>
      <c r="E33" s="199"/>
      <c r="F33" s="49"/>
      <c r="G33" s="46" t="e">
        <f>#REF!+#REF!+#REF!+#REF!+G24</f>
        <v>#REF!</v>
      </c>
      <c r="H33" s="46" t="e">
        <f>#REF!+#REF!+#REF!+#REF!+H24</f>
        <v>#REF!</v>
      </c>
      <c r="I33" s="46" t="e">
        <f>#REF!+#REF!+#REF!+#REF!+I24</f>
        <v>#REF!</v>
      </c>
      <c r="J33" s="46" t="e">
        <f>#REF!+#REF!+#REF!+#REF!+J24</f>
        <v>#REF!</v>
      </c>
      <c r="K33" s="46" t="e">
        <f>#REF!+#REF!+#REF!+#REF!+K24</f>
        <v>#REF!</v>
      </c>
      <c r="L33" s="46" t="e">
        <f>#REF!+#REF!+#REF!+#REF!+L24</f>
        <v>#REF!</v>
      </c>
      <c r="M33" s="46" t="e">
        <f>#REF!+#REF!+#REF!+#REF!+M24</f>
        <v>#REF!</v>
      </c>
      <c r="N33" s="46" t="e">
        <f>#REF!+#REF!+#REF!+#REF!+N24</f>
        <v>#REF!</v>
      </c>
      <c r="O33" s="46" t="e">
        <f>#REF!+#REF!+#REF!+#REF!+O24</f>
        <v>#REF!</v>
      </c>
      <c r="P33" s="46" t="e">
        <f>#REF!+#REF!+#REF!+#REF!+P24</f>
        <v>#REF!</v>
      </c>
      <c r="Q33" s="46" t="e">
        <f>#REF!+#REF!+#REF!+#REF!+Q24</f>
        <v>#REF!</v>
      </c>
      <c r="R33" s="46" t="e">
        <f>#REF!+#REF!+#REF!+#REF!+R24</f>
        <v>#REF!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67"/>
      <c r="AL33" s="68" t="e">
        <f>SUM(G33:R33)</f>
        <v>#REF!</v>
      </c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</row>
    <row r="34" spans="1:68" s="70" customFormat="1" ht="15" hidden="1" customHeight="1" x14ac:dyDescent="0.35">
      <c r="A34" s="49"/>
      <c r="B34" s="200" t="s">
        <v>11</v>
      </c>
      <c r="C34" s="198"/>
      <c r="D34" s="198"/>
      <c r="E34" s="199"/>
      <c r="F34" s="49"/>
      <c r="G34" s="46" t="e">
        <f>#REF!+#REF!+#REF!+G25</f>
        <v>#REF!</v>
      </c>
      <c r="H34" s="46" t="e">
        <f>#REF!+#REF!+#REF!+H25</f>
        <v>#REF!</v>
      </c>
      <c r="I34" s="46" t="e">
        <f>#REF!+#REF!+#REF!+I25</f>
        <v>#REF!</v>
      </c>
      <c r="J34" s="46" t="e">
        <f>#REF!+#REF!+#REF!+J25</f>
        <v>#REF!</v>
      </c>
      <c r="K34" s="46" t="e">
        <f>#REF!+#REF!+#REF!+K25</f>
        <v>#REF!</v>
      </c>
      <c r="L34" s="46" t="e">
        <f>#REF!+#REF!+#REF!+L25</f>
        <v>#REF!</v>
      </c>
      <c r="M34" s="46" t="e">
        <f>#REF!+#REF!+#REF!+M25</f>
        <v>#REF!</v>
      </c>
      <c r="N34" s="46" t="e">
        <f>#REF!+#REF!+#REF!+N25</f>
        <v>#REF!</v>
      </c>
      <c r="O34" s="46" t="e">
        <f>#REF!+#REF!+#REF!+O25</f>
        <v>#REF!</v>
      </c>
      <c r="P34" s="46" t="e">
        <f>#REF!+#REF!+#REF!+P25</f>
        <v>#REF!</v>
      </c>
      <c r="Q34" s="46" t="e">
        <f>#REF!+#REF!+#REF!+Q25</f>
        <v>#REF!</v>
      </c>
      <c r="R34" s="46" t="e">
        <f>#REF!+#REF!+#REF!+R25</f>
        <v>#REF!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67"/>
      <c r="AL34" s="68" t="e">
        <f t="shared" ref="AL34:AL40" si="4">SUM(G34:R34)</f>
        <v>#REF!</v>
      </c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</row>
    <row r="35" spans="1:68" s="70" customFormat="1" ht="15" hidden="1" customHeight="1" x14ac:dyDescent="0.35">
      <c r="A35" s="71"/>
      <c r="B35" s="200" t="s">
        <v>12</v>
      </c>
      <c r="C35" s="198"/>
      <c r="D35" s="198"/>
      <c r="E35" s="199"/>
      <c r="F35" s="49"/>
      <c r="G35" s="46" t="e">
        <f>#REF!+#REF!+#REF!+#REF!+#REF!+#REF!+#REF!+G26</f>
        <v>#REF!</v>
      </c>
      <c r="H35" s="46" t="e">
        <f>#REF!+#REF!+#REF!+#REF!+#REF!+#REF!+#REF!+H26</f>
        <v>#REF!</v>
      </c>
      <c r="I35" s="46" t="e">
        <f>#REF!+#REF!+#REF!+#REF!+#REF!+#REF!+#REF!+I26</f>
        <v>#REF!</v>
      </c>
      <c r="J35" s="46" t="e">
        <f>#REF!+#REF!+#REF!+#REF!+#REF!+#REF!+#REF!+J26</f>
        <v>#REF!</v>
      </c>
      <c r="K35" s="46" t="e">
        <f>#REF!+#REF!+#REF!+#REF!+#REF!+#REF!+#REF!+K26</f>
        <v>#REF!</v>
      </c>
      <c r="L35" s="46" t="e">
        <f>#REF!+#REF!+#REF!+#REF!+#REF!+#REF!+#REF!+L26</f>
        <v>#REF!</v>
      </c>
      <c r="M35" s="46" t="e">
        <f>#REF!+#REF!+#REF!+#REF!+#REF!+#REF!+#REF!+M26</f>
        <v>#REF!</v>
      </c>
      <c r="N35" s="46" t="e">
        <f>#REF!+#REF!+#REF!+#REF!+#REF!+#REF!+#REF!+N26</f>
        <v>#REF!</v>
      </c>
      <c r="O35" s="46" t="e">
        <f>#REF!+#REF!+#REF!+#REF!+#REF!+#REF!+#REF!+O26</f>
        <v>#REF!</v>
      </c>
      <c r="P35" s="46" t="e">
        <f>#REF!+#REF!+#REF!+#REF!+#REF!+#REF!+#REF!+P26</f>
        <v>#REF!</v>
      </c>
      <c r="Q35" s="46" t="e">
        <f>#REF!+#REF!+#REF!+#REF!+#REF!+#REF!+#REF!+Q26</f>
        <v>#REF!</v>
      </c>
      <c r="R35" s="46" t="e">
        <f>#REF!+#REF!+#REF!+#REF!+#REF!+#REF!+#REF!+R26</f>
        <v>#REF!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67"/>
      <c r="AL35" s="68" t="e">
        <f t="shared" si="4"/>
        <v>#REF!</v>
      </c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 spans="1:68" s="48" customFormat="1" ht="15.75" hidden="1" customHeight="1" x14ac:dyDescent="0.35">
      <c r="A36" s="201" t="s">
        <v>23</v>
      </c>
      <c r="B36" s="191"/>
      <c r="C36" s="191"/>
      <c r="D36" s="191"/>
      <c r="E36" s="191"/>
      <c r="F36" s="191"/>
      <c r="G36" s="46">
        <f>'[1]мес ТЗ 2018'!AM284</f>
        <v>0</v>
      </c>
      <c r="H36" s="46">
        <f>'[1]мес ТЗ 2018'!AM313</f>
        <v>15.465999999999999</v>
      </c>
      <c r="I36" s="46">
        <f>'[1]мес ТЗ 2018'!AM342</f>
        <v>0</v>
      </c>
      <c r="J36" s="46">
        <f>'[1]мес ТЗ 2018'!AM371</f>
        <v>0</v>
      </c>
      <c r="K36" s="46">
        <f>'[1]мес ТЗ 2018'!AM400</f>
        <v>6</v>
      </c>
      <c r="L36" s="46">
        <f>'[1]мес ТЗ 2018'!AM1052</f>
        <v>0</v>
      </c>
      <c r="M36" s="46">
        <f>'[1]мес ТЗ 2018'!AM1223</f>
        <v>0</v>
      </c>
      <c r="N36" s="46">
        <f>'[1]мес ТЗ 2018'!AM1294</f>
        <v>0</v>
      </c>
      <c r="O36" s="46">
        <f>'[1]мес ТЗ 2018'!AM1394</f>
        <v>0</v>
      </c>
      <c r="P36" s="46">
        <f>'[1]мес ТЗ 2018'!AM1563</f>
        <v>0</v>
      </c>
      <c r="Q36" s="46">
        <f>'[1]мес ТЗ 2018'!AM1690</f>
        <v>0</v>
      </c>
      <c r="R36" s="67">
        <f>'[1]мес ТЗ 2018'!AM1839</f>
        <v>0</v>
      </c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8">
        <f t="shared" si="4"/>
        <v>21.466000000000001</v>
      </c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 spans="1:68" hidden="1" x14ac:dyDescent="0.35">
      <c r="A37" s="202" t="s">
        <v>24</v>
      </c>
      <c r="B37" s="203"/>
      <c r="C37" s="203"/>
      <c r="D37" s="203"/>
      <c r="E37" s="203"/>
      <c r="F37" s="203"/>
      <c r="G37" s="46">
        <f>'[1]мес ТЗ 2018'!AM285</f>
        <v>0</v>
      </c>
      <c r="H37" s="46">
        <f>'[1]мес ТЗ 2018'!AM314</f>
        <v>0</v>
      </c>
      <c r="I37" s="46">
        <f>'[1]мес ТЗ 2018'!AM343</f>
        <v>3.9780698364827298</v>
      </c>
      <c r="J37" s="46">
        <f>'[1]мес ТЗ 2018'!AM372</f>
        <v>0</v>
      </c>
      <c r="K37" s="46">
        <f>'[1]мес ТЗ 2018'!AM401</f>
        <v>0</v>
      </c>
      <c r="L37" s="46">
        <f>'[1]мес ТЗ 2018'!AM1053</f>
        <v>0</v>
      </c>
      <c r="M37" s="46">
        <f>'[1]мес ТЗ 2018'!AM1224</f>
        <v>7.8620000000000001</v>
      </c>
      <c r="N37" s="46">
        <f>'[1]мес ТЗ 2018'!AM1295</f>
        <v>0</v>
      </c>
      <c r="O37" s="46">
        <f>'[1]мес ТЗ 2018'!AM1395</f>
        <v>0</v>
      </c>
      <c r="P37" s="46">
        <f>'[1]мес ТЗ 2018'!AM1564</f>
        <v>6</v>
      </c>
      <c r="Q37" s="46">
        <f>'[1]мес ТЗ 2018'!AM1691</f>
        <v>0</v>
      </c>
      <c r="R37" s="67">
        <f>'[1]мес ТЗ 2018'!AM1840</f>
        <v>0</v>
      </c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8">
        <f t="shared" si="4"/>
        <v>17.84006983648273</v>
      </c>
      <c r="AM37" s="14"/>
      <c r="AN37" s="14"/>
      <c r="AO37" s="14"/>
    </row>
    <row r="38" spans="1:68" hidden="1" x14ac:dyDescent="0.35">
      <c r="A38" s="204" t="s">
        <v>25</v>
      </c>
      <c r="B38" s="205"/>
      <c r="C38" s="205"/>
      <c r="D38" s="205"/>
      <c r="E38" s="205"/>
      <c r="F38" s="205"/>
      <c r="G38" s="46" t="e">
        <f>SUM(G34:G37)</f>
        <v>#REF!</v>
      </c>
      <c r="H38" s="46" t="e">
        <f t="shared" ref="H38" si="5">SUM(H34:H37)</f>
        <v>#REF!</v>
      </c>
      <c r="I38" s="46" t="e">
        <f>SUM(I34:I37)</f>
        <v>#REF!</v>
      </c>
      <c r="J38" s="46" t="e">
        <f t="shared" ref="J38" si="6">SUM(J34:J37)</f>
        <v>#REF!</v>
      </c>
      <c r="K38" s="46" t="e">
        <f>SUM(K34:K37)</f>
        <v>#REF!</v>
      </c>
      <c r="L38" s="46" t="e">
        <f>SUM(L34:L37)</f>
        <v>#REF!</v>
      </c>
      <c r="M38" s="46" t="e">
        <f t="shared" ref="M38:R38" si="7">SUM(M34:M37)</f>
        <v>#REF!</v>
      </c>
      <c r="N38" s="46" t="e">
        <f t="shared" si="7"/>
        <v>#REF!</v>
      </c>
      <c r="O38" s="46" t="e">
        <f t="shared" si="7"/>
        <v>#REF!</v>
      </c>
      <c r="P38" s="46" t="e">
        <f t="shared" si="7"/>
        <v>#REF!</v>
      </c>
      <c r="Q38" s="46" t="e">
        <f t="shared" si="7"/>
        <v>#REF!</v>
      </c>
      <c r="R38" s="67" t="e">
        <f t="shared" si="7"/>
        <v>#REF!</v>
      </c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8" t="e">
        <f t="shared" si="4"/>
        <v>#REF!</v>
      </c>
      <c r="AM38" s="14"/>
      <c r="AN38" s="14"/>
      <c r="AO38" s="14"/>
    </row>
    <row r="39" spans="1:68" hidden="1" x14ac:dyDescent="0.35">
      <c r="A39" s="206" t="s">
        <v>26</v>
      </c>
      <c r="B39" s="207"/>
      <c r="C39" s="207"/>
      <c r="D39" s="207"/>
      <c r="E39" s="207"/>
      <c r="F39" s="207"/>
      <c r="G39" s="72">
        <f>'[1]мес ТЗ 2018'!AM287</f>
        <v>0</v>
      </c>
      <c r="H39" s="72">
        <f>'[1]мес ТЗ 2018'!AM316</f>
        <v>0</v>
      </c>
      <c r="I39" s="72">
        <f>'[1]мес ТЗ 2018'!AM345</f>
        <v>5.27</v>
      </c>
      <c r="J39" s="72">
        <f>'[1]мес ТЗ 2018'!AM374</f>
        <v>0</v>
      </c>
      <c r="K39" s="72">
        <f>'[1]мес ТЗ 2018'!AM403</f>
        <v>0</v>
      </c>
      <c r="L39" s="72">
        <f>'[1]мес ТЗ 2018'!AM1055</f>
        <v>0</v>
      </c>
      <c r="M39" s="72">
        <f>'[1]мес ТЗ 2018'!AM1226</f>
        <v>0</v>
      </c>
      <c r="N39" s="72">
        <f>'[1]мес ТЗ 2018'!AM1297</f>
        <v>0</v>
      </c>
      <c r="O39" s="72">
        <f>'[1]мес ТЗ 2018'!AM1397</f>
        <v>0</v>
      </c>
      <c r="P39" s="72">
        <f>'[1]мес ТЗ 2018'!AM1566</f>
        <v>0</v>
      </c>
      <c r="Q39" s="72">
        <f>'[1]мес ТЗ 2018'!AM1693</f>
        <v>0</v>
      </c>
      <c r="R39" s="73">
        <f>'[1]мес ТЗ 2018'!AM1842</f>
        <v>0</v>
      </c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68">
        <f t="shared" si="4"/>
        <v>5.27</v>
      </c>
      <c r="AM39" s="14"/>
      <c r="AN39" s="14"/>
      <c r="AO39" s="14"/>
    </row>
    <row r="40" spans="1:68" hidden="1" x14ac:dyDescent="0.35">
      <c r="A40" s="35"/>
      <c r="B40" s="74"/>
      <c r="C40" s="35"/>
      <c r="D40" s="35"/>
      <c r="E40" s="75" t="s">
        <v>12</v>
      </c>
      <c r="F40" s="76"/>
      <c r="G40" s="46" t="e">
        <f>#REF!+#REF!+#REF!+#REF!</f>
        <v>#REF!</v>
      </c>
      <c r="H40" s="46" t="e">
        <f>#REF!+#REF!+#REF!+#REF!</f>
        <v>#REF!</v>
      </c>
      <c r="I40" s="46" t="e">
        <f>#REF!+#REF!++I26+#REF!+#REF!</f>
        <v>#REF!</v>
      </c>
      <c r="J40" s="46" t="e">
        <f>#REF!+#REF!++J26+#REF!+#REF!</f>
        <v>#REF!</v>
      </c>
      <c r="K40" s="46" t="e">
        <f>#REF!+#REF!++K26+#REF!+#REF!</f>
        <v>#REF!</v>
      </c>
      <c r="L40" s="46" t="e">
        <f>#REF!+#REF!++L26+#REF!+#REF!</f>
        <v>#REF!</v>
      </c>
      <c r="M40" s="46" t="e">
        <f>#REF!+#REF!++M26+#REF!+#REF!</f>
        <v>#REF!</v>
      </c>
      <c r="N40" s="46" t="e">
        <f>#REF!+#REF!++N26+#REF!+#REF!</f>
        <v>#REF!</v>
      </c>
      <c r="O40" s="46" t="e">
        <f>#REF!+#REF!++O26+#REF!+#REF!</f>
        <v>#REF!</v>
      </c>
      <c r="P40" s="46" t="e">
        <f>#REF!+#REF!++P26+#REF!+#REF!</f>
        <v>#REF!</v>
      </c>
      <c r="Q40" s="46" t="e">
        <f>#REF!+#REF!++Q26+#REF!+#REF!</f>
        <v>#REF!</v>
      </c>
      <c r="R40" s="46" t="e">
        <f>#REF!+#REF!++R26+#REF!+#REF!</f>
        <v>#REF!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67"/>
      <c r="AL40" s="68" t="e">
        <f t="shared" si="4"/>
        <v>#REF!</v>
      </c>
    </row>
    <row r="41" spans="1:68" ht="15" hidden="1" customHeight="1" x14ac:dyDescent="0.35">
      <c r="A41" s="77"/>
      <c r="B41" s="78"/>
      <c r="C41" s="78"/>
      <c r="D41" s="193"/>
      <c r="E41" s="194"/>
      <c r="F41" s="78"/>
      <c r="G41" s="79" t="e">
        <f>G33+G34+G35</f>
        <v>#REF!</v>
      </c>
      <c r="H41" s="79" t="e">
        <f t="shared" ref="H41" si="8">H33+H34+H35</f>
        <v>#REF!</v>
      </c>
      <c r="I41" s="79" t="e">
        <f>I33+I34+I35</f>
        <v>#REF!</v>
      </c>
      <c r="J41" s="79" t="e">
        <f t="shared" ref="J41:R41" si="9">J33+J34+J35</f>
        <v>#REF!</v>
      </c>
      <c r="K41" s="79" t="e">
        <f t="shared" si="9"/>
        <v>#REF!</v>
      </c>
      <c r="L41" s="79" t="e">
        <f t="shared" si="9"/>
        <v>#REF!</v>
      </c>
      <c r="M41" s="79" t="e">
        <f t="shared" si="9"/>
        <v>#REF!</v>
      </c>
      <c r="N41" s="79" t="e">
        <f t="shared" si="9"/>
        <v>#REF!</v>
      </c>
      <c r="O41" s="79" t="e">
        <f t="shared" si="9"/>
        <v>#REF!</v>
      </c>
      <c r="P41" s="79" t="e">
        <f t="shared" si="9"/>
        <v>#REF!</v>
      </c>
      <c r="Q41" s="79" t="e">
        <f t="shared" si="9"/>
        <v>#REF!</v>
      </c>
      <c r="R41" s="79" t="e">
        <f t="shared" si="9"/>
        <v>#REF!</v>
      </c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80"/>
      <c r="AL41" s="68" t="e">
        <f>SUM(G41:R41)</f>
        <v>#REF!</v>
      </c>
    </row>
    <row r="42" spans="1:68" ht="15" hidden="1" customHeight="1" x14ac:dyDescent="0.35">
      <c r="A42" s="77"/>
      <c r="B42" s="81"/>
      <c r="C42" s="213" t="s">
        <v>14</v>
      </c>
      <c r="D42" s="193"/>
      <c r="E42" s="194"/>
      <c r="F42" s="81"/>
      <c r="G42" s="82" t="e">
        <f>#REF!+#REF!+#REF!+G20+G28</f>
        <v>#REF!</v>
      </c>
      <c r="H42" s="82" t="e">
        <f>#REF!+#REF!+#REF!+H20+H28</f>
        <v>#REF!</v>
      </c>
      <c r="I42" s="82" t="e">
        <f>#REF!+#REF!+#REF!+I20+I28</f>
        <v>#REF!</v>
      </c>
      <c r="J42" s="82" t="e">
        <f>#REF!+#REF!+#REF!+J20+J28</f>
        <v>#REF!</v>
      </c>
      <c r="K42" s="82" t="e">
        <f>#REF!+#REF!+#REF!+K20+K28</f>
        <v>#REF!</v>
      </c>
      <c r="L42" s="82" t="e">
        <f>#REF!+#REF!+#REF!+L20+L28</f>
        <v>#REF!</v>
      </c>
      <c r="M42" s="82" t="e">
        <f>#REF!+#REF!+#REF!+M20+M28</f>
        <v>#REF!</v>
      </c>
      <c r="N42" s="82" t="e">
        <f>#REF!+#REF!+#REF!+N20+N28</f>
        <v>#REF!</v>
      </c>
      <c r="O42" s="82" t="e">
        <f>#REF!+#REF!+#REF!+O20+O28</f>
        <v>#REF!</v>
      </c>
      <c r="P42" s="82" t="e">
        <f>#REF!+#REF!+#REF!+P20+P28</f>
        <v>#REF!</v>
      </c>
      <c r="Q42" s="82" t="e">
        <f>#REF!+#REF!+#REF!+Q20+Q28</f>
        <v>#REF!</v>
      </c>
      <c r="R42" s="82" t="e">
        <f>#REF!+#REF!+#REF!+R20+R28</f>
        <v>#REF!</v>
      </c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3"/>
      <c r="AL42" s="84" t="e">
        <f>SUM(G42:R42)</f>
        <v>#REF!</v>
      </c>
    </row>
    <row r="43" spans="1:68" ht="15" hidden="1" customHeight="1" x14ac:dyDescent="0.35">
      <c r="A43" s="77"/>
      <c r="B43" s="81"/>
      <c r="C43" s="213" t="s">
        <v>15</v>
      </c>
      <c r="D43" s="193"/>
      <c r="E43" s="194"/>
      <c r="F43" s="81"/>
      <c r="G43" s="82" t="e">
        <f>#REF!+#REF!+#REF!+G21+G29</f>
        <v>#REF!</v>
      </c>
      <c r="H43" s="82" t="e">
        <f>#REF!+#REF!+#REF!+H21+H29</f>
        <v>#REF!</v>
      </c>
      <c r="I43" s="82" t="e">
        <f>#REF!+#REF!+#REF!+I21+I29</f>
        <v>#REF!</v>
      </c>
      <c r="J43" s="82" t="e">
        <f>#REF!+#REF!+#REF!+J21+J29</f>
        <v>#REF!</v>
      </c>
      <c r="K43" s="82" t="e">
        <f>#REF!+#REF!+#REF!+K21+K29</f>
        <v>#REF!</v>
      </c>
      <c r="L43" s="82" t="e">
        <f>#REF!+#REF!+#REF!+L21+L29</f>
        <v>#REF!</v>
      </c>
      <c r="M43" s="82" t="e">
        <f>#REF!+#REF!+#REF!+M21+M29</f>
        <v>#REF!</v>
      </c>
      <c r="N43" s="82" t="e">
        <f>#REF!+#REF!+#REF!+N21+N29</f>
        <v>#REF!</v>
      </c>
      <c r="O43" s="82" t="e">
        <f>#REF!+#REF!+#REF!+O21+O29</f>
        <v>#REF!</v>
      </c>
      <c r="P43" s="82" t="e">
        <f>#REF!+#REF!+#REF!+P21+P29</f>
        <v>#REF!</v>
      </c>
      <c r="Q43" s="82" t="e">
        <f>#REF!+#REF!+#REF!+Q21+Q29</f>
        <v>#REF!</v>
      </c>
      <c r="R43" s="82" t="e">
        <f>#REF!+#REF!+#REF!+R21+R29</f>
        <v>#REF!</v>
      </c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3"/>
      <c r="AL43" s="84" t="e">
        <f>SUM(G43:R43)</f>
        <v>#REF!</v>
      </c>
    </row>
    <row r="44" spans="1:68" ht="15" hidden="1" customHeight="1" x14ac:dyDescent="0.35">
      <c r="A44" s="77"/>
      <c r="B44" s="81"/>
      <c r="C44" s="78"/>
      <c r="D44" s="193"/>
      <c r="E44" s="194"/>
      <c r="F44" s="81"/>
      <c r="G44" s="82" t="e">
        <f>SUM(G41:G43)</f>
        <v>#REF!</v>
      </c>
      <c r="H44" s="82" t="e">
        <f t="shared" ref="H44" si="10">SUM(H41:H43)</f>
        <v>#REF!</v>
      </c>
      <c r="I44" s="82" t="e">
        <f>SUM(I41:I43)</f>
        <v>#REF!</v>
      </c>
      <c r="J44" s="82" t="e">
        <f t="shared" ref="J44:R44" si="11">SUM(J41:J43)</f>
        <v>#REF!</v>
      </c>
      <c r="K44" s="82" t="e">
        <f t="shared" si="11"/>
        <v>#REF!</v>
      </c>
      <c r="L44" s="82" t="e">
        <f t="shared" si="11"/>
        <v>#REF!</v>
      </c>
      <c r="M44" s="82" t="e">
        <f t="shared" si="11"/>
        <v>#REF!</v>
      </c>
      <c r="N44" s="82" t="e">
        <f t="shared" si="11"/>
        <v>#REF!</v>
      </c>
      <c r="O44" s="82" t="e">
        <f t="shared" si="11"/>
        <v>#REF!</v>
      </c>
      <c r="P44" s="82" t="e">
        <f t="shared" si="11"/>
        <v>#REF!</v>
      </c>
      <c r="Q44" s="82" t="e">
        <f t="shared" si="11"/>
        <v>#REF!</v>
      </c>
      <c r="R44" s="82" t="e">
        <f t="shared" si="11"/>
        <v>#REF!</v>
      </c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3"/>
      <c r="AL44" s="84" t="e">
        <f>SUM(G44:R44)</f>
        <v>#REF!</v>
      </c>
    </row>
    <row r="45" spans="1:68" ht="15" hidden="1" customHeight="1" x14ac:dyDescent="0.35">
      <c r="A45" s="77"/>
      <c r="B45" s="81"/>
      <c r="C45" s="213" t="s">
        <v>17</v>
      </c>
      <c r="D45" s="193"/>
      <c r="E45" s="194"/>
      <c r="F45" s="81"/>
      <c r="G45" s="82" t="e">
        <f>#REF!+#REF!+#REF!+G23+G31</f>
        <v>#REF!</v>
      </c>
      <c r="H45" s="82" t="e">
        <f>#REF!+#REF!+#REF!+H23+H31</f>
        <v>#REF!</v>
      </c>
      <c r="I45" s="82" t="e">
        <f>#REF!+#REF!+#REF!+I23+I31</f>
        <v>#REF!</v>
      </c>
      <c r="J45" s="82" t="e">
        <f>#REF!+#REF!+#REF!+J23+J31</f>
        <v>#REF!</v>
      </c>
      <c r="K45" s="82" t="e">
        <f>#REF!+#REF!+#REF!+K23+K31</f>
        <v>#REF!</v>
      </c>
      <c r="L45" s="82" t="e">
        <f>#REF!+#REF!+#REF!+L23+L31</f>
        <v>#REF!</v>
      </c>
      <c r="M45" s="82" t="e">
        <f>#REF!+#REF!+#REF!+M23+M31</f>
        <v>#REF!</v>
      </c>
      <c r="N45" s="82" t="e">
        <f>#REF!+#REF!+#REF!+N23+N31</f>
        <v>#REF!</v>
      </c>
      <c r="O45" s="85" t="e">
        <f>#REF!+#REF!+#REF!+O23+O31</f>
        <v>#REF!</v>
      </c>
      <c r="P45" s="82" t="e">
        <f>#REF!+#REF!+#REF!+P23+P31</f>
        <v>#REF!</v>
      </c>
      <c r="Q45" s="82" t="e">
        <f>#REF!+#REF!+#REF!+Q23+Q31</f>
        <v>#REF!</v>
      </c>
      <c r="R45" s="82" t="e">
        <f>#REF!+#REF!+#REF!+R23+R31</f>
        <v>#REF!</v>
      </c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3"/>
      <c r="AL45" s="86" t="e">
        <f>SUM(G45:R45)</f>
        <v>#REF!</v>
      </c>
    </row>
    <row r="46" spans="1:68" ht="28.5" customHeight="1" x14ac:dyDescent="0.35"/>
    <row r="47" spans="1:68" ht="15" customHeight="1" x14ac:dyDescent="0.35">
      <c r="A47" s="2"/>
      <c r="B47" s="3"/>
      <c r="C47" s="3"/>
      <c r="D47" s="3"/>
      <c r="E47" s="3"/>
      <c r="F47" s="3"/>
      <c r="G47" s="88"/>
      <c r="H47" s="88"/>
      <c r="I47" s="88"/>
      <c r="J47" s="88"/>
      <c r="K47" s="88"/>
      <c r="L47" s="88"/>
      <c r="M47" s="88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</row>
    <row r="48" spans="1:68" s="90" customFormat="1" ht="66" customHeight="1" x14ac:dyDescent="0.35">
      <c r="B48" s="212" t="s">
        <v>35</v>
      </c>
      <c r="C48" s="212"/>
      <c r="D48" s="212"/>
      <c r="E48" s="212"/>
      <c r="F48" s="212"/>
      <c r="G48" s="212"/>
      <c r="H48" s="171" t="s">
        <v>96</v>
      </c>
      <c r="I48" s="171"/>
      <c r="J48" s="171"/>
      <c r="K48" s="171"/>
      <c r="L48" s="171"/>
      <c r="M48" s="171"/>
      <c r="P48" s="172"/>
      <c r="Q48" s="172"/>
      <c r="R48" s="172"/>
      <c r="S48" s="172"/>
      <c r="T48" s="91"/>
      <c r="U48" s="173" t="s">
        <v>87</v>
      </c>
      <c r="V48" s="173"/>
      <c r="W48" s="173"/>
    </row>
    <row r="49" spans="2:37" s="90" customFormat="1" ht="21.9" customHeight="1" x14ac:dyDescent="0.35">
      <c r="I49" s="170" t="s">
        <v>3</v>
      </c>
      <c r="J49" s="170"/>
      <c r="K49" s="170"/>
      <c r="L49" s="170"/>
      <c r="P49" s="170" t="s">
        <v>27</v>
      </c>
      <c r="Q49" s="170"/>
      <c r="R49" s="170"/>
      <c r="S49" s="170"/>
      <c r="U49" s="170" t="s">
        <v>28</v>
      </c>
      <c r="V49" s="170"/>
      <c r="W49" s="170"/>
    </row>
    <row r="50" spans="2:37" s="90" customFormat="1" ht="70.5" customHeight="1" x14ac:dyDescent="0.35">
      <c r="B50" s="212" t="s">
        <v>86</v>
      </c>
      <c r="C50" s="212"/>
      <c r="D50" s="212"/>
      <c r="E50" s="212"/>
      <c r="F50" s="212"/>
      <c r="G50" s="212"/>
      <c r="H50" s="171" t="s">
        <v>84</v>
      </c>
      <c r="I50" s="171"/>
      <c r="J50" s="171"/>
      <c r="K50" s="171"/>
      <c r="L50" s="171"/>
      <c r="M50" s="171"/>
      <c r="P50" s="172"/>
      <c r="Q50" s="172"/>
      <c r="R50" s="172"/>
      <c r="S50" s="172"/>
      <c r="T50" s="91"/>
      <c r="U50" s="173" t="s">
        <v>85</v>
      </c>
      <c r="V50" s="173"/>
      <c r="W50" s="173"/>
    </row>
    <row r="51" spans="2:37" s="90" customFormat="1" ht="26.1" customHeight="1" x14ac:dyDescent="0.35">
      <c r="I51" s="170" t="s">
        <v>3</v>
      </c>
      <c r="J51" s="170"/>
      <c r="K51" s="170"/>
      <c r="L51" s="170"/>
      <c r="P51" s="170" t="s">
        <v>27</v>
      </c>
      <c r="Q51" s="170"/>
      <c r="R51" s="170"/>
      <c r="S51" s="170"/>
      <c r="U51" s="170" t="s">
        <v>28</v>
      </c>
      <c r="V51" s="170"/>
      <c r="W51" s="170"/>
    </row>
    <row r="52" spans="2:37" ht="15" customHeight="1" x14ac:dyDescent="0.35">
      <c r="B52" s="98"/>
      <c r="C52" s="98"/>
      <c r="F52" s="99"/>
      <c r="G52" s="99"/>
      <c r="H52" s="99"/>
      <c r="K52" s="99"/>
      <c r="L52" s="99"/>
      <c r="M52" s="99"/>
      <c r="N52" s="99"/>
      <c r="O52" s="8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</row>
    <row r="53" spans="2:37" ht="13.5" customHeight="1" x14ac:dyDescent="0.35">
      <c r="Q53" s="3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2:37" ht="13.5" customHeight="1" x14ac:dyDescent="0.35">
      <c r="Q54" s="3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2:37" ht="13.5" customHeight="1" x14ac:dyDescent="0.35"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2:37" x14ac:dyDescent="0.35"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2:37" x14ac:dyDescent="0.35"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2:37" x14ac:dyDescent="0.35"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2:37" x14ac:dyDescent="0.35"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2:37" x14ac:dyDescent="0.35"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2:37" x14ac:dyDescent="0.35"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2:37" x14ac:dyDescent="0.35"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2:37" x14ac:dyDescent="0.35"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2:37" x14ac:dyDescent="0.35"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8" ht="21" x14ac:dyDescent="0.35">
      <c r="A65" s="208"/>
      <c r="B65" s="209"/>
      <c r="C65" s="210"/>
      <c r="D65" s="211"/>
      <c r="E65" s="120"/>
      <c r="F65" s="121"/>
      <c r="G65" s="120"/>
      <c r="H65" s="120"/>
      <c r="I65" s="120"/>
      <c r="J65" s="120"/>
      <c r="K65" s="120"/>
      <c r="L65" s="120"/>
      <c r="M65" s="120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3"/>
    </row>
  </sheetData>
  <mergeCells count="58">
    <mergeCell ref="A65:B65"/>
    <mergeCell ref="C65:D65"/>
    <mergeCell ref="B50:G50"/>
    <mergeCell ref="C42:E42"/>
    <mergeCell ref="C43:E43"/>
    <mergeCell ref="D44:E44"/>
    <mergeCell ref="C45:E45"/>
    <mergeCell ref="B48:G48"/>
    <mergeCell ref="D41:E41"/>
    <mergeCell ref="C29:E29"/>
    <mergeCell ref="D30:E30"/>
    <mergeCell ref="C31:E31"/>
    <mergeCell ref="D32:E32"/>
    <mergeCell ref="B33:E33"/>
    <mergeCell ref="B34:E34"/>
    <mergeCell ref="B35:E35"/>
    <mergeCell ref="A36:F36"/>
    <mergeCell ref="A37:F37"/>
    <mergeCell ref="A38:F38"/>
    <mergeCell ref="A39:F39"/>
    <mergeCell ref="C28:E28"/>
    <mergeCell ref="G15:AK15"/>
    <mergeCell ref="AL15:AL18"/>
    <mergeCell ref="G17:AK18"/>
    <mergeCell ref="G19:AK19"/>
    <mergeCell ref="C20:E20"/>
    <mergeCell ref="C21:E21"/>
    <mergeCell ref="D22:E22"/>
    <mergeCell ref="C23:E23"/>
    <mergeCell ref="A27:E27"/>
    <mergeCell ref="B24:B26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B3:E3"/>
    <mergeCell ref="AF3:AL3"/>
    <mergeCell ref="AF5:AL5"/>
    <mergeCell ref="AF7:AL7"/>
    <mergeCell ref="B9:E9"/>
    <mergeCell ref="AF9:AL9"/>
    <mergeCell ref="I49:L49"/>
    <mergeCell ref="H48:M48"/>
    <mergeCell ref="P48:S48"/>
    <mergeCell ref="U48:W48"/>
    <mergeCell ref="P49:S49"/>
    <mergeCell ref="U49:W49"/>
    <mergeCell ref="I51:L51"/>
    <mergeCell ref="H50:M50"/>
    <mergeCell ref="P50:S50"/>
    <mergeCell ref="U50:W50"/>
    <mergeCell ref="P51:S51"/>
    <mergeCell ref="U51:W51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9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BR64"/>
  <sheetViews>
    <sheetView showZeros="0" topLeftCell="A10" zoomScale="60" zoomScaleNormal="60" zoomScaleSheetLayoutView="55" workbookViewId="0">
      <selection activeCell="H15" sqref="H15:AL15"/>
    </sheetView>
  </sheetViews>
  <sheetFormatPr defaultColWidth="12.44140625" defaultRowHeight="18" outlineLevelRow="1" x14ac:dyDescent="0.35"/>
  <cols>
    <col min="1" max="1" width="6" style="11" customWidth="1"/>
    <col min="2" max="2" width="62.88671875" style="92" customWidth="1"/>
    <col min="3" max="3" width="24.109375" style="11" customWidth="1"/>
    <col min="4" max="5" width="12.44140625" style="11"/>
    <col min="6" max="6" width="20.44140625" style="93" customWidth="1"/>
    <col min="7" max="7" width="10.6640625" style="93" bestFit="1" customWidth="1"/>
    <col min="8" max="38" width="8.44140625" style="11" customWidth="1"/>
    <col min="39" max="39" width="10.5546875" style="66" customWidth="1"/>
    <col min="40" max="40" width="20.6640625" style="11" customWidth="1"/>
    <col min="41" max="43" width="12.44140625" style="11"/>
    <col min="44" max="70" width="12.44140625" style="14"/>
    <col min="71" max="16384" width="12.44140625" style="11"/>
  </cols>
  <sheetData>
    <row r="1" spans="1:70" ht="15" hidden="1" customHeight="1" outlineLevel="1" x14ac:dyDescent="0.35">
      <c r="A1" s="6"/>
      <c r="B1" s="7"/>
      <c r="C1" s="8"/>
      <c r="D1" s="9"/>
      <c r="E1" s="9"/>
      <c r="F1" s="9"/>
      <c r="G1" s="9"/>
      <c r="H1" s="1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3" t="s">
        <v>67</v>
      </c>
    </row>
    <row r="2" spans="1:70" ht="15" hidden="1" customHeight="1" outlineLevel="1" x14ac:dyDescent="0.35">
      <c r="A2" s="6"/>
      <c r="B2" s="15" t="s">
        <v>0</v>
      </c>
      <c r="C2" s="8"/>
      <c r="D2" s="9"/>
      <c r="E2" s="9"/>
      <c r="F2" s="9"/>
      <c r="G2" s="9"/>
      <c r="H2" s="10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1" t="s">
        <v>1</v>
      </c>
      <c r="AJ2" s="12"/>
      <c r="AK2" s="12"/>
      <c r="AL2" s="12"/>
      <c r="AM2" s="12"/>
    </row>
    <row r="3" spans="1:70" ht="32.25" hidden="1" customHeight="1" outlineLevel="1" x14ac:dyDescent="0.35">
      <c r="A3" s="6"/>
      <c r="B3" s="174" t="s">
        <v>31</v>
      </c>
      <c r="C3" s="174"/>
      <c r="D3" s="174"/>
      <c r="E3" s="174"/>
      <c r="F3" s="174"/>
      <c r="G3" s="9"/>
      <c r="H3" s="1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74" t="s">
        <v>2</v>
      </c>
      <c r="AH3" s="174"/>
      <c r="AI3" s="174"/>
      <c r="AJ3" s="174"/>
      <c r="AK3" s="174"/>
      <c r="AL3" s="174"/>
      <c r="AM3" s="174"/>
      <c r="AN3" s="3"/>
    </row>
    <row r="4" spans="1:70" ht="31.5" hidden="1" customHeight="1" outlineLevel="1" x14ac:dyDescent="0.35">
      <c r="A4" s="6"/>
      <c r="B4" s="16" t="s">
        <v>33</v>
      </c>
      <c r="C4" s="17"/>
      <c r="D4" s="17"/>
      <c r="E4" s="17"/>
      <c r="F4" s="17"/>
      <c r="G4" s="9"/>
      <c r="H4" s="1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7"/>
      <c r="AH4" s="17"/>
      <c r="AI4" s="17"/>
      <c r="AJ4" s="17"/>
      <c r="AK4" s="17"/>
      <c r="AL4" s="12"/>
      <c r="AM4" s="12"/>
      <c r="AN4" s="3"/>
    </row>
    <row r="5" spans="1:70" ht="15" hidden="1" customHeight="1" outlineLevel="1" x14ac:dyDescent="0.35">
      <c r="A5" s="6"/>
      <c r="B5" s="18" t="s">
        <v>3</v>
      </c>
      <c r="C5" s="19"/>
      <c r="D5" s="19"/>
      <c r="E5" s="19"/>
      <c r="F5" s="19"/>
      <c r="G5" s="9"/>
      <c r="H5" s="1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75" t="s">
        <v>3</v>
      </c>
      <c r="AH5" s="175"/>
      <c r="AI5" s="175"/>
      <c r="AJ5" s="175"/>
      <c r="AK5" s="175"/>
      <c r="AL5" s="175"/>
      <c r="AM5" s="175"/>
      <c r="AN5" s="3"/>
    </row>
    <row r="6" spans="1:70" ht="33" hidden="1" customHeight="1" outlineLevel="1" x14ac:dyDescent="0.35">
      <c r="A6" s="6"/>
      <c r="B6" s="20" t="s">
        <v>34</v>
      </c>
      <c r="C6" s="17"/>
      <c r="D6" s="17"/>
      <c r="E6" s="17"/>
      <c r="F6" s="17"/>
      <c r="G6" s="9"/>
      <c r="H6" s="1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7"/>
      <c r="AH6" s="17"/>
      <c r="AI6" s="17"/>
      <c r="AJ6" s="17"/>
      <c r="AK6" s="17"/>
      <c r="AL6" s="12"/>
      <c r="AM6" s="12"/>
      <c r="AN6" s="3"/>
    </row>
    <row r="7" spans="1:70" ht="15" hidden="1" customHeight="1" outlineLevel="1" x14ac:dyDescent="0.35">
      <c r="A7" s="6"/>
      <c r="B7" s="21" t="s">
        <v>27</v>
      </c>
      <c r="C7" s="22"/>
      <c r="D7" s="22"/>
      <c r="E7" s="22"/>
      <c r="F7" s="22"/>
      <c r="G7" s="9"/>
      <c r="H7" s="1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75" t="s">
        <v>27</v>
      </c>
      <c r="AH7" s="175"/>
      <c r="AI7" s="175"/>
      <c r="AJ7" s="175"/>
      <c r="AK7" s="175"/>
      <c r="AL7" s="175"/>
      <c r="AM7" s="175"/>
      <c r="AN7" s="3"/>
    </row>
    <row r="8" spans="1:70" ht="15" hidden="1" customHeight="1" outlineLevel="1" x14ac:dyDescent="0.35">
      <c r="A8" s="6"/>
      <c r="B8" s="17"/>
      <c r="C8" s="17"/>
      <c r="D8" s="17"/>
      <c r="E8" s="17"/>
      <c r="F8" s="17"/>
      <c r="G8" s="9"/>
      <c r="H8" s="10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7"/>
      <c r="AH8" s="17"/>
      <c r="AI8" s="17"/>
      <c r="AJ8" s="17"/>
      <c r="AK8" s="17"/>
      <c r="AL8" s="12"/>
      <c r="AM8" s="12"/>
      <c r="AN8" s="3"/>
    </row>
    <row r="9" spans="1:70" ht="27.75" hidden="1" customHeight="1" outlineLevel="1" thickBot="1" x14ac:dyDescent="0.4">
      <c r="A9" s="23"/>
      <c r="B9" s="174" t="s">
        <v>32</v>
      </c>
      <c r="C9" s="174"/>
      <c r="D9" s="174"/>
      <c r="E9" s="174"/>
      <c r="F9" s="174"/>
      <c r="G9" s="23"/>
      <c r="H9" s="23"/>
      <c r="I9" s="23"/>
      <c r="J9" s="23"/>
      <c r="K9" s="23"/>
      <c r="L9" s="2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176" t="s">
        <v>82</v>
      </c>
      <c r="AH9" s="176"/>
      <c r="AI9" s="176"/>
      <c r="AJ9" s="176"/>
      <c r="AK9" s="176"/>
      <c r="AL9" s="176"/>
      <c r="AM9" s="176"/>
      <c r="AN9" s="24"/>
    </row>
    <row r="10" spans="1:70" ht="27.75" customHeight="1" collapsed="1" x14ac:dyDescent="0.35">
      <c r="A10" s="23"/>
      <c r="B10" s="25"/>
      <c r="C10" s="25"/>
      <c r="D10" s="25"/>
      <c r="E10" s="25"/>
      <c r="F10" s="25"/>
      <c r="G10" s="23"/>
      <c r="H10" s="23"/>
      <c r="I10" s="23"/>
      <c r="J10" s="23"/>
      <c r="K10" s="23"/>
      <c r="L10" s="23"/>
      <c r="M10" s="25"/>
      <c r="N10" s="25"/>
      <c r="O10" s="25"/>
      <c r="P10" s="25"/>
      <c r="Q10" s="2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104" t="s">
        <v>67</v>
      </c>
    </row>
    <row r="11" spans="1:70" ht="27.75" customHeight="1" x14ac:dyDescent="0.35">
      <c r="A11" s="23"/>
      <c r="B11" s="25"/>
      <c r="C11" s="25"/>
      <c r="D11" s="25"/>
      <c r="E11" s="25"/>
      <c r="F11" s="25"/>
      <c r="G11" s="23"/>
      <c r="H11" s="23"/>
      <c r="I11" s="23"/>
      <c r="J11" s="23"/>
      <c r="K11" s="23"/>
      <c r="L11" s="23"/>
      <c r="M11" s="25"/>
      <c r="N11" s="25"/>
      <c r="O11" s="25"/>
      <c r="P11" s="25"/>
      <c r="Q11" s="2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24"/>
    </row>
    <row r="12" spans="1:70" s="26" customFormat="1" ht="21.75" customHeight="1" x14ac:dyDescent="0.3">
      <c r="A12" s="214" t="s">
        <v>70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6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</row>
    <row r="13" spans="1:70" s="26" customFormat="1" ht="21.75" customHeight="1" x14ac:dyDescent="0.3">
      <c r="A13" s="214" t="s">
        <v>69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6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</row>
    <row r="14" spans="1:70" s="26" customFormat="1" ht="21.75" customHeight="1" x14ac:dyDescent="0.3">
      <c r="A14" s="214" t="s">
        <v>73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6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</row>
    <row r="15" spans="1:70" ht="15" customHeight="1" x14ac:dyDescent="0.35">
      <c r="A15" s="178" t="s">
        <v>4</v>
      </c>
      <c r="B15" s="179" t="s">
        <v>5</v>
      </c>
      <c r="C15" s="178" t="s">
        <v>56</v>
      </c>
      <c r="D15" s="180" t="s">
        <v>89</v>
      </c>
      <c r="E15" s="180" t="s">
        <v>29</v>
      </c>
      <c r="F15" s="180" t="s">
        <v>54</v>
      </c>
      <c r="G15" s="217" t="s">
        <v>6</v>
      </c>
      <c r="H15" s="185" t="s">
        <v>103</v>
      </c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220"/>
      <c r="AM15" s="186" t="s">
        <v>30</v>
      </c>
      <c r="AN15" s="221" t="s">
        <v>7</v>
      </c>
    </row>
    <row r="16" spans="1:70" ht="33" customHeight="1" x14ac:dyDescent="0.35">
      <c r="A16" s="178"/>
      <c r="B16" s="179"/>
      <c r="C16" s="178"/>
      <c r="D16" s="180"/>
      <c r="E16" s="180"/>
      <c r="F16" s="180"/>
      <c r="G16" s="218"/>
      <c r="H16" s="5">
        <v>1</v>
      </c>
      <c r="I16" s="143">
        <v>2</v>
      </c>
      <c r="J16" s="144">
        <v>3</v>
      </c>
      <c r="K16" s="4">
        <v>4</v>
      </c>
      <c r="L16" s="5">
        <v>5</v>
      </c>
      <c r="M16" s="4">
        <v>6</v>
      </c>
      <c r="N16" s="5">
        <v>7</v>
      </c>
      <c r="O16" s="143">
        <v>8</v>
      </c>
      <c r="P16" s="144">
        <v>9</v>
      </c>
      <c r="Q16" s="143">
        <v>10</v>
      </c>
      <c r="R16" s="5">
        <v>11</v>
      </c>
      <c r="S16" s="4">
        <v>12</v>
      </c>
      <c r="T16" s="5">
        <v>13</v>
      </c>
      <c r="U16" s="4">
        <v>14</v>
      </c>
      <c r="V16" s="5">
        <v>15</v>
      </c>
      <c r="W16" s="143">
        <v>16</v>
      </c>
      <c r="X16" s="144">
        <v>17</v>
      </c>
      <c r="Y16" s="4">
        <v>18</v>
      </c>
      <c r="Z16" s="5">
        <v>19</v>
      </c>
      <c r="AA16" s="4">
        <v>20</v>
      </c>
      <c r="AB16" s="5">
        <v>21</v>
      </c>
      <c r="AC16" s="4">
        <v>22</v>
      </c>
      <c r="AD16" s="144">
        <v>23</v>
      </c>
      <c r="AE16" s="143">
        <v>24</v>
      </c>
      <c r="AF16" s="5">
        <v>25</v>
      </c>
      <c r="AG16" s="4">
        <v>26</v>
      </c>
      <c r="AH16" s="5">
        <v>27</v>
      </c>
      <c r="AI16" s="4">
        <v>28</v>
      </c>
      <c r="AJ16" s="5">
        <v>29</v>
      </c>
      <c r="AK16" s="143">
        <v>30</v>
      </c>
      <c r="AL16" s="144">
        <v>31</v>
      </c>
      <c r="AM16" s="186"/>
      <c r="AN16" s="221"/>
    </row>
    <row r="17" spans="1:70" ht="15" hidden="1" customHeight="1" x14ac:dyDescent="0.35">
      <c r="A17" s="178"/>
      <c r="B17" s="179"/>
      <c r="C17" s="178"/>
      <c r="D17" s="180"/>
      <c r="E17" s="180"/>
      <c r="F17" s="180"/>
      <c r="G17" s="218"/>
      <c r="H17" s="222" t="s">
        <v>7</v>
      </c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186"/>
      <c r="AN17" s="28"/>
    </row>
    <row r="18" spans="1:70" ht="36" customHeight="1" x14ac:dyDescent="0.35">
      <c r="A18" s="178"/>
      <c r="B18" s="179"/>
      <c r="C18" s="178"/>
      <c r="D18" s="180"/>
      <c r="E18" s="180"/>
      <c r="F18" s="180"/>
      <c r="G18" s="219"/>
      <c r="H18" s="224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186"/>
      <c r="AN18" s="29" t="s">
        <v>60</v>
      </c>
    </row>
    <row r="19" spans="1:70" s="33" customFormat="1" ht="30" customHeight="1" thickBot="1" x14ac:dyDescent="0.35">
      <c r="A19" s="30">
        <v>1</v>
      </c>
      <c r="B19" s="30">
        <v>2</v>
      </c>
      <c r="C19" s="31">
        <v>3</v>
      </c>
      <c r="D19" s="30">
        <v>4</v>
      </c>
      <c r="E19" s="31">
        <v>5</v>
      </c>
      <c r="F19" s="30">
        <v>6</v>
      </c>
      <c r="G19" s="30">
        <v>7</v>
      </c>
      <c r="H19" s="188">
        <v>7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30">
        <v>8</v>
      </c>
      <c r="AN19" s="32">
        <v>9</v>
      </c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</row>
    <row r="20" spans="1:70" s="50" customFormat="1" ht="15" hidden="1" customHeight="1" x14ac:dyDescent="0.35">
      <c r="A20" s="5"/>
      <c r="B20" s="38"/>
      <c r="C20" s="189" t="s">
        <v>14</v>
      </c>
      <c r="D20" s="189"/>
      <c r="E20" s="189"/>
      <c r="F20" s="189"/>
      <c r="G20" s="47" t="s">
        <v>13</v>
      </c>
      <c r="H20" s="39">
        <f>'[1]мес ТЗ 2018'!AM447</f>
        <v>50.781999999999996</v>
      </c>
      <c r="I20" s="39">
        <f>'[1]мес ТЗ 2018'!AM586</f>
        <v>1.7</v>
      </c>
      <c r="J20" s="39">
        <f>'[1]мес ТЗ 2018'!AM727</f>
        <v>0</v>
      </c>
      <c r="K20" s="39">
        <f>'[1]мес ТЗ 2018'!AM828</f>
        <v>0</v>
      </c>
      <c r="L20" s="39">
        <f>'[1]мес ТЗ 2018'!AM933</f>
        <v>0.47</v>
      </c>
      <c r="M20" s="39">
        <f>'[1]мес ТЗ 2018'!AM1036</f>
        <v>5.27</v>
      </c>
      <c r="N20" s="39">
        <f>'[1]мес ТЗ 2018'!AM1137</f>
        <v>0</v>
      </c>
      <c r="O20" s="39">
        <f>'[1]мес ТЗ 2018'!AM1277</f>
        <v>0.75</v>
      </c>
      <c r="P20" s="39">
        <f>'[1]мес ТЗ 2018'!AM1377</f>
        <v>0</v>
      </c>
      <c r="Q20" s="39">
        <f>'[1]мес ТЗ 2018'!AM1474</f>
        <v>0</v>
      </c>
      <c r="R20" s="39">
        <f>'[1]мес ТЗ 2018'!AM1614</f>
        <v>0</v>
      </c>
      <c r="S20" s="39">
        <f>'[1]мес ТЗ 2018'!AM1747</f>
        <v>0</v>
      </c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>
        <f t="shared" ref="AM20:AM23" si="0">SUM(H20:AL20)</f>
        <v>58.971999999999994</v>
      </c>
      <c r="AN20" s="39">
        <f t="shared" ref="AN20:AN23" si="1">AM20</f>
        <v>58.971999999999994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</row>
    <row r="21" spans="1:70" s="50" customFormat="1" ht="15" hidden="1" customHeight="1" x14ac:dyDescent="0.35">
      <c r="A21" s="5"/>
      <c r="B21" s="38"/>
      <c r="C21" s="190" t="s">
        <v>15</v>
      </c>
      <c r="D21" s="190"/>
      <c r="E21" s="190"/>
      <c r="F21" s="190"/>
      <c r="G21" s="47" t="s">
        <v>13</v>
      </c>
      <c r="H21" s="39">
        <f>'[1]мес ТЗ 2018'!AM448</f>
        <v>95.995999999999995</v>
      </c>
      <c r="I21" s="39">
        <f>'[1]мес ТЗ 2018'!AM587</f>
        <v>9.7100000000000009</v>
      </c>
      <c r="J21" s="39">
        <f>'[1]мес ТЗ 2018'!AM728</f>
        <v>0</v>
      </c>
      <c r="K21" s="39">
        <f>'[1]мес ТЗ 2018'!AM829</f>
        <v>0</v>
      </c>
      <c r="L21" s="39">
        <f>'[1]мес ТЗ 2018'!AM934</f>
        <v>0.57999999999999996</v>
      </c>
      <c r="M21" s="39">
        <f>'[1]мес ТЗ 2018'!AM1037</f>
        <v>0</v>
      </c>
      <c r="N21" s="39">
        <f>'[1]мес ТЗ 2018'!AM1138</f>
        <v>0</v>
      </c>
      <c r="O21" s="39">
        <f>'[1]мес ТЗ 2018'!AM1278</f>
        <v>0.45</v>
      </c>
      <c r="P21" s="39">
        <f>'[1]мес ТЗ 2018'!AM1378</f>
        <v>0</v>
      </c>
      <c r="Q21" s="39">
        <f>'[1]мес ТЗ 2018'!AM1475</f>
        <v>0</v>
      </c>
      <c r="R21" s="39">
        <f>'[1]мес ТЗ 2018'!AM1615</f>
        <v>0</v>
      </c>
      <c r="S21" s="39">
        <f>'[1]мес ТЗ 2018'!AM1748</f>
        <v>0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>
        <f t="shared" si="0"/>
        <v>106.73599999999999</v>
      </c>
      <c r="AN21" s="39">
        <f t="shared" si="1"/>
        <v>106.73599999999999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</row>
    <row r="22" spans="1:70" s="50" customFormat="1" ht="15" hidden="1" customHeight="1" x14ac:dyDescent="0.35">
      <c r="A22" s="5"/>
      <c r="B22" s="38"/>
      <c r="C22" s="38"/>
      <c r="D22" s="191" t="s">
        <v>16</v>
      </c>
      <c r="E22" s="191"/>
      <c r="F22" s="191"/>
      <c r="G22" s="47" t="s">
        <v>13</v>
      </c>
      <c r="H22" s="39" t="e">
        <f>#REF!</f>
        <v>#REF!</v>
      </c>
      <c r="I22" s="39" t="e">
        <f>#REF!</f>
        <v>#REF!</v>
      </c>
      <c r="J22" s="39" t="e">
        <f>#REF!</f>
        <v>#REF!</v>
      </c>
      <c r="K22" s="39" t="e">
        <f>#REF!</f>
        <v>#REF!</v>
      </c>
      <c r="L22" s="39" t="e">
        <f>#REF!</f>
        <v>#REF!</v>
      </c>
      <c r="M22" s="39" t="e">
        <f>#REF!</f>
        <v>#REF!</v>
      </c>
      <c r="N22" s="39" t="e">
        <f>#REF!</f>
        <v>#REF!</v>
      </c>
      <c r="O22" s="39" t="e">
        <f>#REF!</f>
        <v>#REF!</v>
      </c>
      <c r="P22" s="39" t="e">
        <f>#REF!</f>
        <v>#REF!</v>
      </c>
      <c r="Q22" s="39" t="e">
        <f>#REF!</f>
        <v>#REF!</v>
      </c>
      <c r="R22" s="39" t="e">
        <f>#REF!</f>
        <v>#REF!</v>
      </c>
      <c r="S22" s="39" t="e">
        <f>#REF!</f>
        <v>#REF!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 t="e">
        <f t="shared" si="0"/>
        <v>#REF!</v>
      </c>
      <c r="AN22" s="39" t="e">
        <f t="shared" si="1"/>
        <v>#REF!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</row>
    <row r="23" spans="1:70" s="50" customFormat="1" ht="48" hidden="1" customHeight="1" x14ac:dyDescent="0.35">
      <c r="A23" s="5"/>
      <c r="B23" s="38"/>
      <c r="C23" s="190" t="s">
        <v>17</v>
      </c>
      <c r="D23" s="190"/>
      <c r="E23" s="190"/>
      <c r="F23" s="190"/>
      <c r="G23" s="47" t="s">
        <v>18</v>
      </c>
      <c r="H23" s="39">
        <f>'[1]мес ТЗ 2018'!AM450</f>
        <v>3.2</v>
      </c>
      <c r="I23" s="39">
        <f>'[1]мес ТЗ 2018'!AM589</f>
        <v>80.421999999999997</v>
      </c>
      <c r="J23" s="39">
        <f>'[1]мес ТЗ 2018'!AM730</f>
        <v>0.68</v>
      </c>
      <c r="K23" s="39">
        <f>'[1]мес ТЗ 2018'!AM831</f>
        <v>0</v>
      </c>
      <c r="L23" s="39">
        <f>'[1]мес ТЗ 2018'!AM936</f>
        <v>0.75</v>
      </c>
      <c r="M23" s="39">
        <f>'[1]мес ТЗ 2018'!AM1039</f>
        <v>0</v>
      </c>
      <c r="N23" s="39">
        <f>'[1]мес ТЗ 2018'!AM1140</f>
        <v>0</v>
      </c>
      <c r="O23" s="39">
        <f>'[1]мес ТЗ 2018'!AM1280</f>
        <v>0</v>
      </c>
      <c r="P23" s="43">
        <f>'[1]мес ТЗ 2018'!AM1380</f>
        <v>0</v>
      </c>
      <c r="Q23" s="39">
        <f>'[1]мес ТЗ 2018'!AM1477</f>
        <v>0</v>
      </c>
      <c r="R23" s="39">
        <f>'[1]мес ТЗ 2018'!AM1617</f>
        <v>0</v>
      </c>
      <c r="S23" s="39">
        <f>'[1]мес ТЗ 2018'!AM1750</f>
        <v>0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>
        <f t="shared" si="0"/>
        <v>85.052000000000007</v>
      </c>
      <c r="AN23" s="39">
        <f t="shared" si="1"/>
        <v>85.052000000000007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</row>
    <row r="24" spans="1:70" s="51" customFormat="1" ht="78" customHeight="1" x14ac:dyDescent="0.35">
      <c r="A24" s="95" t="s">
        <v>63</v>
      </c>
      <c r="B24" s="226" t="s">
        <v>90</v>
      </c>
      <c r="C24" s="38" t="s">
        <v>51</v>
      </c>
      <c r="D24" s="39" t="e">
        <f>#REF!</f>
        <v>#REF!</v>
      </c>
      <c r="E24" s="40" t="s">
        <v>10</v>
      </c>
      <c r="F24" s="41" t="s">
        <v>55</v>
      </c>
      <c r="G24" s="47">
        <v>1</v>
      </c>
      <c r="H24" s="39">
        <v>7.8620000000000001</v>
      </c>
      <c r="I24" s="145"/>
      <c r="J24" s="145"/>
      <c r="K24" s="39"/>
      <c r="L24" s="39"/>
      <c r="M24" s="39"/>
      <c r="N24" s="39"/>
      <c r="O24" s="145"/>
      <c r="P24" s="145"/>
      <c r="Q24" s="145"/>
      <c r="R24" s="39"/>
      <c r="S24" s="39"/>
      <c r="T24" s="39"/>
      <c r="U24" s="39"/>
      <c r="V24" s="39"/>
      <c r="W24" s="145"/>
      <c r="X24" s="145"/>
      <c r="Y24" s="39"/>
      <c r="Z24" s="39"/>
      <c r="AA24" s="39"/>
      <c r="AB24" s="39"/>
      <c r="AC24" s="39"/>
      <c r="AD24" s="145"/>
      <c r="AE24" s="145"/>
      <c r="AF24" s="39"/>
      <c r="AG24" s="39"/>
      <c r="AH24" s="39"/>
      <c r="AI24" s="39"/>
      <c r="AJ24" s="39"/>
      <c r="AK24" s="145"/>
      <c r="AL24" s="145"/>
      <c r="AM24" s="39">
        <f>SUM(H24:AL24)</f>
        <v>7.8620000000000001</v>
      </c>
      <c r="AN24" s="39">
        <f t="shared" ref="AN24:AN40" si="2">AM24</f>
        <v>7.8620000000000001</v>
      </c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</row>
    <row r="25" spans="1:70" s="48" customFormat="1" ht="57" hidden="1" customHeight="1" x14ac:dyDescent="0.35">
      <c r="A25" s="95" t="s">
        <v>64</v>
      </c>
      <c r="B25" s="227"/>
      <c r="C25" s="38" t="s">
        <v>52</v>
      </c>
      <c r="D25" s="39">
        <f>'[1]Норма ТК'!C274</f>
        <v>0</v>
      </c>
      <c r="E25" s="43" t="s">
        <v>11</v>
      </c>
      <c r="F25" s="44" t="s">
        <v>57</v>
      </c>
      <c r="G25" s="47">
        <v>1</v>
      </c>
      <c r="H25" s="39"/>
      <c r="I25" s="145">
        <f>D25</f>
        <v>0</v>
      </c>
      <c r="J25" s="145"/>
      <c r="K25" s="39"/>
      <c r="L25" s="39">
        <f>D25</f>
        <v>0</v>
      </c>
      <c r="M25" s="39"/>
      <c r="N25" s="39"/>
      <c r="O25" s="145">
        <f>D25</f>
        <v>0</v>
      </c>
      <c r="P25" s="145"/>
      <c r="Q25" s="145"/>
      <c r="R25" s="39">
        <f>D25</f>
        <v>0</v>
      </c>
      <c r="S25" s="39"/>
      <c r="T25" s="39"/>
      <c r="U25" s="39"/>
      <c r="V25" s="39"/>
      <c r="W25" s="145"/>
      <c r="X25" s="145"/>
      <c r="Y25" s="39"/>
      <c r="Z25" s="39"/>
      <c r="AA25" s="39"/>
      <c r="AB25" s="39"/>
      <c r="AC25" s="39"/>
      <c r="AD25" s="145"/>
      <c r="AE25" s="145"/>
      <c r="AF25" s="39"/>
      <c r="AG25" s="39"/>
      <c r="AH25" s="39"/>
      <c r="AI25" s="39"/>
      <c r="AJ25" s="39"/>
      <c r="AK25" s="145"/>
      <c r="AL25" s="145"/>
      <c r="AM25" s="39">
        <f t="shared" ref="AM25" si="3">SUM(H25:AL25)</f>
        <v>0</v>
      </c>
      <c r="AN25" s="39">
        <f t="shared" si="2"/>
        <v>0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</row>
    <row r="26" spans="1:70" s="64" customFormat="1" ht="65.25" customHeight="1" x14ac:dyDescent="0.35">
      <c r="A26" s="95" t="s">
        <v>65</v>
      </c>
      <c r="B26" s="228"/>
      <c r="C26" s="38" t="s">
        <v>53</v>
      </c>
      <c r="D26" s="39">
        <v>19.72</v>
      </c>
      <c r="E26" s="43" t="s">
        <v>12</v>
      </c>
      <c r="F26" s="38" t="s">
        <v>58</v>
      </c>
      <c r="G26" s="47">
        <v>1</v>
      </c>
      <c r="H26" s="39">
        <f>D26</f>
        <v>19.72</v>
      </c>
      <c r="I26" s="146"/>
      <c r="J26" s="145"/>
      <c r="K26" s="39"/>
      <c r="L26" s="39"/>
      <c r="M26" s="39"/>
      <c r="N26" s="39"/>
      <c r="O26" s="145"/>
      <c r="P26" s="145"/>
      <c r="Q26" s="145"/>
      <c r="R26" s="39"/>
      <c r="S26" s="39"/>
      <c r="T26" s="39"/>
      <c r="U26" s="39"/>
      <c r="V26" s="39"/>
      <c r="W26" s="145"/>
      <c r="X26" s="145"/>
      <c r="Y26" s="39"/>
      <c r="Z26" s="39"/>
      <c r="AA26" s="39"/>
      <c r="AB26" s="39"/>
      <c r="AC26" s="39"/>
      <c r="AD26" s="145"/>
      <c r="AE26" s="145"/>
      <c r="AF26" s="39"/>
      <c r="AG26" s="39"/>
      <c r="AH26" s="39"/>
      <c r="AI26" s="39"/>
      <c r="AJ26" s="39"/>
      <c r="AK26" s="145"/>
      <c r="AL26" s="145"/>
      <c r="AM26" s="39">
        <f>SUM(H26:AL26)</f>
        <v>19.72</v>
      </c>
      <c r="AN26" s="39">
        <f t="shared" si="2"/>
        <v>19.72</v>
      </c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</row>
    <row r="27" spans="1:70" s="96" customFormat="1" ht="15.75" customHeight="1" x14ac:dyDescent="0.3">
      <c r="A27" s="191" t="s">
        <v>59</v>
      </c>
      <c r="B27" s="191"/>
      <c r="C27" s="191"/>
      <c r="D27" s="191"/>
      <c r="E27" s="191"/>
      <c r="F27" s="191"/>
      <c r="G27" s="45" t="s">
        <v>13</v>
      </c>
      <c r="H27" s="39">
        <f>SUM(H24:H26)</f>
        <v>27.582000000000001</v>
      </c>
      <c r="I27" s="39">
        <f>SUM(I24:I26)</f>
        <v>0</v>
      </c>
      <c r="J27" s="39"/>
      <c r="K27" s="39"/>
      <c r="L27" s="39"/>
      <c r="M27" s="39"/>
      <c r="N27" s="39"/>
      <c r="O27" s="39"/>
      <c r="P27" s="39"/>
      <c r="Q27" s="39">
        <f t="shared" ref="Q27:AN27" si="4">SUM(Q24:Q26)</f>
        <v>0</v>
      </c>
      <c r="R27" s="39">
        <f t="shared" si="4"/>
        <v>0</v>
      </c>
      <c r="S27" s="39">
        <f t="shared" si="4"/>
        <v>0</v>
      </c>
      <c r="T27" s="39">
        <f t="shared" si="4"/>
        <v>0</v>
      </c>
      <c r="U27" s="39">
        <f t="shared" si="4"/>
        <v>0</v>
      </c>
      <c r="V27" s="39">
        <f t="shared" si="4"/>
        <v>0</v>
      </c>
      <c r="W27" s="39">
        <f t="shared" si="4"/>
        <v>0</v>
      </c>
      <c r="X27" s="39">
        <f t="shared" si="4"/>
        <v>0</v>
      </c>
      <c r="Y27" s="39">
        <f t="shared" si="4"/>
        <v>0</v>
      </c>
      <c r="Z27" s="39">
        <f t="shared" si="4"/>
        <v>0</v>
      </c>
      <c r="AA27" s="39">
        <f t="shared" si="4"/>
        <v>0</v>
      </c>
      <c r="AB27" s="39">
        <f t="shared" si="4"/>
        <v>0</v>
      </c>
      <c r="AC27" s="39">
        <f t="shared" si="4"/>
        <v>0</v>
      </c>
      <c r="AD27" s="39">
        <f t="shared" si="4"/>
        <v>0</v>
      </c>
      <c r="AE27" s="39">
        <f t="shared" si="4"/>
        <v>0</v>
      </c>
      <c r="AF27" s="39">
        <f t="shared" si="4"/>
        <v>0</v>
      </c>
      <c r="AG27" s="39">
        <f t="shared" si="4"/>
        <v>0</v>
      </c>
      <c r="AH27" s="39">
        <f t="shared" si="4"/>
        <v>0</v>
      </c>
      <c r="AI27" s="39">
        <f t="shared" si="4"/>
        <v>0</v>
      </c>
      <c r="AJ27" s="39">
        <f t="shared" si="4"/>
        <v>0</v>
      </c>
      <c r="AK27" s="39">
        <f t="shared" si="4"/>
        <v>0</v>
      </c>
      <c r="AL27" s="39">
        <f t="shared" si="4"/>
        <v>0</v>
      </c>
      <c r="AM27" s="39">
        <f t="shared" si="4"/>
        <v>27.582000000000001</v>
      </c>
      <c r="AN27" s="39">
        <f t="shared" si="4"/>
        <v>27.582000000000001</v>
      </c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</row>
    <row r="28" spans="1:70" s="64" customFormat="1" ht="15.75" hidden="1" customHeight="1" x14ac:dyDescent="0.35">
      <c r="A28" s="97"/>
      <c r="B28" s="56"/>
      <c r="C28" s="182" t="s">
        <v>14</v>
      </c>
      <c r="D28" s="183"/>
      <c r="E28" s="183"/>
      <c r="F28" s="184"/>
      <c r="G28" s="57" t="s">
        <v>13</v>
      </c>
      <c r="H28" s="58">
        <f>'[1]мес ТЗ 2018'!AM456</f>
        <v>32.203000000000003</v>
      </c>
      <c r="I28" s="58">
        <f>'[1]мес ТЗ 2018'!AM595</f>
        <v>0</v>
      </c>
      <c r="J28" s="58">
        <f>'[1]мес ТЗ 2018'!AM736</f>
        <v>0</v>
      </c>
      <c r="K28" s="58">
        <f>'[1]мес ТЗ 2018'!AM837</f>
        <v>0</v>
      </c>
      <c r="L28" s="58">
        <f>'[1]мес ТЗ 2018'!AM942</f>
        <v>0</v>
      </c>
      <c r="M28" s="58">
        <f>'[1]мес ТЗ 2018'!AM1045</f>
        <v>0</v>
      </c>
      <c r="N28" s="58">
        <f>'[1]мес ТЗ 2018'!AM1146</f>
        <v>0</v>
      </c>
      <c r="O28" s="58">
        <f>'[1]мес ТЗ 2018'!AM1286</f>
        <v>0</v>
      </c>
      <c r="P28" s="58">
        <f>'[1]мес ТЗ 2018'!AM1386</f>
        <v>0</v>
      </c>
      <c r="Q28" s="58">
        <f>'[1]мес ТЗ 2018'!AM1483</f>
        <v>24.084</v>
      </c>
      <c r="R28" s="58">
        <f>'[1]мес ТЗ 2018'!AM1623</f>
        <v>0</v>
      </c>
      <c r="S28" s="58">
        <f>'[1]мес ТЗ 2018'!AM1756</f>
        <v>0</v>
      </c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9"/>
      <c r="AM28" s="60">
        <f>SUM(H28:S28)</f>
        <v>56.287000000000006</v>
      </c>
      <c r="AN28" s="61">
        <f t="shared" si="2"/>
        <v>56.287000000000006</v>
      </c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</row>
    <row r="29" spans="1:70" s="64" customFormat="1" ht="15.75" hidden="1" customHeight="1" x14ac:dyDescent="0.35">
      <c r="A29" s="40"/>
      <c r="B29" s="38"/>
      <c r="C29" s="195" t="s">
        <v>15</v>
      </c>
      <c r="D29" s="196"/>
      <c r="E29" s="196"/>
      <c r="F29" s="197"/>
      <c r="G29" s="47" t="s">
        <v>13</v>
      </c>
      <c r="H29" s="39">
        <f>'[1]мес ТЗ 2018'!AM457</f>
        <v>60.834000000000003</v>
      </c>
      <c r="I29" s="39">
        <f>'[1]мес ТЗ 2018'!AM596</f>
        <v>0</v>
      </c>
      <c r="J29" s="39">
        <f>'[1]мес ТЗ 2018'!AM737</f>
        <v>0</v>
      </c>
      <c r="K29" s="39">
        <f>'[1]мес ТЗ 2018'!AM838</f>
        <v>0</v>
      </c>
      <c r="L29" s="39">
        <f>'[1]мес ТЗ 2018'!AM943</f>
        <v>0</v>
      </c>
      <c r="M29" s="39">
        <f>'[1]мес ТЗ 2018'!AM1046</f>
        <v>0</v>
      </c>
      <c r="N29" s="39">
        <f>'[1]мес ТЗ 2018'!AM1147</f>
        <v>0</v>
      </c>
      <c r="O29" s="39">
        <f>'[1]мес ТЗ 2018'!AM1287</f>
        <v>0</v>
      </c>
      <c r="P29" s="39">
        <f>'[1]мес ТЗ 2018'!AM1387</f>
        <v>0</v>
      </c>
      <c r="Q29" s="39">
        <f>'[1]мес ТЗ 2018'!AM1484</f>
        <v>24.084</v>
      </c>
      <c r="R29" s="39">
        <f>'[1]мес ТЗ 2018'!AM1624</f>
        <v>0</v>
      </c>
      <c r="S29" s="39">
        <f>'[1]мес ТЗ 2018'!AM1757</f>
        <v>0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62"/>
      <c r="AM29" s="60">
        <f>SUM(H29:S29)</f>
        <v>84.918000000000006</v>
      </c>
      <c r="AN29" s="63">
        <f t="shared" si="2"/>
        <v>84.918000000000006</v>
      </c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</row>
    <row r="30" spans="1:70" s="64" customFormat="1" ht="15.75" hidden="1" customHeight="1" x14ac:dyDescent="0.35">
      <c r="A30" s="40"/>
      <c r="B30" s="38"/>
      <c r="C30" s="38"/>
      <c r="D30" s="200" t="s">
        <v>16</v>
      </c>
      <c r="E30" s="198"/>
      <c r="F30" s="199"/>
      <c r="G30" s="47" t="s">
        <v>13</v>
      </c>
      <c r="H30" s="39">
        <f>H27</f>
        <v>27.582000000000001</v>
      </c>
      <c r="I30" s="39">
        <f t="shared" ref="I30:S30" si="5">I27</f>
        <v>0</v>
      </c>
      <c r="J30" s="39">
        <f t="shared" si="5"/>
        <v>0</v>
      </c>
      <c r="K30" s="39">
        <f t="shared" si="5"/>
        <v>0</v>
      </c>
      <c r="L30" s="39">
        <f t="shared" si="5"/>
        <v>0</v>
      </c>
      <c r="M30" s="39">
        <f t="shared" si="5"/>
        <v>0</v>
      </c>
      <c r="N30" s="39">
        <f t="shared" si="5"/>
        <v>0</v>
      </c>
      <c r="O30" s="39">
        <f t="shared" si="5"/>
        <v>0</v>
      </c>
      <c r="P30" s="39">
        <f t="shared" si="5"/>
        <v>0</v>
      </c>
      <c r="Q30" s="39">
        <f t="shared" si="5"/>
        <v>0</v>
      </c>
      <c r="R30" s="39">
        <f t="shared" si="5"/>
        <v>0</v>
      </c>
      <c r="S30" s="39">
        <f t="shared" si="5"/>
        <v>0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62"/>
      <c r="AM30" s="60">
        <f>SUM(H30:S30)</f>
        <v>27.582000000000001</v>
      </c>
      <c r="AN30" s="63">
        <f t="shared" si="2"/>
        <v>27.582000000000001</v>
      </c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</row>
    <row r="31" spans="1:70" s="64" customFormat="1" ht="15.75" hidden="1" customHeight="1" x14ac:dyDescent="0.35">
      <c r="A31" s="40"/>
      <c r="B31" s="38"/>
      <c r="C31" s="195" t="s">
        <v>17</v>
      </c>
      <c r="D31" s="196"/>
      <c r="E31" s="196"/>
      <c r="F31" s="197"/>
      <c r="G31" s="47" t="s">
        <v>18</v>
      </c>
      <c r="H31" s="39">
        <f>'[1]мес ТЗ 2018'!AM459</f>
        <v>2.21</v>
      </c>
      <c r="I31" s="39">
        <f>'[1]мес ТЗ 2018'!AM598</f>
        <v>0</v>
      </c>
      <c r="J31" s="39">
        <f>'[1]мес ТЗ 2018'!AM739</f>
        <v>0</v>
      </c>
      <c r="K31" s="39">
        <f>'[1]мес ТЗ 2018'!AM840</f>
        <v>0</v>
      </c>
      <c r="L31" s="39">
        <f>'[1]мес ТЗ 2018'!AM945</f>
        <v>6</v>
      </c>
      <c r="M31" s="39">
        <f>'[1]мес ТЗ 2018'!AM1048</f>
        <v>0</v>
      </c>
      <c r="N31" s="39">
        <f>'[1]мес ТЗ 2018'!AM1149</f>
        <v>0</v>
      </c>
      <c r="O31" s="39">
        <f>'[1]мес ТЗ 2018'!AM1289</f>
        <v>0</v>
      </c>
      <c r="P31" s="42">
        <f>'[1]мес ТЗ 2018'!AM1389</f>
        <v>0</v>
      </c>
      <c r="Q31" s="39">
        <f>'[1]мес ТЗ 2018'!AM1486</f>
        <v>0</v>
      </c>
      <c r="R31" s="39">
        <f>'[1]мес ТЗ 2018'!AM1626</f>
        <v>0</v>
      </c>
      <c r="S31" s="39">
        <f>'[1]мес ТЗ 2018'!AM1759</f>
        <v>0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62"/>
      <c r="AM31" s="60">
        <f>SUM(H31:S31)</f>
        <v>8.2100000000000009</v>
      </c>
      <c r="AN31" s="63">
        <f t="shared" si="2"/>
        <v>8.2100000000000009</v>
      </c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</row>
    <row r="32" spans="1:70" s="48" customFormat="1" ht="15.75" hidden="1" customHeight="1" x14ac:dyDescent="0.35">
      <c r="A32" s="65"/>
      <c r="B32" s="65"/>
      <c r="C32" s="65"/>
      <c r="D32" s="200" t="s">
        <v>22</v>
      </c>
      <c r="E32" s="198"/>
      <c r="F32" s="199"/>
      <c r="G32" s="40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62"/>
      <c r="AM32" s="66"/>
      <c r="AN32" s="63">
        <f t="shared" si="2"/>
        <v>0</v>
      </c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 spans="1:70" s="48" customFormat="1" ht="15" hidden="1" customHeight="1" x14ac:dyDescent="0.35">
      <c r="A33" s="49"/>
      <c r="B33" s="200" t="s">
        <v>10</v>
      </c>
      <c r="C33" s="198"/>
      <c r="D33" s="198"/>
      <c r="E33" s="198"/>
      <c r="F33" s="199"/>
      <c r="G33" s="49"/>
      <c r="H33" s="46" t="e">
        <f>#REF!+#REF!+#REF!+#REF!+H24</f>
        <v>#REF!</v>
      </c>
      <c r="I33" s="46" t="e">
        <f>#REF!+#REF!+#REF!+#REF!+I24</f>
        <v>#REF!</v>
      </c>
      <c r="J33" s="46" t="e">
        <f>#REF!+#REF!+#REF!+#REF!+J24</f>
        <v>#REF!</v>
      </c>
      <c r="K33" s="46" t="e">
        <f>#REF!+#REF!+#REF!+#REF!+K24</f>
        <v>#REF!</v>
      </c>
      <c r="L33" s="46" t="e">
        <f>#REF!+#REF!+#REF!+#REF!+L24</f>
        <v>#REF!</v>
      </c>
      <c r="M33" s="46" t="e">
        <f>#REF!+#REF!+#REF!+#REF!+M24</f>
        <v>#REF!</v>
      </c>
      <c r="N33" s="46" t="e">
        <f>#REF!+#REF!+#REF!+#REF!+N24</f>
        <v>#REF!</v>
      </c>
      <c r="O33" s="46" t="e">
        <f>#REF!+#REF!+#REF!+#REF!+O24</f>
        <v>#REF!</v>
      </c>
      <c r="P33" s="46" t="e">
        <f>#REF!+#REF!+#REF!+#REF!+P24</f>
        <v>#REF!</v>
      </c>
      <c r="Q33" s="46" t="e">
        <f>#REF!+#REF!+#REF!+#REF!+Q24</f>
        <v>#REF!</v>
      </c>
      <c r="R33" s="46" t="e">
        <f>#REF!+#REF!+#REF!+#REF!+R24</f>
        <v>#REF!</v>
      </c>
      <c r="S33" s="46" t="e">
        <f>#REF!+#REF!+#REF!+#REF!+S24</f>
        <v>#REF!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67"/>
      <c r="AM33" s="68" t="e">
        <f>SUM(H33:S33)</f>
        <v>#REF!</v>
      </c>
      <c r="AN33" s="69" t="e">
        <f t="shared" si="2"/>
        <v>#REF!</v>
      </c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</row>
    <row r="34" spans="1:70" s="70" customFormat="1" ht="15" hidden="1" customHeight="1" x14ac:dyDescent="0.35">
      <c r="A34" s="49"/>
      <c r="B34" s="200" t="s">
        <v>11</v>
      </c>
      <c r="C34" s="198"/>
      <c r="D34" s="198"/>
      <c r="E34" s="198"/>
      <c r="F34" s="199"/>
      <c r="G34" s="49"/>
      <c r="H34" s="46" t="e">
        <f>#REF!+#REF!+#REF!+H25</f>
        <v>#REF!</v>
      </c>
      <c r="I34" s="46" t="e">
        <f>#REF!+#REF!+#REF!+I25</f>
        <v>#REF!</v>
      </c>
      <c r="J34" s="46" t="e">
        <f>#REF!+#REF!+#REF!+J25</f>
        <v>#REF!</v>
      </c>
      <c r="K34" s="46" t="e">
        <f>#REF!+#REF!+#REF!+K25</f>
        <v>#REF!</v>
      </c>
      <c r="L34" s="46" t="e">
        <f>#REF!+#REF!+#REF!+L25</f>
        <v>#REF!</v>
      </c>
      <c r="M34" s="46" t="e">
        <f>#REF!+#REF!+#REF!+M25</f>
        <v>#REF!</v>
      </c>
      <c r="N34" s="46" t="e">
        <f>#REF!+#REF!+#REF!+N25</f>
        <v>#REF!</v>
      </c>
      <c r="O34" s="46" t="e">
        <f>#REF!+#REF!+#REF!+O25</f>
        <v>#REF!</v>
      </c>
      <c r="P34" s="46" t="e">
        <f>#REF!+#REF!+#REF!+P25</f>
        <v>#REF!</v>
      </c>
      <c r="Q34" s="46" t="e">
        <f>#REF!+#REF!+#REF!+Q25</f>
        <v>#REF!</v>
      </c>
      <c r="R34" s="46" t="e">
        <f>#REF!+#REF!+#REF!+R25</f>
        <v>#REF!</v>
      </c>
      <c r="S34" s="46" t="e">
        <f>#REF!+#REF!+#REF!+S25</f>
        <v>#REF!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67"/>
      <c r="AM34" s="68" t="e">
        <f t="shared" ref="AM34:AM40" si="6">SUM(H34:S34)</f>
        <v>#REF!</v>
      </c>
      <c r="AN34" s="69" t="e">
        <f t="shared" si="2"/>
        <v>#REF!</v>
      </c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</row>
    <row r="35" spans="1:70" s="70" customFormat="1" ht="15" hidden="1" customHeight="1" x14ac:dyDescent="0.35">
      <c r="A35" s="71"/>
      <c r="B35" s="200" t="s">
        <v>12</v>
      </c>
      <c r="C35" s="198"/>
      <c r="D35" s="198"/>
      <c r="E35" s="198"/>
      <c r="F35" s="199"/>
      <c r="G35" s="49"/>
      <c r="H35" s="46" t="e">
        <f>#REF!+#REF!+#REF!+#REF!+#REF!+#REF!+#REF!+#REF!</f>
        <v>#REF!</v>
      </c>
      <c r="I35" s="46" t="e">
        <f>#REF!+#REF!+#REF!+#REF!+#REF!+#REF!+#REF!+H26</f>
        <v>#REF!</v>
      </c>
      <c r="J35" s="46" t="e">
        <f>#REF!+#REF!+#REF!+#REF!+#REF!+#REF!+#REF!+J26</f>
        <v>#REF!</v>
      </c>
      <c r="K35" s="46" t="e">
        <f>#REF!+#REF!+#REF!+#REF!+#REF!+#REF!+#REF!+K26</f>
        <v>#REF!</v>
      </c>
      <c r="L35" s="46" t="e">
        <f>#REF!+#REF!+#REF!+#REF!+#REF!+#REF!+#REF!+L26</f>
        <v>#REF!</v>
      </c>
      <c r="M35" s="46" t="e">
        <f>#REF!+#REF!+#REF!+#REF!+#REF!+#REF!+#REF!+M26</f>
        <v>#REF!</v>
      </c>
      <c r="N35" s="46" t="e">
        <f>#REF!+#REF!+#REF!+#REF!+#REF!+#REF!+#REF!+N26</f>
        <v>#REF!</v>
      </c>
      <c r="O35" s="46" t="e">
        <f>#REF!+#REF!+#REF!+#REF!+#REF!+#REF!+#REF!+O26</f>
        <v>#REF!</v>
      </c>
      <c r="P35" s="46" t="e">
        <f>#REF!+#REF!+#REF!+#REF!+#REF!+#REF!+#REF!+P26</f>
        <v>#REF!</v>
      </c>
      <c r="Q35" s="46" t="e">
        <f>#REF!+#REF!+#REF!+#REF!+#REF!+#REF!+#REF!+Q26</f>
        <v>#REF!</v>
      </c>
      <c r="R35" s="46" t="e">
        <f>#REF!+#REF!+#REF!+#REF!+#REF!+#REF!+#REF!+R26</f>
        <v>#REF!</v>
      </c>
      <c r="S35" s="46" t="e">
        <f>#REF!+#REF!+#REF!+#REF!+#REF!+#REF!+#REF!+S26</f>
        <v>#REF!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67"/>
      <c r="AM35" s="68" t="e">
        <f t="shared" si="6"/>
        <v>#REF!</v>
      </c>
      <c r="AN35" s="69" t="e">
        <f t="shared" si="2"/>
        <v>#REF!</v>
      </c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</row>
    <row r="36" spans="1:70" s="48" customFormat="1" ht="15.75" hidden="1" customHeight="1" x14ac:dyDescent="0.35">
      <c r="A36" s="201" t="s">
        <v>23</v>
      </c>
      <c r="B36" s="191"/>
      <c r="C36" s="191"/>
      <c r="D36" s="191"/>
      <c r="E36" s="191"/>
      <c r="F36" s="191"/>
      <c r="G36" s="191"/>
      <c r="H36" s="46">
        <f>'[1]мес ТЗ 2018'!AM284</f>
        <v>0</v>
      </c>
      <c r="I36" s="46">
        <f>'[1]мес ТЗ 2018'!AM313</f>
        <v>15.465999999999999</v>
      </c>
      <c r="J36" s="46">
        <f>'[1]мес ТЗ 2018'!AM342</f>
        <v>0</v>
      </c>
      <c r="K36" s="46">
        <f>'[1]мес ТЗ 2018'!AM371</f>
        <v>0</v>
      </c>
      <c r="L36" s="46">
        <f>'[1]мес ТЗ 2018'!AM400</f>
        <v>6</v>
      </c>
      <c r="M36" s="46">
        <f>'[1]мес ТЗ 2018'!AM1052</f>
        <v>0</v>
      </c>
      <c r="N36" s="46">
        <f>'[1]мес ТЗ 2018'!AM1223</f>
        <v>0</v>
      </c>
      <c r="O36" s="46">
        <f>'[1]мес ТЗ 2018'!AM1294</f>
        <v>0</v>
      </c>
      <c r="P36" s="46">
        <f>'[1]мес ТЗ 2018'!AM1394</f>
        <v>0</v>
      </c>
      <c r="Q36" s="46">
        <f>'[1]мес ТЗ 2018'!AM1563</f>
        <v>0</v>
      </c>
      <c r="R36" s="46">
        <f>'[1]мес ТЗ 2018'!AM1690</f>
        <v>0</v>
      </c>
      <c r="S36" s="67">
        <f>'[1]мес ТЗ 2018'!AM1839</f>
        <v>0</v>
      </c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8">
        <f t="shared" si="6"/>
        <v>21.466000000000001</v>
      </c>
      <c r="AN36" s="69">
        <f t="shared" si="2"/>
        <v>21.466000000000001</v>
      </c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</row>
    <row r="37" spans="1:70" hidden="1" x14ac:dyDescent="0.35">
      <c r="A37" s="202" t="s">
        <v>24</v>
      </c>
      <c r="B37" s="203"/>
      <c r="C37" s="203"/>
      <c r="D37" s="203"/>
      <c r="E37" s="203"/>
      <c r="F37" s="203"/>
      <c r="G37" s="203"/>
      <c r="H37" s="46">
        <f>'[1]мес ТЗ 2018'!AM285</f>
        <v>0</v>
      </c>
      <c r="I37" s="46">
        <f>'[1]мес ТЗ 2018'!AM314</f>
        <v>0</v>
      </c>
      <c r="J37" s="46">
        <f>'[1]мес ТЗ 2018'!AM343</f>
        <v>3.9780698364827298</v>
      </c>
      <c r="K37" s="46">
        <f>'[1]мес ТЗ 2018'!AM372</f>
        <v>0</v>
      </c>
      <c r="L37" s="46">
        <f>'[1]мес ТЗ 2018'!AM401</f>
        <v>0</v>
      </c>
      <c r="M37" s="46">
        <f>'[1]мес ТЗ 2018'!AM1053</f>
        <v>0</v>
      </c>
      <c r="N37" s="46">
        <f>'[1]мес ТЗ 2018'!AM1224</f>
        <v>7.8620000000000001</v>
      </c>
      <c r="O37" s="46">
        <f>'[1]мес ТЗ 2018'!AM1295</f>
        <v>0</v>
      </c>
      <c r="P37" s="46">
        <f>'[1]мес ТЗ 2018'!AM1395</f>
        <v>0</v>
      </c>
      <c r="Q37" s="46">
        <f>'[1]мес ТЗ 2018'!AM1564</f>
        <v>6</v>
      </c>
      <c r="R37" s="46">
        <f>'[1]мес ТЗ 2018'!AM1691</f>
        <v>0</v>
      </c>
      <c r="S37" s="67">
        <f>'[1]мес ТЗ 2018'!AM1840</f>
        <v>0</v>
      </c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>
        <f t="shared" si="6"/>
        <v>17.84006983648273</v>
      </c>
      <c r="AN37" s="69">
        <f t="shared" si="2"/>
        <v>17.84006983648273</v>
      </c>
      <c r="AO37" s="14"/>
      <c r="AP37" s="14"/>
      <c r="AQ37" s="14"/>
    </row>
    <row r="38" spans="1:70" hidden="1" x14ac:dyDescent="0.35">
      <c r="A38" s="204" t="s">
        <v>25</v>
      </c>
      <c r="B38" s="205"/>
      <c r="C38" s="205"/>
      <c r="D38" s="205"/>
      <c r="E38" s="205"/>
      <c r="F38" s="205"/>
      <c r="G38" s="205"/>
      <c r="H38" s="46" t="e">
        <f>SUM(H34:H37)</f>
        <v>#REF!</v>
      </c>
      <c r="I38" s="46" t="e">
        <f t="shared" ref="I38" si="7">SUM(I34:I37)</f>
        <v>#REF!</v>
      </c>
      <c r="J38" s="46" t="e">
        <f>SUM(J34:J37)</f>
        <v>#REF!</v>
      </c>
      <c r="K38" s="46" t="e">
        <f t="shared" ref="K38" si="8">SUM(K34:K37)</f>
        <v>#REF!</v>
      </c>
      <c r="L38" s="46" t="e">
        <f>SUM(L34:L37)</f>
        <v>#REF!</v>
      </c>
      <c r="M38" s="46" t="e">
        <f>SUM(M34:M37)</f>
        <v>#REF!</v>
      </c>
      <c r="N38" s="46" t="e">
        <f t="shared" ref="N38:S38" si="9">SUM(N34:N37)</f>
        <v>#REF!</v>
      </c>
      <c r="O38" s="46" t="e">
        <f t="shared" si="9"/>
        <v>#REF!</v>
      </c>
      <c r="P38" s="46" t="e">
        <f t="shared" si="9"/>
        <v>#REF!</v>
      </c>
      <c r="Q38" s="46" t="e">
        <f t="shared" si="9"/>
        <v>#REF!</v>
      </c>
      <c r="R38" s="46" t="e">
        <f t="shared" si="9"/>
        <v>#REF!</v>
      </c>
      <c r="S38" s="67" t="e">
        <f t="shared" si="9"/>
        <v>#REF!</v>
      </c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8" t="e">
        <f t="shared" si="6"/>
        <v>#REF!</v>
      </c>
      <c r="AN38" s="69" t="e">
        <f t="shared" si="2"/>
        <v>#REF!</v>
      </c>
      <c r="AO38" s="14"/>
      <c r="AP38" s="14"/>
      <c r="AQ38" s="14"/>
    </row>
    <row r="39" spans="1:70" hidden="1" x14ac:dyDescent="0.35">
      <c r="A39" s="206" t="s">
        <v>26</v>
      </c>
      <c r="B39" s="207"/>
      <c r="C39" s="207"/>
      <c r="D39" s="207"/>
      <c r="E39" s="207"/>
      <c r="F39" s="207"/>
      <c r="G39" s="207"/>
      <c r="H39" s="72">
        <f>'[1]мес ТЗ 2018'!AM287</f>
        <v>0</v>
      </c>
      <c r="I39" s="72">
        <f>'[1]мес ТЗ 2018'!AM316</f>
        <v>0</v>
      </c>
      <c r="J39" s="72">
        <f>'[1]мес ТЗ 2018'!AM345</f>
        <v>5.27</v>
      </c>
      <c r="K39" s="72">
        <f>'[1]мес ТЗ 2018'!AM374</f>
        <v>0</v>
      </c>
      <c r="L39" s="72">
        <f>'[1]мес ТЗ 2018'!AM403</f>
        <v>0</v>
      </c>
      <c r="M39" s="72">
        <f>'[1]мес ТЗ 2018'!AM1055</f>
        <v>0</v>
      </c>
      <c r="N39" s="72">
        <f>'[1]мес ТЗ 2018'!AM1226</f>
        <v>0</v>
      </c>
      <c r="O39" s="72">
        <f>'[1]мес ТЗ 2018'!AM1297</f>
        <v>0</v>
      </c>
      <c r="P39" s="72">
        <f>'[1]мес ТЗ 2018'!AM1397</f>
        <v>0</v>
      </c>
      <c r="Q39" s="72">
        <f>'[1]мес ТЗ 2018'!AM1566</f>
        <v>0</v>
      </c>
      <c r="R39" s="72">
        <f>'[1]мес ТЗ 2018'!AM1693</f>
        <v>0</v>
      </c>
      <c r="S39" s="73">
        <f>'[1]мес ТЗ 2018'!AM1842</f>
        <v>0</v>
      </c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68">
        <f t="shared" si="6"/>
        <v>5.27</v>
      </c>
      <c r="AN39" s="69">
        <f t="shared" si="2"/>
        <v>5.27</v>
      </c>
      <c r="AO39" s="14"/>
      <c r="AP39" s="14"/>
      <c r="AQ39" s="14"/>
    </row>
    <row r="40" spans="1:70" hidden="1" x14ac:dyDescent="0.35">
      <c r="A40" s="35"/>
      <c r="B40" s="74"/>
      <c r="C40" s="35"/>
      <c r="D40" s="35"/>
      <c r="E40" s="35"/>
      <c r="F40" s="75" t="s">
        <v>12</v>
      </c>
      <c r="G40" s="76"/>
      <c r="H40" s="46" t="e">
        <f>#REF!+#REF!+#REF!+#REF!</f>
        <v>#REF!</v>
      </c>
      <c r="I40" s="46" t="e">
        <f>#REF!+#REF!+#REF!+#REF!</f>
        <v>#REF!</v>
      </c>
      <c r="J40" s="46" t="e">
        <f>#REF!+#REF!++J26+#REF!+#REF!</f>
        <v>#REF!</v>
      </c>
      <c r="K40" s="46" t="e">
        <f>#REF!+#REF!++K26+#REF!+#REF!</f>
        <v>#REF!</v>
      </c>
      <c r="L40" s="46" t="e">
        <f>#REF!+#REF!++L26+#REF!+#REF!</f>
        <v>#REF!</v>
      </c>
      <c r="M40" s="46" t="e">
        <f>#REF!+#REF!++M26+#REF!+#REF!</f>
        <v>#REF!</v>
      </c>
      <c r="N40" s="46" t="e">
        <f>#REF!+#REF!++N26+#REF!+#REF!</f>
        <v>#REF!</v>
      </c>
      <c r="O40" s="46" t="e">
        <f>#REF!+#REF!++O26+#REF!+#REF!</f>
        <v>#REF!</v>
      </c>
      <c r="P40" s="46" t="e">
        <f>#REF!+#REF!++P26+#REF!+#REF!</f>
        <v>#REF!</v>
      </c>
      <c r="Q40" s="46" t="e">
        <f>#REF!+#REF!++Q26+#REF!+#REF!</f>
        <v>#REF!</v>
      </c>
      <c r="R40" s="46" t="e">
        <f>#REF!+#REF!++R26+#REF!+#REF!</f>
        <v>#REF!</v>
      </c>
      <c r="S40" s="46" t="e">
        <f>#REF!+#REF!++S26+#REF!+#REF!</f>
        <v>#REF!</v>
      </c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67"/>
      <c r="AM40" s="68" t="e">
        <f t="shared" si="6"/>
        <v>#REF!</v>
      </c>
      <c r="AN40" s="69" t="e">
        <f t="shared" si="2"/>
        <v>#REF!</v>
      </c>
    </row>
    <row r="41" spans="1:70" ht="15" hidden="1" customHeight="1" x14ac:dyDescent="0.35">
      <c r="A41" s="77"/>
      <c r="B41" s="78"/>
      <c r="C41" s="78"/>
      <c r="D41" s="213" t="s">
        <v>16</v>
      </c>
      <c r="E41" s="193"/>
      <c r="F41" s="194"/>
      <c r="G41" s="78"/>
      <c r="H41" s="79" t="e">
        <f>H33+H34+H35</f>
        <v>#REF!</v>
      </c>
      <c r="I41" s="79" t="e">
        <f t="shared" ref="I41" si="10">I33+I34+I35</f>
        <v>#REF!</v>
      </c>
      <c r="J41" s="79" t="e">
        <f>J33+J34+J35</f>
        <v>#REF!</v>
      </c>
      <c r="K41" s="79" t="e">
        <f t="shared" ref="K41:S41" si="11">K33+K34+K35</f>
        <v>#REF!</v>
      </c>
      <c r="L41" s="79" t="e">
        <f t="shared" si="11"/>
        <v>#REF!</v>
      </c>
      <c r="M41" s="79" t="e">
        <f t="shared" si="11"/>
        <v>#REF!</v>
      </c>
      <c r="N41" s="79" t="e">
        <f t="shared" si="11"/>
        <v>#REF!</v>
      </c>
      <c r="O41" s="79" t="e">
        <f t="shared" si="11"/>
        <v>#REF!</v>
      </c>
      <c r="P41" s="79" t="e">
        <f t="shared" si="11"/>
        <v>#REF!</v>
      </c>
      <c r="Q41" s="79" t="e">
        <f t="shared" si="11"/>
        <v>#REF!</v>
      </c>
      <c r="R41" s="79" t="e">
        <f t="shared" si="11"/>
        <v>#REF!</v>
      </c>
      <c r="S41" s="79" t="e">
        <f t="shared" si="11"/>
        <v>#REF!</v>
      </c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80"/>
      <c r="AM41" s="68" t="e">
        <f>SUM(H41:S41)</f>
        <v>#REF!</v>
      </c>
      <c r="AN41" s="69" t="e">
        <f>AM41</f>
        <v>#REF!</v>
      </c>
    </row>
    <row r="42" spans="1:70" ht="15" hidden="1" customHeight="1" x14ac:dyDescent="0.35">
      <c r="A42" s="77"/>
      <c r="B42" s="81"/>
      <c r="C42" s="213" t="s">
        <v>14</v>
      </c>
      <c r="D42" s="193"/>
      <c r="E42" s="193"/>
      <c r="F42" s="194"/>
      <c r="G42" s="81"/>
      <c r="H42" s="82" t="e">
        <f>#REF!+#REF!+#REF!+H20+H28</f>
        <v>#REF!</v>
      </c>
      <c r="I42" s="82" t="e">
        <f>#REF!+#REF!+#REF!+I20+I28</f>
        <v>#REF!</v>
      </c>
      <c r="J42" s="82" t="e">
        <f>#REF!+#REF!+#REF!+J20+J28</f>
        <v>#REF!</v>
      </c>
      <c r="K42" s="82" t="e">
        <f>#REF!+#REF!+#REF!+K20+K28</f>
        <v>#REF!</v>
      </c>
      <c r="L42" s="82" t="e">
        <f>#REF!+#REF!+#REF!+L20+L28</f>
        <v>#REF!</v>
      </c>
      <c r="M42" s="82" t="e">
        <f>#REF!+#REF!+#REF!+M20+M28</f>
        <v>#REF!</v>
      </c>
      <c r="N42" s="82" t="e">
        <f>#REF!+#REF!+#REF!+N20+N28</f>
        <v>#REF!</v>
      </c>
      <c r="O42" s="82" t="e">
        <f>#REF!+#REF!+#REF!+O20+O28</f>
        <v>#REF!</v>
      </c>
      <c r="P42" s="82" t="e">
        <f>#REF!+#REF!+#REF!+P20+P28</f>
        <v>#REF!</v>
      </c>
      <c r="Q42" s="82" t="e">
        <f>#REF!+#REF!+#REF!+Q20+Q28</f>
        <v>#REF!</v>
      </c>
      <c r="R42" s="82" t="e">
        <f>#REF!+#REF!+#REF!+R20+R28</f>
        <v>#REF!</v>
      </c>
      <c r="S42" s="82" t="e">
        <f>#REF!+#REF!+#REF!+S20+S28</f>
        <v>#REF!</v>
      </c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3"/>
      <c r="AM42" s="84" t="e">
        <f>SUM(H42:S42)</f>
        <v>#REF!</v>
      </c>
      <c r="AN42" s="69" t="e">
        <f t="shared" ref="AN42:AN45" si="12">AM42</f>
        <v>#REF!</v>
      </c>
    </row>
    <row r="43" spans="1:70" ht="15" hidden="1" customHeight="1" x14ac:dyDescent="0.35">
      <c r="A43" s="77"/>
      <c r="B43" s="81"/>
      <c r="C43" s="213" t="s">
        <v>15</v>
      </c>
      <c r="D43" s="193"/>
      <c r="E43" s="193"/>
      <c r="F43" s="194"/>
      <c r="G43" s="81"/>
      <c r="H43" s="82" t="e">
        <f>#REF!+#REF!+#REF!+H21+H29</f>
        <v>#REF!</v>
      </c>
      <c r="I43" s="82" t="e">
        <f>#REF!+#REF!+#REF!+I21+I29</f>
        <v>#REF!</v>
      </c>
      <c r="J43" s="82" t="e">
        <f>#REF!+#REF!+#REF!+J21+J29</f>
        <v>#REF!</v>
      </c>
      <c r="K43" s="82" t="e">
        <f>#REF!+#REF!+#REF!+K21+K29</f>
        <v>#REF!</v>
      </c>
      <c r="L43" s="82" t="e">
        <f>#REF!+#REF!+#REF!+L21+L29</f>
        <v>#REF!</v>
      </c>
      <c r="M43" s="82" t="e">
        <f>#REF!+#REF!+#REF!+M21+M29</f>
        <v>#REF!</v>
      </c>
      <c r="N43" s="82" t="e">
        <f>#REF!+#REF!+#REF!+N21+N29</f>
        <v>#REF!</v>
      </c>
      <c r="O43" s="82" t="e">
        <f>#REF!+#REF!+#REF!+O21+O29</f>
        <v>#REF!</v>
      </c>
      <c r="P43" s="82" t="e">
        <f>#REF!+#REF!+#REF!+P21+P29</f>
        <v>#REF!</v>
      </c>
      <c r="Q43" s="82" t="e">
        <f>#REF!+#REF!+#REF!+Q21+Q29</f>
        <v>#REF!</v>
      </c>
      <c r="R43" s="82" t="e">
        <f>#REF!+#REF!+#REF!+R21+R29</f>
        <v>#REF!</v>
      </c>
      <c r="S43" s="82" t="e">
        <f>#REF!+#REF!+#REF!+S21+S29</f>
        <v>#REF!</v>
      </c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3"/>
      <c r="AM43" s="84" t="e">
        <f>SUM(H43:S43)</f>
        <v>#REF!</v>
      </c>
      <c r="AN43" s="69" t="e">
        <f t="shared" si="12"/>
        <v>#REF!</v>
      </c>
    </row>
    <row r="44" spans="1:70" ht="15" hidden="1" customHeight="1" x14ac:dyDescent="0.35">
      <c r="A44" s="77"/>
      <c r="B44" s="81"/>
      <c r="C44" s="78"/>
      <c r="D44" s="213" t="s">
        <v>16</v>
      </c>
      <c r="E44" s="193"/>
      <c r="F44" s="194"/>
      <c r="G44" s="81"/>
      <c r="H44" s="82" t="e">
        <f>SUM(H41:H43)</f>
        <v>#REF!</v>
      </c>
      <c r="I44" s="82" t="e">
        <f t="shared" ref="I44" si="13">SUM(I41:I43)</f>
        <v>#REF!</v>
      </c>
      <c r="J44" s="82" t="e">
        <f>SUM(J41:J43)</f>
        <v>#REF!</v>
      </c>
      <c r="K44" s="82" t="e">
        <f t="shared" ref="K44:S44" si="14">SUM(K41:K43)</f>
        <v>#REF!</v>
      </c>
      <c r="L44" s="82" t="e">
        <f t="shared" si="14"/>
        <v>#REF!</v>
      </c>
      <c r="M44" s="82" t="e">
        <f t="shared" si="14"/>
        <v>#REF!</v>
      </c>
      <c r="N44" s="82" t="e">
        <f t="shared" si="14"/>
        <v>#REF!</v>
      </c>
      <c r="O44" s="82" t="e">
        <f t="shared" si="14"/>
        <v>#REF!</v>
      </c>
      <c r="P44" s="82" t="e">
        <f t="shared" si="14"/>
        <v>#REF!</v>
      </c>
      <c r="Q44" s="82" t="e">
        <f t="shared" si="14"/>
        <v>#REF!</v>
      </c>
      <c r="R44" s="82" t="e">
        <f t="shared" si="14"/>
        <v>#REF!</v>
      </c>
      <c r="S44" s="82" t="e">
        <f t="shared" si="14"/>
        <v>#REF!</v>
      </c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3"/>
      <c r="AM44" s="84" t="e">
        <f>SUM(H44:S44)</f>
        <v>#REF!</v>
      </c>
      <c r="AN44" s="69" t="e">
        <f t="shared" si="12"/>
        <v>#REF!</v>
      </c>
    </row>
    <row r="45" spans="1:70" ht="15" hidden="1" customHeight="1" x14ac:dyDescent="0.35">
      <c r="A45" s="77"/>
      <c r="B45" s="81"/>
      <c r="C45" s="213" t="s">
        <v>17</v>
      </c>
      <c r="D45" s="193"/>
      <c r="E45" s="193"/>
      <c r="F45" s="194"/>
      <c r="G45" s="81"/>
      <c r="H45" s="82" t="e">
        <f>#REF!+#REF!+#REF!+H23+H31</f>
        <v>#REF!</v>
      </c>
      <c r="I45" s="82" t="e">
        <f>#REF!+#REF!+#REF!+I23+I31</f>
        <v>#REF!</v>
      </c>
      <c r="J45" s="82" t="e">
        <f>#REF!+#REF!+#REF!+J23+J31</f>
        <v>#REF!</v>
      </c>
      <c r="K45" s="82" t="e">
        <f>#REF!+#REF!+#REF!+K23+K31</f>
        <v>#REF!</v>
      </c>
      <c r="L45" s="82" t="e">
        <f>#REF!+#REF!+#REF!+L23+L31</f>
        <v>#REF!</v>
      </c>
      <c r="M45" s="82" t="e">
        <f>#REF!+#REF!+#REF!+M23+M31</f>
        <v>#REF!</v>
      </c>
      <c r="N45" s="82" t="e">
        <f>#REF!+#REF!+#REF!+N23+N31</f>
        <v>#REF!</v>
      </c>
      <c r="O45" s="82" t="e">
        <f>#REF!+#REF!+#REF!+O23+O31</f>
        <v>#REF!</v>
      </c>
      <c r="P45" s="85" t="e">
        <f>#REF!+#REF!+#REF!+P23+P31</f>
        <v>#REF!</v>
      </c>
      <c r="Q45" s="82" t="e">
        <f>#REF!+#REF!+#REF!+Q23+Q31</f>
        <v>#REF!</v>
      </c>
      <c r="R45" s="82" t="e">
        <f>#REF!+#REF!+#REF!+R23+R31</f>
        <v>#REF!</v>
      </c>
      <c r="S45" s="82" t="e">
        <f>#REF!+#REF!+#REF!+S23+S31</f>
        <v>#REF!</v>
      </c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3"/>
      <c r="AM45" s="86" t="e">
        <f>SUM(H45:S45)</f>
        <v>#REF!</v>
      </c>
      <c r="AN45" s="87" t="e">
        <f t="shared" si="12"/>
        <v>#REF!</v>
      </c>
    </row>
    <row r="46" spans="1:70" ht="15" customHeight="1" x14ac:dyDescent="0.35">
      <c r="A46" s="2"/>
      <c r="B46" s="3"/>
      <c r="C46" s="3"/>
      <c r="D46" s="3"/>
      <c r="E46" s="3"/>
      <c r="F46" s="3"/>
      <c r="G46" s="3"/>
      <c r="H46" s="88"/>
      <c r="I46" s="88"/>
      <c r="J46" s="88"/>
      <c r="K46" s="88"/>
      <c r="L46" s="88"/>
      <c r="M46" s="88"/>
      <c r="N46" s="88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N46" s="14"/>
    </row>
    <row r="47" spans="1:70" ht="15" customHeight="1" x14ac:dyDescent="0.35">
      <c r="A47" s="2"/>
      <c r="B47" s="3"/>
      <c r="C47" s="3"/>
      <c r="D47" s="3"/>
      <c r="E47" s="3"/>
      <c r="F47" s="3"/>
      <c r="G47" s="88"/>
      <c r="H47" s="88"/>
      <c r="I47" s="88"/>
      <c r="J47" s="88"/>
      <c r="K47" s="88"/>
      <c r="L47" s="88"/>
      <c r="M47" s="88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66"/>
      <c r="AM47" s="11"/>
      <c r="AP47" s="14"/>
      <c r="AQ47" s="14"/>
      <c r="BQ47" s="11"/>
      <c r="BR47" s="11"/>
    </row>
    <row r="48" spans="1:70" s="90" customFormat="1" ht="66" customHeight="1" x14ac:dyDescent="0.35">
      <c r="B48" s="212" t="s">
        <v>35</v>
      </c>
      <c r="C48" s="212"/>
      <c r="D48" s="212"/>
      <c r="E48" s="212"/>
      <c r="F48" s="212"/>
      <c r="G48" s="212"/>
      <c r="H48" s="171" t="s">
        <v>96</v>
      </c>
      <c r="I48" s="171"/>
      <c r="J48" s="171"/>
      <c r="K48" s="171"/>
      <c r="L48" s="171"/>
      <c r="M48" s="171"/>
      <c r="P48" s="172"/>
      <c r="Q48" s="172"/>
      <c r="R48" s="172"/>
      <c r="S48" s="172"/>
      <c r="T48" s="91"/>
      <c r="U48" s="173" t="s">
        <v>87</v>
      </c>
      <c r="V48" s="173"/>
      <c r="W48" s="173"/>
    </row>
    <row r="49" spans="2:70" s="90" customFormat="1" ht="21.9" customHeight="1" x14ac:dyDescent="0.35">
      <c r="I49" s="170" t="s">
        <v>3</v>
      </c>
      <c r="J49" s="170"/>
      <c r="K49" s="170"/>
      <c r="L49" s="170"/>
      <c r="P49" s="170" t="s">
        <v>27</v>
      </c>
      <c r="Q49" s="170"/>
      <c r="R49" s="170"/>
      <c r="S49" s="170"/>
      <c r="U49" s="170" t="s">
        <v>28</v>
      </c>
      <c r="V49" s="170"/>
      <c r="W49" s="170"/>
    </row>
    <row r="50" spans="2:70" s="90" customFormat="1" ht="70.5" customHeight="1" x14ac:dyDescent="0.35">
      <c r="B50" s="212" t="s">
        <v>86</v>
      </c>
      <c r="C50" s="212"/>
      <c r="D50" s="212"/>
      <c r="E50" s="212"/>
      <c r="F50" s="212"/>
      <c r="G50" s="212"/>
      <c r="H50" s="171" t="s">
        <v>84</v>
      </c>
      <c r="I50" s="171"/>
      <c r="J50" s="171"/>
      <c r="K50" s="171"/>
      <c r="L50" s="171"/>
      <c r="M50" s="171"/>
      <c r="P50" s="172"/>
      <c r="Q50" s="172"/>
      <c r="R50" s="172"/>
      <c r="S50" s="172"/>
      <c r="T50" s="91"/>
      <c r="U50" s="173" t="s">
        <v>85</v>
      </c>
      <c r="V50" s="173"/>
      <c r="W50" s="173"/>
    </row>
    <row r="51" spans="2:70" s="90" customFormat="1" ht="26.1" customHeight="1" x14ac:dyDescent="0.35">
      <c r="I51" s="170" t="s">
        <v>3</v>
      </c>
      <c r="J51" s="170"/>
      <c r="K51" s="170"/>
      <c r="L51" s="170"/>
      <c r="P51" s="170" t="s">
        <v>27</v>
      </c>
      <c r="Q51" s="170"/>
      <c r="R51" s="170"/>
      <c r="S51" s="170"/>
      <c r="U51" s="170" t="s">
        <v>28</v>
      </c>
      <c r="V51" s="170"/>
      <c r="W51" s="170"/>
    </row>
    <row r="52" spans="2:70" ht="15" customHeight="1" x14ac:dyDescent="0.35">
      <c r="B52" s="98"/>
      <c r="C52" s="98"/>
      <c r="E52" s="93"/>
      <c r="F52" s="99"/>
      <c r="G52" s="99"/>
      <c r="H52" s="99"/>
      <c r="K52" s="99"/>
      <c r="L52" s="99"/>
      <c r="M52" s="99"/>
      <c r="N52" s="99"/>
      <c r="O52" s="8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66"/>
      <c r="AM52" s="11"/>
      <c r="AP52" s="14"/>
      <c r="AQ52" s="14"/>
      <c r="BQ52" s="11"/>
      <c r="BR52" s="11"/>
    </row>
    <row r="53" spans="2:70" ht="13.5" customHeight="1" x14ac:dyDescent="0.35">
      <c r="E53" s="93"/>
      <c r="G53" s="11"/>
      <c r="Q53" s="3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66"/>
      <c r="AM53" s="11"/>
      <c r="AP53" s="14"/>
      <c r="AQ53" s="14"/>
      <c r="BQ53" s="11"/>
      <c r="BR53" s="11"/>
    </row>
    <row r="54" spans="2:70" ht="13.5" customHeight="1" x14ac:dyDescent="0.35">
      <c r="E54" s="93"/>
      <c r="G54" s="11"/>
      <c r="Q54" s="3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66"/>
      <c r="AM54" s="11"/>
      <c r="AP54" s="14"/>
      <c r="AQ54" s="14"/>
      <c r="BQ54" s="11"/>
      <c r="BR54" s="11"/>
    </row>
    <row r="55" spans="2:70" ht="13.5" customHeight="1" x14ac:dyDescent="0.35">
      <c r="E55" s="93"/>
      <c r="G55" s="11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66"/>
      <c r="AM55" s="11"/>
      <c r="AP55" s="14"/>
      <c r="AQ55" s="14"/>
      <c r="BQ55" s="11"/>
      <c r="BR55" s="11"/>
    </row>
    <row r="56" spans="2:70" x14ac:dyDescent="0.35">
      <c r="E56" s="93"/>
      <c r="G56" s="11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66"/>
      <c r="AM56" s="11"/>
      <c r="AP56" s="14"/>
      <c r="AQ56" s="14"/>
      <c r="BQ56" s="11"/>
      <c r="BR56" s="11"/>
    </row>
    <row r="57" spans="2:70" x14ac:dyDescent="0.35"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N57" s="14"/>
    </row>
    <row r="58" spans="2:70" x14ac:dyDescent="0.35"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N58" s="14"/>
    </row>
    <row r="59" spans="2:70" x14ac:dyDescent="0.35"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N59" s="14"/>
    </row>
    <row r="60" spans="2:70" x14ac:dyDescent="0.35"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N60" s="14"/>
    </row>
    <row r="61" spans="2:70" x14ac:dyDescent="0.35"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N61" s="14"/>
    </row>
    <row r="62" spans="2:70" x14ac:dyDescent="0.35"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N62" s="14"/>
    </row>
    <row r="63" spans="2:70" x14ac:dyDescent="0.35"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N63" s="14"/>
    </row>
    <row r="64" spans="2:70" x14ac:dyDescent="0.35"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N64" s="14"/>
    </row>
  </sheetData>
  <mergeCells count="58">
    <mergeCell ref="P51:S51"/>
    <mergeCell ref="U51:W51"/>
    <mergeCell ref="H50:M50"/>
    <mergeCell ref="I49:L49"/>
    <mergeCell ref="D44:F44"/>
    <mergeCell ref="C45:F45"/>
    <mergeCell ref="B48:G48"/>
    <mergeCell ref="H48:M48"/>
    <mergeCell ref="B50:G50"/>
    <mergeCell ref="I51:L51"/>
    <mergeCell ref="P48:S48"/>
    <mergeCell ref="U48:W48"/>
    <mergeCell ref="P49:S49"/>
    <mergeCell ref="U49:W49"/>
    <mergeCell ref="P50:S50"/>
    <mergeCell ref="U50:W50"/>
    <mergeCell ref="C43:F43"/>
    <mergeCell ref="C31:F31"/>
    <mergeCell ref="D32:F32"/>
    <mergeCell ref="B33:F33"/>
    <mergeCell ref="B34:F34"/>
    <mergeCell ref="B35:F35"/>
    <mergeCell ref="A36:G36"/>
    <mergeCell ref="A37:G37"/>
    <mergeCell ref="A38:G38"/>
    <mergeCell ref="A39:G39"/>
    <mergeCell ref="D41:F41"/>
    <mergeCell ref="C42:F42"/>
    <mergeCell ref="D30:F30"/>
    <mergeCell ref="AN15:AN16"/>
    <mergeCell ref="H17:AL18"/>
    <mergeCell ref="H19:AL19"/>
    <mergeCell ref="C20:F20"/>
    <mergeCell ref="C21:F21"/>
    <mergeCell ref="D22:F22"/>
    <mergeCell ref="C23:F23"/>
    <mergeCell ref="A27:F27"/>
    <mergeCell ref="C28:F28"/>
    <mergeCell ref="C29:F29"/>
    <mergeCell ref="B24:B26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B3:F3"/>
    <mergeCell ref="B9:F9"/>
    <mergeCell ref="AG3:AM3"/>
    <mergeCell ref="AG5:AM5"/>
    <mergeCell ref="AG7:AM7"/>
    <mergeCell ref="AG9:AM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BQ67"/>
  <sheetViews>
    <sheetView showZeros="0" zoomScale="40" zoomScaleNormal="40" zoomScaleSheetLayoutView="70" workbookViewId="0">
      <selection activeCell="AI28" sqref="AI28"/>
    </sheetView>
  </sheetViews>
  <sheetFormatPr defaultColWidth="12.44140625" defaultRowHeight="18" outlineLevelRow="1" x14ac:dyDescent="0.35"/>
  <cols>
    <col min="1" max="1" width="6" style="11" customWidth="1"/>
    <col min="2" max="2" width="62.88671875" style="92" customWidth="1"/>
    <col min="3" max="3" width="17.6640625" style="11" customWidth="1"/>
    <col min="4" max="4" width="9.44140625" style="11" customWidth="1"/>
    <col min="5" max="5" width="21.109375" style="93" customWidth="1"/>
    <col min="6" max="6" width="5" style="93" customWidth="1"/>
    <col min="7" max="30" width="7.5546875" style="11" customWidth="1"/>
    <col min="31" max="31" width="10.109375" style="11" customWidth="1"/>
    <col min="32" max="37" width="7.5546875" style="11" customWidth="1"/>
    <col min="38" max="38" width="9.44140625" style="11" customWidth="1"/>
    <col min="39" max="39" width="10.44140625" style="66" customWidth="1"/>
    <col min="40" max="41" width="12.44140625" style="11"/>
    <col min="42" max="68" width="12.44140625" style="14"/>
    <col min="69" max="16384" width="12.44140625" style="11"/>
  </cols>
  <sheetData>
    <row r="1" spans="1:68" ht="24.75" customHeight="1" outlineLevel="1" thickBot="1" x14ac:dyDescent="0.4"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09" t="s">
        <v>62</v>
      </c>
    </row>
    <row r="2" spans="1:68" ht="15" hidden="1" customHeight="1" outlineLevel="1" x14ac:dyDescent="0.35">
      <c r="A2" s="6"/>
      <c r="B2" s="15" t="s">
        <v>0</v>
      </c>
      <c r="C2" s="8"/>
      <c r="D2" s="9"/>
      <c r="E2" s="9"/>
      <c r="F2" s="9"/>
      <c r="G2" s="10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1" t="s">
        <v>1</v>
      </c>
      <c r="AI2" s="12"/>
      <c r="AJ2" s="12"/>
      <c r="AK2" s="12"/>
      <c r="AL2" s="12"/>
      <c r="AM2" s="12"/>
    </row>
    <row r="3" spans="1:68" ht="32.25" hidden="1" customHeight="1" outlineLevel="1" x14ac:dyDescent="0.35">
      <c r="A3" s="6"/>
      <c r="B3" s="174" t="s">
        <v>31</v>
      </c>
      <c r="C3" s="174"/>
      <c r="D3" s="174"/>
      <c r="E3" s="174"/>
      <c r="F3" s="167"/>
      <c r="G3" s="10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74" t="s">
        <v>2</v>
      </c>
      <c r="AG3" s="174"/>
      <c r="AH3" s="174"/>
      <c r="AI3" s="174"/>
      <c r="AJ3" s="174"/>
      <c r="AK3" s="174"/>
      <c r="AL3" s="174"/>
      <c r="AM3" s="174"/>
    </row>
    <row r="4" spans="1:68" ht="31.5" hidden="1" customHeight="1" outlineLevel="1" x14ac:dyDescent="0.35">
      <c r="A4" s="6"/>
      <c r="B4" s="16" t="s">
        <v>33</v>
      </c>
      <c r="C4" s="17"/>
      <c r="D4" s="17"/>
      <c r="E4" s="17"/>
      <c r="F4" s="17"/>
      <c r="G4" s="10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7"/>
      <c r="AG4" s="17"/>
      <c r="AH4" s="17"/>
      <c r="AI4" s="17"/>
      <c r="AJ4" s="17"/>
      <c r="AK4" s="12"/>
      <c r="AL4" s="12"/>
      <c r="AM4" s="12"/>
    </row>
    <row r="5" spans="1:68" ht="15" hidden="1" customHeight="1" outlineLevel="1" x14ac:dyDescent="0.35">
      <c r="A5" s="6"/>
      <c r="B5" s="18" t="s">
        <v>3</v>
      </c>
      <c r="C5" s="19"/>
      <c r="D5" s="19"/>
      <c r="E5" s="19"/>
      <c r="F5" s="19"/>
      <c r="G5" s="10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75" t="s">
        <v>3</v>
      </c>
      <c r="AG5" s="175"/>
      <c r="AH5" s="175"/>
      <c r="AI5" s="175"/>
      <c r="AJ5" s="175"/>
      <c r="AK5" s="175"/>
      <c r="AL5" s="175"/>
      <c r="AM5" s="175"/>
    </row>
    <row r="6" spans="1:68" ht="33" hidden="1" customHeight="1" outlineLevel="1" x14ac:dyDescent="0.35">
      <c r="A6" s="6"/>
      <c r="B6" s="20" t="s">
        <v>34</v>
      </c>
      <c r="C6" s="17"/>
      <c r="D6" s="17"/>
      <c r="E6" s="17"/>
      <c r="F6" s="17"/>
      <c r="G6" s="10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7"/>
      <c r="AG6" s="17"/>
      <c r="AH6" s="17"/>
      <c r="AI6" s="17"/>
      <c r="AJ6" s="17"/>
      <c r="AK6" s="12"/>
      <c r="AL6" s="12"/>
      <c r="AM6" s="12"/>
    </row>
    <row r="7" spans="1:68" ht="15" hidden="1" customHeight="1" outlineLevel="1" x14ac:dyDescent="0.35">
      <c r="A7" s="6"/>
      <c r="B7" s="21" t="s">
        <v>27</v>
      </c>
      <c r="C7" s="22"/>
      <c r="D7" s="22"/>
      <c r="E7" s="22"/>
      <c r="F7" s="22"/>
      <c r="G7" s="10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75" t="s">
        <v>27</v>
      </c>
      <c r="AG7" s="175"/>
      <c r="AH7" s="175"/>
      <c r="AI7" s="175"/>
      <c r="AJ7" s="175"/>
      <c r="AK7" s="175"/>
      <c r="AL7" s="175"/>
      <c r="AM7" s="175"/>
    </row>
    <row r="8" spans="1:68" ht="15" hidden="1" customHeight="1" outlineLevel="1" x14ac:dyDescent="0.35">
      <c r="A8" s="6"/>
      <c r="B8" s="17"/>
      <c r="C8" s="17"/>
      <c r="D8" s="17"/>
      <c r="E8" s="17"/>
      <c r="F8" s="17"/>
      <c r="G8" s="10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7"/>
      <c r="AG8" s="17"/>
      <c r="AH8" s="17"/>
      <c r="AI8" s="17"/>
      <c r="AJ8" s="17"/>
      <c r="AK8" s="12"/>
      <c r="AL8" s="12"/>
      <c r="AM8" s="12"/>
    </row>
    <row r="9" spans="1:68" ht="27.75" hidden="1" customHeight="1" outlineLevel="1" x14ac:dyDescent="0.35">
      <c r="A9" s="23"/>
      <c r="B9" s="174" t="s">
        <v>32</v>
      </c>
      <c r="C9" s="174"/>
      <c r="D9" s="174"/>
      <c r="E9" s="174"/>
      <c r="F9" s="167"/>
      <c r="G9" s="23"/>
      <c r="H9" s="23"/>
      <c r="I9" s="23"/>
      <c r="J9" s="23"/>
      <c r="K9" s="2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76" t="s">
        <v>81</v>
      </c>
      <c r="AG9" s="176"/>
      <c r="AH9" s="176"/>
      <c r="AI9" s="176"/>
      <c r="AJ9" s="176"/>
      <c r="AK9" s="176"/>
      <c r="AL9" s="176"/>
      <c r="AM9" s="176"/>
    </row>
    <row r="10" spans="1:68" ht="27.75" hidden="1" customHeight="1" x14ac:dyDescent="0.35">
      <c r="A10" s="23"/>
      <c r="B10" s="25"/>
      <c r="C10" s="25"/>
      <c r="D10" s="25"/>
      <c r="E10" s="25"/>
      <c r="F10" s="167"/>
      <c r="G10" s="23"/>
      <c r="H10" s="23"/>
      <c r="I10" s="23"/>
      <c r="J10" s="23"/>
      <c r="K10" s="23"/>
      <c r="L10" s="25"/>
      <c r="M10" s="25"/>
      <c r="N10" s="25"/>
      <c r="O10" s="25"/>
      <c r="P10" s="25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68" ht="13.5" customHeight="1" x14ac:dyDescent="0.35">
      <c r="Q11" s="3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1:68" s="26" customFormat="1" ht="21.75" customHeight="1" x14ac:dyDescent="0.3">
      <c r="A12" s="177" t="s">
        <v>78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s="26" customFormat="1" ht="21.75" customHeight="1" x14ac:dyDescent="0.3">
      <c r="A13" s="177" t="s">
        <v>69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s="26" customFormat="1" ht="21.75" customHeight="1" x14ac:dyDescent="0.3">
      <c r="A14" s="177" t="s">
        <v>74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5" customHeight="1" x14ac:dyDescent="0.35">
      <c r="A15" s="178" t="s">
        <v>4</v>
      </c>
      <c r="B15" s="179" t="s">
        <v>5</v>
      </c>
      <c r="C15" s="178" t="s">
        <v>56</v>
      </c>
      <c r="D15" s="180" t="s">
        <v>29</v>
      </c>
      <c r="E15" s="180" t="s">
        <v>54</v>
      </c>
      <c r="F15" s="166"/>
      <c r="G15" s="185" t="s">
        <v>103</v>
      </c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6" t="s">
        <v>93</v>
      </c>
      <c r="AM15" s="186" t="s">
        <v>94</v>
      </c>
    </row>
    <row r="16" spans="1:68" ht="15" customHeight="1" x14ac:dyDescent="0.35">
      <c r="A16" s="178"/>
      <c r="B16" s="179"/>
      <c r="C16" s="178"/>
      <c r="D16" s="180"/>
      <c r="E16" s="180"/>
      <c r="F16" s="166"/>
      <c r="G16" s="5">
        <v>1</v>
      </c>
      <c r="H16" s="143">
        <v>2</v>
      </c>
      <c r="I16" s="144">
        <v>3</v>
      </c>
      <c r="J16" s="4">
        <v>4</v>
      </c>
      <c r="K16" s="5">
        <v>5</v>
      </c>
      <c r="L16" s="4">
        <v>6</v>
      </c>
      <c r="M16" s="5">
        <v>7</v>
      </c>
      <c r="N16" s="143">
        <v>8</v>
      </c>
      <c r="O16" s="144">
        <v>9</v>
      </c>
      <c r="P16" s="143">
        <v>10</v>
      </c>
      <c r="Q16" s="5">
        <v>11</v>
      </c>
      <c r="R16" s="4">
        <v>12</v>
      </c>
      <c r="S16" s="5">
        <v>13</v>
      </c>
      <c r="T16" s="4">
        <v>14</v>
      </c>
      <c r="U16" s="5">
        <v>15</v>
      </c>
      <c r="V16" s="143">
        <v>16</v>
      </c>
      <c r="W16" s="144">
        <v>17</v>
      </c>
      <c r="X16" s="4">
        <v>18</v>
      </c>
      <c r="Y16" s="5">
        <v>19</v>
      </c>
      <c r="Z16" s="4">
        <v>20</v>
      </c>
      <c r="AA16" s="5">
        <v>21</v>
      </c>
      <c r="AB16" s="4">
        <v>22</v>
      </c>
      <c r="AC16" s="144">
        <v>23</v>
      </c>
      <c r="AD16" s="143">
        <v>24</v>
      </c>
      <c r="AE16" s="5">
        <v>25</v>
      </c>
      <c r="AF16" s="4">
        <v>26</v>
      </c>
      <c r="AG16" s="5">
        <v>27</v>
      </c>
      <c r="AH16" s="4">
        <v>28</v>
      </c>
      <c r="AI16" s="5">
        <v>29</v>
      </c>
      <c r="AJ16" s="143">
        <v>30</v>
      </c>
      <c r="AK16" s="144">
        <v>31</v>
      </c>
      <c r="AL16" s="186"/>
      <c r="AM16" s="186"/>
    </row>
    <row r="17" spans="1:68" ht="15" customHeight="1" x14ac:dyDescent="0.35">
      <c r="A17" s="178"/>
      <c r="B17" s="179"/>
      <c r="C17" s="178"/>
      <c r="D17" s="180"/>
      <c r="E17" s="180"/>
      <c r="F17" s="166"/>
      <c r="G17" s="178" t="s">
        <v>79</v>
      </c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86"/>
      <c r="AM17" s="186"/>
    </row>
    <row r="18" spans="1:68" ht="15" customHeight="1" x14ac:dyDescent="0.35">
      <c r="A18" s="178"/>
      <c r="B18" s="179"/>
      <c r="C18" s="178"/>
      <c r="D18" s="180"/>
      <c r="E18" s="180"/>
      <c r="F18" s="166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86"/>
      <c r="AM18" s="186"/>
    </row>
    <row r="19" spans="1:68" s="33" customFormat="1" thickBot="1" x14ac:dyDescent="0.35">
      <c r="A19" s="30">
        <v>1</v>
      </c>
      <c r="B19" s="30">
        <v>2</v>
      </c>
      <c r="C19" s="31">
        <v>3</v>
      </c>
      <c r="D19" s="31">
        <v>5</v>
      </c>
      <c r="E19" s="30">
        <v>6</v>
      </c>
      <c r="F19" s="163"/>
      <c r="G19" s="188">
        <v>7</v>
      </c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32">
        <v>8</v>
      </c>
      <c r="AM19" s="30">
        <v>9</v>
      </c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</row>
    <row r="20" spans="1:68" s="48" customFormat="1" ht="54" hidden="1" x14ac:dyDescent="0.35">
      <c r="A20" s="95" t="s">
        <v>64</v>
      </c>
      <c r="B20" s="107"/>
      <c r="C20" s="40" t="s">
        <v>45</v>
      </c>
      <c r="D20" s="43" t="s">
        <v>11</v>
      </c>
      <c r="E20" s="44" t="s">
        <v>57</v>
      </c>
      <c r="F20" s="44"/>
      <c r="G20" s="39"/>
      <c r="H20" s="39" t="e">
        <f>#REF!</f>
        <v>#REF!</v>
      </c>
      <c r="I20" s="39"/>
      <c r="J20" s="39"/>
      <c r="K20" s="39" t="e">
        <f>#REF!</f>
        <v>#REF!</v>
      </c>
      <c r="L20" s="39"/>
      <c r="M20" s="39"/>
      <c r="N20" s="39" t="e">
        <f>#REF!</f>
        <v>#REF!</v>
      </c>
      <c r="O20" s="39"/>
      <c r="P20" s="39"/>
      <c r="Q20" s="39" t="e">
        <f>#REF!</f>
        <v>#REF!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 t="e">
        <f t="shared" ref="AM20:AM21" si="0">SUM(G20:AK20)</f>
        <v>#REF!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spans="1:68" s="52" customFormat="1" ht="54.6" hidden="1" thickBot="1" x14ac:dyDescent="0.4">
      <c r="A21" s="95" t="s">
        <v>65</v>
      </c>
      <c r="B21" s="107"/>
      <c r="C21" s="38" t="s">
        <v>46</v>
      </c>
      <c r="D21" s="43" t="s">
        <v>12</v>
      </c>
      <c r="E21" s="38" t="s">
        <v>58</v>
      </c>
      <c r="F21" s="38"/>
      <c r="G21" s="39"/>
      <c r="H21" s="39"/>
      <c r="I21" s="39" t="e">
        <f>#REF!</f>
        <v>#REF!</v>
      </c>
      <c r="J21" s="39"/>
      <c r="K21" s="39"/>
      <c r="L21" s="39"/>
      <c r="M21" s="39"/>
      <c r="N21" s="39"/>
      <c r="O21" s="39" t="e">
        <f>#REF!</f>
        <v>#REF!</v>
      </c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 t="e">
        <f t="shared" si="0"/>
        <v>#REF!</v>
      </c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s="50" customFormat="1" hidden="1" x14ac:dyDescent="0.35">
      <c r="A22" s="40"/>
      <c r="B22" s="38"/>
      <c r="C22" s="189" t="s">
        <v>14</v>
      </c>
      <c r="D22" s="189"/>
      <c r="E22" s="189"/>
      <c r="F22" s="164"/>
      <c r="G22" s="39">
        <f>'[1]мес ТЗ 2018'!AM349</f>
        <v>0</v>
      </c>
      <c r="H22" s="39">
        <f>'[1]мес ТЗ 2018'!AM488</f>
        <v>0</v>
      </c>
      <c r="I22" s="39">
        <f>'[1]мес ТЗ 2018'!AM628</f>
        <v>0.47</v>
      </c>
      <c r="J22" s="39">
        <f>'[1]мес ТЗ 2018'!AM730</f>
        <v>0.68</v>
      </c>
      <c r="K22" s="39">
        <f>'[1]мес ТЗ 2018'!AM835</f>
        <v>0.75</v>
      </c>
      <c r="L22" s="39">
        <f>'[1]мес ТЗ 2018'!AM938</f>
        <v>0</v>
      </c>
      <c r="M22" s="39">
        <f>'[1]мес ТЗ 2018'!AM1039</f>
        <v>0</v>
      </c>
      <c r="N22" s="39">
        <f>'[1]мес ТЗ 2018'!AM1179</f>
        <v>0</v>
      </c>
      <c r="O22" s="39">
        <f>'[1]мес ТЗ 2018'!AM1278</f>
        <v>0.45</v>
      </c>
      <c r="P22" s="39">
        <f>'[1]мес ТЗ 2018'!AM1376</f>
        <v>0</v>
      </c>
      <c r="Q22" s="39">
        <f>'[1]мес ТЗ 2018'!AM1516</f>
        <v>0</v>
      </c>
      <c r="R22" s="39">
        <f>'[1]мес ТЗ 2018'!AM1649</f>
        <v>0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>
        <f t="shared" ref="AM22:AM23" si="1">SUM(G22:R22)</f>
        <v>2.35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spans="1:68" s="50" customFormat="1" hidden="1" x14ac:dyDescent="0.35">
      <c r="A23" s="40"/>
      <c r="B23" s="38"/>
      <c r="C23" s="190" t="s">
        <v>15</v>
      </c>
      <c r="D23" s="190"/>
      <c r="E23" s="190"/>
      <c r="F23" s="165"/>
      <c r="G23" s="39">
        <f>'[1]мес ТЗ 2018'!AM350</f>
        <v>0</v>
      </c>
      <c r="H23" s="39">
        <f>'[1]мес ТЗ 2018'!AM489</f>
        <v>0</v>
      </c>
      <c r="I23" s="39">
        <f>'[1]мес ТЗ 2018'!AM629</f>
        <v>0.57999999999999996</v>
      </c>
      <c r="J23" s="39">
        <f>'[1]мес ТЗ 2018'!AM731</f>
        <v>0.57999999999999996</v>
      </c>
      <c r="K23" s="39">
        <f>'[1]мес ТЗ 2018'!AM836</f>
        <v>0.45</v>
      </c>
      <c r="L23" s="39">
        <f>'[1]мес ТЗ 2018'!AM939</f>
        <v>0</v>
      </c>
      <c r="M23" s="39">
        <f>'[1]мес ТЗ 2018'!AM1040</f>
        <v>0</v>
      </c>
      <c r="N23" s="39">
        <f>'[1]мес ТЗ 2018'!AM1180</f>
        <v>0</v>
      </c>
      <c r="O23" s="39">
        <f>'[1]мес ТЗ 2018'!AM1279</f>
        <v>0</v>
      </c>
      <c r="P23" s="39">
        <f>'[1]мес ТЗ 2018'!AM1377</f>
        <v>0</v>
      </c>
      <c r="Q23" s="39">
        <f>'[1]мес ТЗ 2018'!AM1517</f>
        <v>0</v>
      </c>
      <c r="R23" s="39">
        <f>'[1]мес ТЗ 2018'!AM1650</f>
        <v>0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>
        <f t="shared" si="1"/>
        <v>1.6099999999999999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s="50" customFormat="1" hidden="1" x14ac:dyDescent="0.35">
      <c r="A24" s="40"/>
      <c r="B24" s="38"/>
      <c r="C24" s="38"/>
      <c r="D24" s="191"/>
      <c r="E24" s="191"/>
      <c r="F24" s="158"/>
      <c r="G24" s="39" t="e">
        <f>#REF!</f>
        <v>#REF!</v>
      </c>
      <c r="H24" s="39" t="e">
        <f>#REF!</f>
        <v>#REF!</v>
      </c>
      <c r="I24" s="39" t="e">
        <f>#REF!</f>
        <v>#REF!</v>
      </c>
      <c r="J24" s="39" t="e">
        <f>#REF!</f>
        <v>#REF!</v>
      </c>
      <c r="K24" s="39" t="e">
        <f>#REF!</f>
        <v>#REF!</v>
      </c>
      <c r="L24" s="39" t="e">
        <f>#REF!</f>
        <v>#REF!</v>
      </c>
      <c r="M24" s="39" t="e">
        <f>#REF!</f>
        <v>#REF!</v>
      </c>
      <c r="N24" s="39" t="e">
        <f>#REF!</f>
        <v>#REF!</v>
      </c>
      <c r="O24" s="39" t="e">
        <f>#REF!</f>
        <v>#REF!</v>
      </c>
      <c r="P24" s="39" t="e">
        <f>#REF!</f>
        <v>#REF!</v>
      </c>
      <c r="Q24" s="39" t="e">
        <f>#REF!</f>
        <v>#REF!</v>
      </c>
      <c r="R24" s="39" t="e">
        <f>#REF!</f>
        <v>#REF!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 t="e">
        <f>SUM(G24:R24)</f>
        <v>#REF!</v>
      </c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</row>
    <row r="25" spans="1:68" s="50" customFormat="1" ht="18.600000000000001" hidden="1" thickBot="1" x14ac:dyDescent="0.4">
      <c r="A25" s="40"/>
      <c r="B25" s="38"/>
      <c r="C25" s="190" t="s">
        <v>17</v>
      </c>
      <c r="D25" s="190"/>
      <c r="E25" s="190"/>
      <c r="F25" s="165"/>
      <c r="G25" s="39">
        <f>'[1]мес ТЗ 2018'!AM352</f>
        <v>0</v>
      </c>
      <c r="H25" s="39">
        <f>'[1]мес ТЗ 2018'!AM491</f>
        <v>0</v>
      </c>
      <c r="I25" s="39">
        <f>'[1]мес ТЗ 2018'!AM631</f>
        <v>0.75</v>
      </c>
      <c r="J25" s="39">
        <f>'[1]мес ТЗ 2018'!AM733</f>
        <v>1.1100000000000001</v>
      </c>
      <c r="K25" s="39">
        <f>'[1]мес ТЗ 2018'!AM838</f>
        <v>0</v>
      </c>
      <c r="L25" s="39" t="str">
        <f>'[1]мес ТЗ 2018'!AM941</f>
        <v>Итого, чел/час</v>
      </c>
      <c r="M25" s="39">
        <f>'[1]мес ТЗ 2018'!AM1042</f>
        <v>0</v>
      </c>
      <c r="N25" s="39">
        <f>'[1]мес ТЗ 2018'!AM1182</f>
        <v>0</v>
      </c>
      <c r="O25" s="42" t="str">
        <f>'[1]мес ТЗ 2018'!AM1281</f>
        <v>Итого, чел/час</v>
      </c>
      <c r="P25" s="39">
        <f>'[1]мес ТЗ 2018'!AM1379</f>
        <v>0</v>
      </c>
      <c r="Q25" s="39">
        <f>'[1]мес ТЗ 2018'!AM1519</f>
        <v>0</v>
      </c>
      <c r="R25" s="39">
        <f>'[1]мес ТЗ 2018'!AM1652</f>
        <v>0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>
        <f t="shared" ref="AM25" si="2">SUM(G25:R25)</f>
        <v>1.86</v>
      </c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spans="1:68" s="51" customFormat="1" ht="54" x14ac:dyDescent="0.35">
      <c r="A26" s="37" t="s">
        <v>68</v>
      </c>
      <c r="B26" s="192" t="s">
        <v>9</v>
      </c>
      <c r="C26" s="38" t="s">
        <v>47</v>
      </c>
      <c r="D26" s="43" t="s">
        <v>10</v>
      </c>
      <c r="E26" s="41" t="s">
        <v>55</v>
      </c>
      <c r="F26" s="41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>
        <v>1</v>
      </c>
      <c r="AF26" s="39">
        <v>1</v>
      </c>
      <c r="AG26" s="39">
        <v>1</v>
      </c>
      <c r="AH26" s="39"/>
      <c r="AI26" s="39"/>
      <c r="AK26" s="39"/>
      <c r="AL26" s="39">
        <f>SUM(E26:AI26)</f>
        <v>3</v>
      </c>
      <c r="AM26" s="39">
        <v>1</v>
      </c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1:68" s="48" customFormat="1" ht="79.5" hidden="1" customHeight="1" x14ac:dyDescent="0.35">
      <c r="A27" s="37" t="s">
        <v>64</v>
      </c>
      <c r="B27" s="192"/>
      <c r="C27" s="38" t="s">
        <v>48</v>
      </c>
      <c r="D27" s="43" t="s">
        <v>11</v>
      </c>
      <c r="E27" s="44" t="s">
        <v>57</v>
      </c>
      <c r="F27" s="44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K27" s="39"/>
      <c r="AL27" s="39"/>
      <c r="AM27" s="39">
        <f t="shared" ref="AM27:AM34" si="3">SUM(G27:AK27)</f>
        <v>0</v>
      </c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 s="52" customFormat="1" ht="79.5" customHeight="1" thickBot="1" x14ac:dyDescent="0.4">
      <c r="A28" s="37" t="s">
        <v>65</v>
      </c>
      <c r="B28" s="192"/>
      <c r="C28" s="38" t="s">
        <v>49</v>
      </c>
      <c r="D28" s="43" t="s">
        <v>12</v>
      </c>
      <c r="E28" s="38" t="s">
        <v>95</v>
      </c>
      <c r="F28" s="38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>
        <v>1</v>
      </c>
      <c r="AF28" s="39">
        <v>1</v>
      </c>
      <c r="AG28" s="39">
        <v>1</v>
      </c>
      <c r="AH28" s="39">
        <v>1</v>
      </c>
      <c r="AI28" s="39">
        <v>1</v>
      </c>
      <c r="AK28" s="39"/>
      <c r="AL28" s="39">
        <f>SUM(E28:AI28)</f>
        <v>5</v>
      </c>
      <c r="AM28" s="39">
        <v>1</v>
      </c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</row>
    <row r="29" spans="1:68" s="50" customFormat="1" ht="79.5" customHeight="1" x14ac:dyDescent="0.35">
      <c r="A29" s="37" t="s">
        <v>66</v>
      </c>
      <c r="B29" s="192"/>
      <c r="C29" s="38" t="s">
        <v>50</v>
      </c>
      <c r="D29" s="43" t="s">
        <v>12</v>
      </c>
      <c r="E29" s="38" t="s">
        <v>95</v>
      </c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>
        <v>1</v>
      </c>
      <c r="AF29" s="39">
        <v>1</v>
      </c>
      <c r="AG29" s="39">
        <v>1</v>
      </c>
      <c r="AH29" s="39">
        <v>1</v>
      </c>
      <c r="AI29" s="39">
        <v>1</v>
      </c>
      <c r="AK29" s="39"/>
      <c r="AL29" s="39">
        <f>SUM(E29:AI29)</f>
        <v>5</v>
      </c>
      <c r="AM29" s="39">
        <v>1</v>
      </c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</row>
    <row r="30" spans="1:68" s="54" customFormat="1" ht="15" customHeight="1" x14ac:dyDescent="0.3">
      <c r="A30" s="191" t="s">
        <v>59</v>
      </c>
      <c r="B30" s="191"/>
      <c r="C30" s="191"/>
      <c r="D30" s="191"/>
      <c r="E30" s="191"/>
      <c r="F30" s="158"/>
      <c r="G30" s="39">
        <f>SUM(G26:G29)</f>
        <v>0</v>
      </c>
      <c r="H30" s="39">
        <f t="shared" ref="H30:AD30" si="4">SUM(H26:H29)</f>
        <v>0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>
        <f t="shared" si="4"/>
        <v>0</v>
      </c>
      <c r="T30" s="39">
        <f t="shared" si="4"/>
        <v>0</v>
      </c>
      <c r="U30" s="39">
        <f t="shared" si="4"/>
        <v>0</v>
      </c>
      <c r="V30" s="39">
        <f t="shared" si="4"/>
        <v>0</v>
      </c>
      <c r="W30" s="39">
        <f t="shared" si="4"/>
        <v>0</v>
      </c>
      <c r="X30" s="39">
        <f t="shared" si="4"/>
        <v>0</v>
      </c>
      <c r="Y30" s="39">
        <f t="shared" si="4"/>
        <v>0</v>
      </c>
      <c r="Z30" s="39">
        <f t="shared" si="4"/>
        <v>0</v>
      </c>
      <c r="AA30" s="39">
        <f t="shared" si="4"/>
        <v>0</v>
      </c>
      <c r="AB30" s="39">
        <f t="shared" si="4"/>
        <v>0</v>
      </c>
      <c r="AC30" s="39">
        <f t="shared" si="4"/>
        <v>0</v>
      </c>
      <c r="AD30" s="39">
        <f t="shared" si="4"/>
        <v>0</v>
      </c>
      <c r="AE30" s="39">
        <f>SUM(AE26:AE29)</f>
        <v>3</v>
      </c>
      <c r="AF30" s="39">
        <f>SUM(AE26:AE29)</f>
        <v>3</v>
      </c>
      <c r="AG30" s="39">
        <f>SUM(AF26:AF29)</f>
        <v>3</v>
      </c>
      <c r="AH30" s="39">
        <v>2</v>
      </c>
      <c r="AI30" s="39">
        <f>SUM(AH26:AH29)</f>
        <v>2</v>
      </c>
      <c r="AJ30" s="39"/>
      <c r="AK30" s="39">
        <f t="shared" ref="AK30" si="5">SUM(AK26:AK29)</f>
        <v>0</v>
      </c>
      <c r="AL30" s="39">
        <f>SUM(AL26:AL29)</f>
        <v>13</v>
      </c>
      <c r="AM30" s="39">
        <f t="shared" ref="AM30" si="6">SUM(AM26:AM29)</f>
        <v>3</v>
      </c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</row>
    <row r="31" spans="1:68" s="50" customFormat="1" ht="15" hidden="1" customHeight="1" x14ac:dyDescent="0.35">
      <c r="A31" s="55"/>
      <c r="B31" s="56"/>
      <c r="C31" s="182" t="s">
        <v>14</v>
      </c>
      <c r="D31" s="183"/>
      <c r="E31" s="184"/>
      <c r="F31" s="162"/>
      <c r="G31" s="58">
        <f>'[1]мес ТЗ 2018'!AM358</f>
        <v>0</v>
      </c>
      <c r="H31" s="58">
        <f>'[1]мес ТЗ 2018'!AM497</f>
        <v>0</v>
      </c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9"/>
      <c r="AL31" s="60"/>
      <c r="AM31" s="60">
        <f t="shared" si="3"/>
        <v>0</v>
      </c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</row>
    <row r="32" spans="1:68" s="50" customFormat="1" ht="15" hidden="1" customHeight="1" x14ac:dyDescent="0.35">
      <c r="A32" s="5"/>
      <c r="B32" s="38"/>
      <c r="C32" s="195" t="s">
        <v>15</v>
      </c>
      <c r="D32" s="196"/>
      <c r="E32" s="197"/>
      <c r="F32" s="156"/>
      <c r="G32" s="39">
        <f>'[1]мес ТЗ 2018'!AM359</f>
        <v>0</v>
      </c>
      <c r="H32" s="39">
        <f>'[1]мес ТЗ 2018'!AM498</f>
        <v>0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62"/>
      <c r="AL32" s="60"/>
      <c r="AM32" s="60">
        <f t="shared" si="3"/>
        <v>0</v>
      </c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 spans="1:68" s="50" customFormat="1" ht="15" hidden="1" customHeight="1" x14ac:dyDescent="0.35">
      <c r="A33" s="5"/>
      <c r="B33" s="38"/>
      <c r="C33" s="38"/>
      <c r="D33" s="198"/>
      <c r="E33" s="199"/>
      <c r="F33" s="157"/>
      <c r="G33" s="39">
        <f>G30</f>
        <v>0</v>
      </c>
      <c r="H33" s="39">
        <f>H30</f>
        <v>0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62"/>
      <c r="AL33" s="60"/>
      <c r="AM33" s="60">
        <f t="shared" si="3"/>
        <v>0</v>
      </c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</row>
    <row r="34" spans="1:68" s="50" customFormat="1" ht="15" hidden="1" customHeight="1" x14ac:dyDescent="0.35">
      <c r="A34" s="5"/>
      <c r="B34" s="38"/>
      <c r="C34" s="195" t="s">
        <v>17</v>
      </c>
      <c r="D34" s="196"/>
      <c r="E34" s="197"/>
      <c r="F34" s="156"/>
      <c r="G34" s="39">
        <f>'[1]мес ТЗ 2018'!AM361</f>
        <v>0</v>
      </c>
      <c r="H34" s="39">
        <f>'[1]мес ТЗ 2018'!AM500</f>
        <v>0</v>
      </c>
      <c r="I34" s="39"/>
      <c r="J34" s="39"/>
      <c r="K34" s="39"/>
      <c r="L34" s="39"/>
      <c r="M34" s="39"/>
      <c r="N34" s="39"/>
      <c r="O34" s="43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62"/>
      <c r="AL34" s="60"/>
      <c r="AM34" s="60">
        <f t="shared" si="3"/>
        <v>0</v>
      </c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</row>
    <row r="35" spans="1:68" s="64" customFormat="1" ht="15.75" hidden="1" customHeight="1" x14ac:dyDescent="0.35">
      <c r="A35" s="40"/>
      <c r="B35" s="38"/>
      <c r="C35" s="229" t="s">
        <v>14</v>
      </c>
      <c r="D35" s="230"/>
      <c r="E35" s="231"/>
      <c r="F35" s="169"/>
      <c r="G35" s="39">
        <f>'[1]мес ТЗ 2018'!AM367</f>
        <v>0</v>
      </c>
      <c r="H35" s="39">
        <f>'[1]мес ТЗ 2018'!AM506</f>
        <v>0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62"/>
      <c r="AL35" s="60"/>
      <c r="AM35" s="60">
        <f>SUM(G35:R35)</f>
        <v>0</v>
      </c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 spans="1:68" s="64" customFormat="1" ht="15.75" hidden="1" customHeight="1" x14ac:dyDescent="0.35">
      <c r="A36" s="40"/>
      <c r="B36" s="38"/>
      <c r="C36" s="195" t="s">
        <v>15</v>
      </c>
      <c r="D36" s="196"/>
      <c r="E36" s="197"/>
      <c r="F36" s="156"/>
      <c r="G36" s="39">
        <f>'[1]мес ТЗ 2018'!AM368</f>
        <v>0</v>
      </c>
      <c r="H36" s="39">
        <f>'[1]мес ТЗ 2018'!AM507</f>
        <v>0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62"/>
      <c r="AL36" s="60"/>
      <c r="AM36" s="60">
        <f>SUM(G36:R36)</f>
        <v>0</v>
      </c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 spans="1:68" s="64" customFormat="1" ht="15.75" hidden="1" customHeight="1" x14ac:dyDescent="0.35">
      <c r="A37" s="40"/>
      <c r="B37" s="38"/>
      <c r="C37" s="38"/>
      <c r="D37" s="198"/>
      <c r="E37" s="199"/>
      <c r="F37" s="157"/>
      <c r="G37" s="39" t="e">
        <f>#REF!</f>
        <v>#REF!</v>
      </c>
      <c r="H37" s="39" t="e">
        <f>#REF!</f>
        <v>#REF!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62"/>
      <c r="AL37" s="60"/>
      <c r="AM37" s="60" t="e">
        <f>SUM(G37:R37)</f>
        <v>#REF!</v>
      </c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 spans="1:68" s="64" customFormat="1" ht="15.75" hidden="1" customHeight="1" x14ac:dyDescent="0.35">
      <c r="A38" s="40"/>
      <c r="B38" s="38"/>
      <c r="C38" s="195" t="s">
        <v>17</v>
      </c>
      <c r="D38" s="196"/>
      <c r="E38" s="197"/>
      <c r="F38" s="156"/>
      <c r="G38" s="39">
        <f>'[1]мес ТЗ 2018'!AM370</f>
        <v>0</v>
      </c>
      <c r="H38" s="39">
        <f>'[1]мес ТЗ 2018'!AM509</f>
        <v>29.443000000000001</v>
      </c>
      <c r="I38" s="39"/>
      <c r="J38" s="39"/>
      <c r="K38" s="39"/>
      <c r="L38" s="39"/>
      <c r="M38" s="39"/>
      <c r="N38" s="39"/>
      <c r="O38" s="42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62"/>
      <c r="AL38" s="60"/>
      <c r="AM38" s="60">
        <f>SUM(G38:R38)</f>
        <v>29.443000000000001</v>
      </c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 spans="1:68" s="48" customFormat="1" ht="15.75" hidden="1" customHeight="1" x14ac:dyDescent="0.35">
      <c r="A39" s="65"/>
      <c r="B39" s="65"/>
      <c r="C39" s="65"/>
      <c r="D39" s="198"/>
      <c r="E39" s="199"/>
      <c r="F39" s="157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62"/>
      <c r="AL39" s="60"/>
      <c r="AM39" s="66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 spans="1:68" s="48" customFormat="1" ht="15" hidden="1" customHeight="1" x14ac:dyDescent="0.35">
      <c r="A40" s="49"/>
      <c r="B40" s="200" t="s">
        <v>10</v>
      </c>
      <c r="C40" s="198"/>
      <c r="D40" s="198"/>
      <c r="E40" s="199"/>
      <c r="F40" s="157"/>
      <c r="G40" s="46" t="e">
        <f>#REF!+#REF!+#REF!+G26+#REF!</f>
        <v>#REF!</v>
      </c>
      <c r="H40" s="46" t="e">
        <f>#REF!+#REF!+#REF!+H26+#REF!</f>
        <v>#REF!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67"/>
      <c r="AL40" s="68"/>
      <c r="AM40" s="68" t="e">
        <f>SUM(G40:R40)</f>
        <v>#REF!</v>
      </c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 spans="1:68" s="70" customFormat="1" ht="15" hidden="1" customHeight="1" x14ac:dyDescent="0.35">
      <c r="A41" s="49"/>
      <c r="B41" s="200" t="s">
        <v>11</v>
      </c>
      <c r="C41" s="198"/>
      <c r="D41" s="198"/>
      <c r="E41" s="199"/>
      <c r="F41" s="157"/>
      <c r="G41" s="46" t="e">
        <f>#REF!+G20+G27+#REF!</f>
        <v>#REF!</v>
      </c>
      <c r="H41" s="46" t="e">
        <f>#REF!+H20+H27+#REF!</f>
        <v>#REF!</v>
      </c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67"/>
      <c r="AL41" s="68"/>
      <c r="AM41" s="68" t="e">
        <f t="shared" ref="AM41" si="7">SUM(G41:R41)</f>
        <v>#REF!</v>
      </c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 spans="1:68" s="70" customFormat="1" ht="15" hidden="1" customHeight="1" x14ac:dyDescent="0.35">
      <c r="A42" s="71"/>
      <c r="B42" s="200" t="s">
        <v>12</v>
      </c>
      <c r="C42" s="198"/>
      <c r="D42" s="198"/>
      <c r="E42" s="199"/>
      <c r="F42" s="157"/>
      <c r="G42" s="46" t="e">
        <f>#REF!+#REF!+#REF!+#REF!+G21+G28+G29+#REF!</f>
        <v>#REF!</v>
      </c>
      <c r="H42" s="46" t="e">
        <f>#REF!+#REF!+#REF!+#REF!+H21+H28+H29+#REF!</f>
        <v>#REF!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67"/>
      <c r="AL42" s="68"/>
      <c r="AM42" s="68" t="e">
        <f t="shared" ref="AM42:AM47" si="8">SUM(G42:R42)</f>
        <v>#REF!</v>
      </c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</row>
    <row r="43" spans="1:68" s="48" customFormat="1" ht="15.75" hidden="1" customHeight="1" x14ac:dyDescent="0.35">
      <c r="A43" s="201" t="s">
        <v>23</v>
      </c>
      <c r="B43" s="191"/>
      <c r="C43" s="191"/>
      <c r="D43" s="191"/>
      <c r="E43" s="191"/>
      <c r="F43" s="158"/>
      <c r="G43" s="46">
        <f>'[1]мес ТЗ 2018'!AM195</f>
        <v>0.96776252723311695</v>
      </c>
      <c r="H43" s="46">
        <f>'[1]мес ТЗ 2018'!AM224</f>
        <v>0</v>
      </c>
      <c r="I43" s="46"/>
      <c r="J43" s="46"/>
      <c r="K43" s="46"/>
      <c r="L43" s="46"/>
      <c r="M43" s="46"/>
      <c r="N43" s="46"/>
      <c r="O43" s="46"/>
      <c r="P43" s="46"/>
      <c r="Q43" s="46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8"/>
      <c r="AM43" s="68">
        <f t="shared" si="8"/>
        <v>0.96776252723311695</v>
      </c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 spans="1:68" hidden="1" x14ac:dyDescent="0.35">
      <c r="A44" s="202" t="s">
        <v>24</v>
      </c>
      <c r="B44" s="203"/>
      <c r="C44" s="203"/>
      <c r="D44" s="203"/>
      <c r="E44" s="203"/>
      <c r="F44" s="159"/>
      <c r="G44" s="46">
        <f>'[1]мес ТЗ 2018'!AM196</f>
        <v>1.7956419753086399</v>
      </c>
      <c r="H44" s="46">
        <f>'[1]мес ТЗ 2018'!AM225</f>
        <v>0</v>
      </c>
      <c r="I44" s="46"/>
      <c r="J44" s="46"/>
      <c r="K44" s="46"/>
      <c r="L44" s="46"/>
      <c r="M44" s="46"/>
      <c r="N44" s="46"/>
      <c r="O44" s="46"/>
      <c r="P44" s="46"/>
      <c r="Q44" s="46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8"/>
      <c r="AM44" s="68">
        <f t="shared" si="8"/>
        <v>1.7956419753086399</v>
      </c>
      <c r="AN44" s="14"/>
      <c r="AO44" s="14"/>
    </row>
    <row r="45" spans="1:68" hidden="1" x14ac:dyDescent="0.35">
      <c r="A45" s="204" t="s">
        <v>25</v>
      </c>
      <c r="B45" s="205"/>
      <c r="C45" s="205"/>
      <c r="D45" s="205"/>
      <c r="E45" s="205"/>
      <c r="F45" s="160"/>
      <c r="G45" s="46" t="e">
        <f>SUM(G41:G44)</f>
        <v>#REF!</v>
      </c>
      <c r="H45" s="46" t="e">
        <f t="shared" ref="H45" si="9">SUM(H41:H44)</f>
        <v>#REF!</v>
      </c>
      <c r="I45" s="46"/>
      <c r="J45" s="46"/>
      <c r="K45" s="46"/>
      <c r="L45" s="46"/>
      <c r="M45" s="46"/>
      <c r="N45" s="46"/>
      <c r="O45" s="46"/>
      <c r="P45" s="46"/>
      <c r="Q45" s="46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8"/>
      <c r="AM45" s="68" t="e">
        <f t="shared" si="8"/>
        <v>#REF!</v>
      </c>
      <c r="AN45" s="14"/>
      <c r="AO45" s="14"/>
    </row>
    <row r="46" spans="1:68" hidden="1" x14ac:dyDescent="0.35">
      <c r="A46" s="206" t="s">
        <v>26</v>
      </c>
      <c r="B46" s="207"/>
      <c r="C46" s="207"/>
      <c r="D46" s="207"/>
      <c r="E46" s="207"/>
      <c r="F46" s="161"/>
      <c r="G46" s="72">
        <f>'[1]мес ТЗ 2018'!AM198</f>
        <v>0.2</v>
      </c>
      <c r="H46" s="72">
        <f>'[1]мес ТЗ 2018'!AM227</f>
        <v>0</v>
      </c>
      <c r="I46" s="72"/>
      <c r="J46" s="72"/>
      <c r="K46" s="72"/>
      <c r="L46" s="72"/>
      <c r="M46" s="72"/>
      <c r="N46" s="72"/>
      <c r="O46" s="72"/>
      <c r="P46" s="72"/>
      <c r="Q46" s="72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68"/>
      <c r="AM46" s="68">
        <f t="shared" si="8"/>
        <v>0.2</v>
      </c>
      <c r="AN46" s="14"/>
      <c r="AO46" s="14"/>
    </row>
    <row r="47" spans="1:68" hidden="1" x14ac:dyDescent="0.35">
      <c r="A47" s="35"/>
      <c r="B47" s="74"/>
      <c r="C47" s="35"/>
      <c r="D47" s="35"/>
      <c r="E47" s="75" t="s">
        <v>12</v>
      </c>
      <c r="F47" s="75"/>
      <c r="G47" s="46" t="e">
        <f>#REF!+#REF!+G21+G28</f>
        <v>#REF!</v>
      </c>
      <c r="H47" s="46" t="e">
        <f>#REF!+#REF!+H21+H28</f>
        <v>#REF!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67"/>
      <c r="AL47" s="68"/>
      <c r="AM47" s="68" t="e">
        <f t="shared" si="8"/>
        <v>#REF!</v>
      </c>
    </row>
    <row r="48" spans="1:68" ht="15" hidden="1" customHeight="1" x14ac:dyDescent="0.35">
      <c r="A48" s="77"/>
      <c r="B48" s="78"/>
      <c r="C48" s="78"/>
      <c r="D48" s="193"/>
      <c r="E48" s="194"/>
      <c r="F48" s="155"/>
      <c r="G48" s="79" t="e">
        <f>G40+G41+G42</f>
        <v>#REF!</v>
      </c>
      <c r="H48" s="79" t="e">
        <f t="shared" ref="H48" si="10">H40+H41+H42</f>
        <v>#REF!</v>
      </c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80"/>
      <c r="AL48" s="110"/>
      <c r="AM48" s="68" t="e">
        <f>SUM(G48:R48)</f>
        <v>#REF!</v>
      </c>
    </row>
    <row r="49" spans="1:69" ht="15" hidden="1" customHeight="1" x14ac:dyDescent="0.35">
      <c r="A49" s="77"/>
      <c r="B49" s="81"/>
      <c r="C49" s="213" t="s">
        <v>14</v>
      </c>
      <c r="D49" s="193"/>
      <c r="E49" s="194"/>
      <c r="F49" s="155"/>
      <c r="G49" s="82" t="e">
        <f>#REF!+#REF!+G22+G31+G35</f>
        <v>#REF!</v>
      </c>
      <c r="H49" s="82" t="e">
        <f>#REF!+#REF!+H22+H31+H35</f>
        <v>#REF!</v>
      </c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3"/>
      <c r="AL49" s="111"/>
      <c r="AM49" s="84" t="e">
        <f>SUM(G49:R49)</f>
        <v>#REF!</v>
      </c>
    </row>
    <row r="50" spans="1:69" ht="15" hidden="1" customHeight="1" x14ac:dyDescent="0.35">
      <c r="A50" s="77"/>
      <c r="B50" s="81"/>
      <c r="C50" s="213" t="s">
        <v>15</v>
      </c>
      <c r="D50" s="193"/>
      <c r="E50" s="194"/>
      <c r="F50" s="155"/>
      <c r="G50" s="82" t="e">
        <f>#REF!+#REF!+G23+G32+G36</f>
        <v>#REF!</v>
      </c>
      <c r="H50" s="82" t="e">
        <f>#REF!+#REF!+H23+H32+H36</f>
        <v>#REF!</v>
      </c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3"/>
      <c r="AL50" s="111"/>
      <c r="AM50" s="84" t="e">
        <f>SUM(G50:R50)</f>
        <v>#REF!</v>
      </c>
    </row>
    <row r="51" spans="1:69" ht="15" hidden="1" customHeight="1" x14ac:dyDescent="0.35">
      <c r="A51" s="77"/>
      <c r="B51" s="81"/>
      <c r="C51" s="78"/>
      <c r="D51" s="193"/>
      <c r="E51" s="194"/>
      <c r="F51" s="155"/>
      <c r="G51" s="82" t="e">
        <f>SUM(G48:G50)</f>
        <v>#REF!</v>
      </c>
      <c r="H51" s="82" t="e">
        <f t="shared" ref="H51" si="11">SUM(H48:H50)</f>
        <v>#REF!</v>
      </c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3"/>
      <c r="AL51" s="111"/>
      <c r="AM51" s="84" t="e">
        <f>SUM(G51:R51)</f>
        <v>#REF!</v>
      </c>
    </row>
    <row r="52" spans="1:69" ht="15" hidden="1" customHeight="1" x14ac:dyDescent="0.35">
      <c r="A52" s="77"/>
      <c r="B52" s="81"/>
      <c r="C52" s="213" t="s">
        <v>17</v>
      </c>
      <c r="D52" s="193"/>
      <c r="E52" s="194"/>
      <c r="F52" s="155"/>
      <c r="G52" s="82" t="e">
        <f>#REF!+#REF!+G25+G34+G38</f>
        <v>#REF!</v>
      </c>
      <c r="H52" s="82" t="e">
        <f>#REF!+#REF!+H25+H34+H38</f>
        <v>#REF!</v>
      </c>
      <c r="I52" s="82"/>
      <c r="J52" s="82"/>
      <c r="K52" s="82"/>
      <c r="L52" s="82"/>
      <c r="M52" s="82"/>
      <c r="N52" s="82"/>
      <c r="O52" s="85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3"/>
      <c r="AL52" s="111"/>
      <c r="AM52" s="86" t="e">
        <f>SUM(G52:R52)</f>
        <v>#REF!</v>
      </c>
    </row>
    <row r="53" spans="1:69" ht="57.75" customHeight="1" x14ac:dyDescent="0.35"/>
    <row r="54" spans="1:69" ht="15" customHeight="1" x14ac:dyDescent="0.35">
      <c r="A54" s="2"/>
      <c r="B54" s="3"/>
      <c r="C54" s="3"/>
      <c r="D54" s="3"/>
      <c r="E54" s="3"/>
      <c r="F54" s="3"/>
      <c r="G54" s="3"/>
      <c r="H54" s="88"/>
      <c r="I54" s="88"/>
      <c r="J54" s="88"/>
      <c r="K54" s="88"/>
      <c r="L54" s="88"/>
      <c r="M54" s="88"/>
      <c r="N54" s="88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P54" s="11"/>
      <c r="BQ54" s="14"/>
    </row>
    <row r="55" spans="1:69" s="90" customFormat="1" ht="66" customHeight="1" x14ac:dyDescent="0.35">
      <c r="B55" s="212" t="s">
        <v>35</v>
      </c>
      <c r="C55" s="212"/>
      <c r="D55" s="212"/>
      <c r="E55" s="212"/>
      <c r="F55" s="212"/>
      <c r="G55" s="212"/>
      <c r="H55" s="212"/>
      <c r="I55" s="171" t="s">
        <v>96</v>
      </c>
      <c r="J55" s="171"/>
      <c r="K55" s="171"/>
      <c r="L55" s="171"/>
      <c r="M55" s="171"/>
      <c r="N55" s="171"/>
      <c r="Q55" s="172"/>
      <c r="R55" s="172"/>
      <c r="S55" s="172"/>
      <c r="T55" s="172"/>
      <c r="U55" s="91"/>
      <c r="V55" s="173" t="s">
        <v>87</v>
      </c>
      <c r="W55" s="173"/>
      <c r="X55" s="173"/>
    </row>
    <row r="56" spans="1:69" s="90" customFormat="1" ht="21.9" customHeight="1" x14ac:dyDescent="0.35">
      <c r="J56" s="170" t="s">
        <v>3</v>
      </c>
      <c r="K56" s="170"/>
      <c r="L56" s="170"/>
      <c r="M56" s="170"/>
      <c r="Q56" s="170" t="s">
        <v>27</v>
      </c>
      <c r="R56" s="170"/>
      <c r="S56" s="170"/>
      <c r="T56" s="170"/>
      <c r="V56" s="170" t="s">
        <v>28</v>
      </c>
      <c r="W56" s="170"/>
      <c r="X56" s="170"/>
    </row>
    <row r="57" spans="1:69" s="90" customFormat="1" ht="70.5" customHeight="1" x14ac:dyDescent="0.35">
      <c r="B57" s="212" t="s">
        <v>86</v>
      </c>
      <c r="C57" s="212"/>
      <c r="D57" s="212"/>
      <c r="E57" s="212"/>
      <c r="F57" s="212"/>
      <c r="G57" s="212"/>
      <c r="H57" s="212"/>
      <c r="I57" s="171" t="s">
        <v>84</v>
      </c>
      <c r="J57" s="171"/>
      <c r="K57" s="171"/>
      <c r="L57" s="171"/>
      <c r="M57" s="171"/>
      <c r="N57" s="171"/>
      <c r="Q57" s="172"/>
      <c r="R57" s="172"/>
      <c r="S57" s="172"/>
      <c r="T57" s="172"/>
      <c r="U57" s="91"/>
      <c r="V57" s="173" t="s">
        <v>85</v>
      </c>
      <c r="W57" s="173"/>
      <c r="X57" s="173"/>
    </row>
    <row r="58" spans="1:69" s="90" customFormat="1" ht="26.1" customHeight="1" x14ac:dyDescent="0.35">
      <c r="J58" s="170" t="s">
        <v>3</v>
      </c>
      <c r="K58" s="170"/>
      <c r="L58" s="170"/>
      <c r="M58" s="170"/>
      <c r="Q58" s="170" t="s">
        <v>27</v>
      </c>
      <c r="R58" s="170"/>
      <c r="S58" s="170"/>
      <c r="T58" s="170"/>
      <c r="V58" s="170" t="s">
        <v>28</v>
      </c>
      <c r="W58" s="170"/>
      <c r="X58" s="170"/>
    </row>
    <row r="59" spans="1:69" ht="15" customHeight="1" x14ac:dyDescent="0.35">
      <c r="B59" s="98"/>
      <c r="C59" s="98"/>
      <c r="G59" s="99"/>
      <c r="H59" s="99"/>
      <c r="I59" s="99"/>
      <c r="L59" s="99"/>
      <c r="M59" s="99"/>
      <c r="N59" s="99"/>
      <c r="O59" s="99"/>
      <c r="P59" s="8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P59" s="11"/>
      <c r="BQ59" s="14"/>
    </row>
    <row r="60" spans="1:69" ht="58.5" customHeight="1" x14ac:dyDescent="0.35"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 t="s">
        <v>98</v>
      </c>
      <c r="AF60" s="128" t="s">
        <v>98</v>
      </c>
      <c r="AG60" s="128" t="s">
        <v>98</v>
      </c>
      <c r="AH60" s="128" t="s">
        <v>98</v>
      </c>
      <c r="AI60" s="128" t="s">
        <v>98</v>
      </c>
      <c r="AJ60" s="48"/>
      <c r="AK60" s="128"/>
      <c r="AL60" s="129" t="s">
        <v>99</v>
      </c>
      <c r="AP60" s="11"/>
      <c r="BQ60" s="14"/>
    </row>
    <row r="61" spans="1:69" ht="58.5" customHeight="1" x14ac:dyDescent="0.35"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>
        <v>0.64</v>
      </c>
      <c r="AF61" s="130">
        <v>0.64</v>
      </c>
      <c r="AG61" s="130">
        <v>0.64</v>
      </c>
      <c r="AH61" s="130">
        <v>0.64</v>
      </c>
      <c r="AI61" s="130">
        <v>0.64</v>
      </c>
      <c r="AJ61" s="48"/>
      <c r="AK61" s="130"/>
      <c r="AL61" s="131">
        <f>SUM(G61:AK61)</f>
        <v>3.2</v>
      </c>
      <c r="AP61" s="11"/>
      <c r="BQ61" s="14"/>
    </row>
    <row r="62" spans="1:69" ht="13.5" customHeight="1" x14ac:dyDescent="0.35">
      <c r="G62" s="93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P62" s="11"/>
      <c r="BQ62" s="14"/>
    </row>
    <row r="63" spans="1:69" x14ac:dyDescent="0.35">
      <c r="G63" s="93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P63" s="11"/>
      <c r="BQ63" s="14"/>
    </row>
    <row r="67" spans="1:40" ht="105" customHeight="1" x14ac:dyDescent="0.35">
      <c r="A67" s="232"/>
      <c r="B67" s="232"/>
      <c r="C67" s="233"/>
      <c r="D67" s="233"/>
      <c r="E67" s="124"/>
      <c r="F67" s="168"/>
      <c r="G67" s="125"/>
      <c r="H67" s="124"/>
      <c r="I67" s="124"/>
      <c r="J67" s="124"/>
      <c r="K67" s="124"/>
      <c r="L67" s="124"/>
      <c r="M67" s="124"/>
      <c r="N67" s="124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7"/>
      <c r="AN67" s="14"/>
    </row>
  </sheetData>
  <mergeCells count="62">
    <mergeCell ref="A67:B67"/>
    <mergeCell ref="C67:D67"/>
    <mergeCell ref="Q57:T57"/>
    <mergeCell ref="V55:X55"/>
    <mergeCell ref="Q58:T58"/>
    <mergeCell ref="V58:X58"/>
    <mergeCell ref="I55:N55"/>
    <mergeCell ref="J56:M56"/>
    <mergeCell ref="I57:N57"/>
    <mergeCell ref="J58:M58"/>
    <mergeCell ref="Q55:T55"/>
    <mergeCell ref="V57:X57"/>
    <mergeCell ref="Q56:T56"/>
    <mergeCell ref="V56:X56"/>
    <mergeCell ref="B57:H57"/>
    <mergeCell ref="C49:E49"/>
    <mergeCell ref="C50:E50"/>
    <mergeCell ref="D51:E51"/>
    <mergeCell ref="C52:E52"/>
    <mergeCell ref="B55:H55"/>
    <mergeCell ref="D48:E48"/>
    <mergeCell ref="C36:E36"/>
    <mergeCell ref="D37:E37"/>
    <mergeCell ref="C38:E38"/>
    <mergeCell ref="D39:E39"/>
    <mergeCell ref="B40:E40"/>
    <mergeCell ref="B41:E41"/>
    <mergeCell ref="B42:E42"/>
    <mergeCell ref="A43:E43"/>
    <mergeCell ref="A44:E44"/>
    <mergeCell ref="A45:E45"/>
    <mergeCell ref="A46:E46"/>
    <mergeCell ref="G19:AK19"/>
    <mergeCell ref="AL15:AL18"/>
    <mergeCell ref="C35:E35"/>
    <mergeCell ref="C22:E22"/>
    <mergeCell ref="C23:E23"/>
    <mergeCell ref="D24:E24"/>
    <mergeCell ref="C25:E25"/>
    <mergeCell ref="A30:E30"/>
    <mergeCell ref="C31:E31"/>
    <mergeCell ref="C32:E32"/>
    <mergeCell ref="D33:E33"/>
    <mergeCell ref="C34:E34"/>
    <mergeCell ref="B26:B29"/>
    <mergeCell ref="A12:AM12"/>
    <mergeCell ref="A13:AM13"/>
    <mergeCell ref="A14:AM14"/>
    <mergeCell ref="A15:A18"/>
    <mergeCell ref="B15:B18"/>
    <mergeCell ref="C15:C18"/>
    <mergeCell ref="D15:D18"/>
    <mergeCell ref="E15:E18"/>
    <mergeCell ref="G15:AK15"/>
    <mergeCell ref="AM15:AM18"/>
    <mergeCell ref="G17:AK18"/>
    <mergeCell ref="B3:E3"/>
    <mergeCell ref="AF3:AM3"/>
    <mergeCell ref="AF5:AM5"/>
    <mergeCell ref="AF7:AM7"/>
    <mergeCell ref="B9:E9"/>
    <mergeCell ref="AF9:AM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3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BR63"/>
  <sheetViews>
    <sheetView showZeros="0" topLeftCell="A10" zoomScale="60" zoomScaleNormal="60" zoomScaleSheetLayoutView="70" workbookViewId="0">
      <selection activeCell="H15" sqref="H15:AL15"/>
    </sheetView>
  </sheetViews>
  <sheetFormatPr defaultColWidth="12.44140625" defaultRowHeight="18" outlineLevelRow="1" x14ac:dyDescent="0.35"/>
  <cols>
    <col min="1" max="1" width="6" style="11" customWidth="1"/>
    <col min="2" max="2" width="62.88671875" style="92" customWidth="1"/>
    <col min="3" max="3" width="19.6640625" style="11" customWidth="1"/>
    <col min="4" max="4" width="10.109375" style="11" customWidth="1"/>
    <col min="5" max="5" width="10.88671875" style="11" customWidth="1"/>
    <col min="6" max="6" width="23" style="93" customWidth="1"/>
    <col min="7" max="7" width="7.109375" style="93" hidden="1" customWidth="1"/>
    <col min="8" max="24" width="7.5546875" style="11" customWidth="1"/>
    <col min="25" max="25" width="8.109375" style="11" bestFit="1" customWidth="1"/>
    <col min="26" max="31" width="7.5546875" style="11" customWidth="1"/>
    <col min="32" max="32" width="12.33203125" style="11" customWidth="1"/>
    <col min="33" max="37" width="11.88671875" style="11" customWidth="1"/>
    <col min="38" max="38" width="7.5546875" style="11" customWidth="1"/>
    <col min="39" max="39" width="13.5546875" style="66" customWidth="1"/>
    <col min="40" max="40" width="21.88671875" style="11" customWidth="1"/>
    <col min="41" max="43" width="12.44140625" style="11"/>
    <col min="44" max="70" width="12.44140625" style="14"/>
    <col min="71" max="16384" width="12.44140625" style="11"/>
  </cols>
  <sheetData>
    <row r="1" spans="1:70" ht="13.5" hidden="1" customHeight="1" outlineLevel="1" x14ac:dyDescent="0.35"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N1" s="105" t="s">
        <v>62</v>
      </c>
    </row>
    <row r="2" spans="1:70" ht="15" hidden="1" customHeight="1" outlineLevel="1" x14ac:dyDescent="0.35">
      <c r="A2" s="6"/>
      <c r="B2" s="15" t="s">
        <v>0</v>
      </c>
      <c r="C2" s="8"/>
      <c r="D2" s="9"/>
      <c r="E2" s="9"/>
      <c r="F2" s="9"/>
      <c r="G2" s="9"/>
      <c r="H2" s="10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1" t="s">
        <v>1</v>
      </c>
      <c r="AJ2" s="12"/>
      <c r="AK2" s="12"/>
      <c r="AL2" s="12"/>
      <c r="AM2" s="12"/>
    </row>
    <row r="3" spans="1:70" ht="32.25" hidden="1" customHeight="1" outlineLevel="1" x14ac:dyDescent="0.35">
      <c r="A3" s="6"/>
      <c r="B3" s="174" t="s">
        <v>31</v>
      </c>
      <c r="C3" s="174"/>
      <c r="D3" s="174"/>
      <c r="E3" s="174"/>
      <c r="F3" s="174"/>
      <c r="G3" s="9"/>
      <c r="H3" s="1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74" t="s">
        <v>2</v>
      </c>
      <c r="AH3" s="174"/>
      <c r="AI3" s="174"/>
      <c r="AJ3" s="174"/>
      <c r="AK3" s="174"/>
      <c r="AL3" s="174"/>
      <c r="AM3" s="174"/>
      <c r="AN3" s="3"/>
    </row>
    <row r="4" spans="1:70" ht="31.5" hidden="1" customHeight="1" outlineLevel="1" x14ac:dyDescent="0.35">
      <c r="A4" s="6"/>
      <c r="B4" s="16" t="s">
        <v>33</v>
      </c>
      <c r="C4" s="17"/>
      <c r="D4" s="17"/>
      <c r="E4" s="17"/>
      <c r="F4" s="17"/>
      <c r="G4" s="9"/>
      <c r="H4" s="1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7"/>
      <c r="AH4" s="17"/>
      <c r="AI4" s="17"/>
      <c r="AJ4" s="17"/>
      <c r="AK4" s="17"/>
      <c r="AL4" s="12"/>
      <c r="AM4" s="12"/>
      <c r="AN4" s="3"/>
    </row>
    <row r="5" spans="1:70" ht="15" hidden="1" customHeight="1" outlineLevel="1" x14ac:dyDescent="0.35">
      <c r="A5" s="6"/>
      <c r="B5" s="18" t="s">
        <v>3</v>
      </c>
      <c r="C5" s="19"/>
      <c r="D5" s="19"/>
      <c r="E5" s="19"/>
      <c r="F5" s="19"/>
      <c r="G5" s="9"/>
      <c r="H5" s="1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75" t="s">
        <v>3</v>
      </c>
      <c r="AH5" s="175"/>
      <c r="AI5" s="175"/>
      <c r="AJ5" s="175"/>
      <c r="AK5" s="175"/>
      <c r="AL5" s="175"/>
      <c r="AM5" s="175"/>
      <c r="AN5" s="3"/>
    </row>
    <row r="6" spans="1:70" ht="33" hidden="1" customHeight="1" outlineLevel="1" x14ac:dyDescent="0.35">
      <c r="A6" s="6"/>
      <c r="B6" s="20" t="s">
        <v>34</v>
      </c>
      <c r="C6" s="17"/>
      <c r="D6" s="17"/>
      <c r="E6" s="17"/>
      <c r="F6" s="17"/>
      <c r="G6" s="9"/>
      <c r="H6" s="1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7"/>
      <c r="AH6" s="17"/>
      <c r="AI6" s="17"/>
      <c r="AJ6" s="17"/>
      <c r="AK6" s="17"/>
      <c r="AL6" s="12"/>
      <c r="AM6" s="12"/>
      <c r="AN6" s="3"/>
    </row>
    <row r="7" spans="1:70" ht="15" hidden="1" customHeight="1" outlineLevel="1" x14ac:dyDescent="0.35">
      <c r="A7" s="6"/>
      <c r="B7" s="21" t="s">
        <v>27</v>
      </c>
      <c r="C7" s="22"/>
      <c r="D7" s="22"/>
      <c r="E7" s="22"/>
      <c r="F7" s="22"/>
      <c r="G7" s="9"/>
      <c r="H7" s="1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75" t="s">
        <v>27</v>
      </c>
      <c r="AH7" s="175"/>
      <c r="AI7" s="175"/>
      <c r="AJ7" s="175"/>
      <c r="AK7" s="175"/>
      <c r="AL7" s="175"/>
      <c r="AM7" s="175"/>
      <c r="AN7" s="3"/>
    </row>
    <row r="8" spans="1:70" ht="15" hidden="1" customHeight="1" outlineLevel="1" x14ac:dyDescent="0.35">
      <c r="A8" s="6"/>
      <c r="B8" s="17"/>
      <c r="C8" s="17"/>
      <c r="D8" s="17"/>
      <c r="E8" s="17"/>
      <c r="F8" s="17"/>
      <c r="G8" s="9"/>
      <c r="H8" s="10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7"/>
      <c r="AH8" s="17"/>
      <c r="AI8" s="17"/>
      <c r="AJ8" s="17"/>
      <c r="AK8" s="17"/>
      <c r="AL8" s="12"/>
      <c r="AM8" s="12"/>
      <c r="AN8" s="3"/>
    </row>
    <row r="9" spans="1:70" ht="27.75" hidden="1" customHeight="1" outlineLevel="1" x14ac:dyDescent="0.35">
      <c r="A9" s="23"/>
      <c r="B9" s="174" t="s">
        <v>32</v>
      </c>
      <c r="C9" s="174"/>
      <c r="D9" s="174"/>
      <c r="E9" s="174"/>
      <c r="F9" s="174"/>
      <c r="G9" s="23"/>
      <c r="H9" s="23"/>
      <c r="I9" s="23"/>
      <c r="J9" s="23"/>
      <c r="K9" s="23"/>
      <c r="L9" s="2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176" t="s">
        <v>83</v>
      </c>
      <c r="AH9" s="176"/>
      <c r="AI9" s="176"/>
      <c r="AJ9" s="176"/>
      <c r="AK9" s="176"/>
      <c r="AL9" s="176"/>
      <c r="AM9" s="176"/>
      <c r="AN9" s="24"/>
    </row>
    <row r="10" spans="1:70" ht="27.75" customHeight="1" collapsed="1" x14ac:dyDescent="0.35">
      <c r="A10" s="23"/>
      <c r="B10" s="25"/>
      <c r="C10" s="25"/>
      <c r="D10" s="25"/>
      <c r="E10" s="25"/>
      <c r="F10" s="25"/>
      <c r="G10" s="23"/>
      <c r="H10" s="23"/>
      <c r="I10" s="23"/>
      <c r="J10" s="23"/>
      <c r="K10" s="23"/>
      <c r="L10" s="23"/>
      <c r="M10" s="25"/>
      <c r="N10" s="25"/>
      <c r="O10" s="25"/>
      <c r="P10" s="25"/>
      <c r="Q10" s="2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106" t="s">
        <v>62</v>
      </c>
    </row>
    <row r="11" spans="1:70" ht="13.5" customHeight="1" x14ac:dyDescent="0.35">
      <c r="R11" s="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N11" s="14"/>
    </row>
    <row r="12" spans="1:70" s="26" customFormat="1" ht="21.75" customHeight="1" x14ac:dyDescent="0.3">
      <c r="A12" s="177" t="s">
        <v>70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</row>
    <row r="13" spans="1:70" s="26" customFormat="1" ht="21.75" customHeight="1" x14ac:dyDescent="0.3">
      <c r="A13" s="215" t="s">
        <v>69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</row>
    <row r="14" spans="1:70" s="26" customFormat="1" ht="21.75" customHeight="1" x14ac:dyDescent="0.3">
      <c r="A14" s="215" t="s">
        <v>74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</row>
    <row r="15" spans="1:70" ht="15" customHeight="1" x14ac:dyDescent="0.35">
      <c r="A15" s="178" t="s">
        <v>4</v>
      </c>
      <c r="B15" s="179" t="s">
        <v>5</v>
      </c>
      <c r="C15" s="178" t="s">
        <v>56</v>
      </c>
      <c r="D15" s="180" t="s">
        <v>89</v>
      </c>
      <c r="E15" s="180" t="s">
        <v>29</v>
      </c>
      <c r="F15" s="180" t="s">
        <v>54</v>
      </c>
      <c r="G15" s="217" t="s">
        <v>6</v>
      </c>
      <c r="H15" s="185" t="s">
        <v>103</v>
      </c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220"/>
      <c r="AM15" s="186" t="s">
        <v>30</v>
      </c>
      <c r="AN15" s="221" t="s">
        <v>7</v>
      </c>
    </row>
    <row r="16" spans="1:70" ht="22.5" customHeight="1" x14ac:dyDescent="0.35">
      <c r="A16" s="178"/>
      <c r="B16" s="179"/>
      <c r="C16" s="178"/>
      <c r="D16" s="180"/>
      <c r="E16" s="180"/>
      <c r="F16" s="180"/>
      <c r="G16" s="218"/>
      <c r="H16" s="5">
        <v>1</v>
      </c>
      <c r="I16" s="143">
        <v>2</v>
      </c>
      <c r="J16" s="144">
        <v>3</v>
      </c>
      <c r="K16" s="4">
        <v>4</v>
      </c>
      <c r="L16" s="5">
        <v>5</v>
      </c>
      <c r="M16" s="4">
        <v>6</v>
      </c>
      <c r="N16" s="5">
        <v>7</v>
      </c>
      <c r="O16" s="143">
        <v>8</v>
      </c>
      <c r="P16" s="144">
        <v>9</v>
      </c>
      <c r="Q16" s="143">
        <v>10</v>
      </c>
      <c r="R16" s="5">
        <v>11</v>
      </c>
      <c r="S16" s="4">
        <v>12</v>
      </c>
      <c r="T16" s="5">
        <v>13</v>
      </c>
      <c r="U16" s="4">
        <v>14</v>
      </c>
      <c r="V16" s="5">
        <v>15</v>
      </c>
      <c r="W16" s="143">
        <v>16</v>
      </c>
      <c r="X16" s="144">
        <v>17</v>
      </c>
      <c r="Y16" s="4">
        <v>18</v>
      </c>
      <c r="Z16" s="5">
        <v>19</v>
      </c>
      <c r="AA16" s="4">
        <v>20</v>
      </c>
      <c r="AB16" s="5">
        <v>21</v>
      </c>
      <c r="AC16" s="4">
        <v>22</v>
      </c>
      <c r="AD16" s="144">
        <v>23</v>
      </c>
      <c r="AE16" s="143">
        <v>24</v>
      </c>
      <c r="AF16" s="5">
        <v>25</v>
      </c>
      <c r="AG16" s="4">
        <v>26</v>
      </c>
      <c r="AH16" s="5">
        <v>27</v>
      </c>
      <c r="AI16" s="4">
        <v>28</v>
      </c>
      <c r="AJ16" s="5">
        <v>29</v>
      </c>
      <c r="AK16" s="143">
        <v>30</v>
      </c>
      <c r="AL16" s="144">
        <v>31</v>
      </c>
      <c r="AM16" s="186"/>
      <c r="AN16" s="221"/>
    </row>
    <row r="17" spans="1:70" ht="1.5" customHeight="1" x14ac:dyDescent="0.35">
      <c r="A17" s="178"/>
      <c r="B17" s="179"/>
      <c r="C17" s="178"/>
      <c r="D17" s="180"/>
      <c r="E17" s="180"/>
      <c r="F17" s="180"/>
      <c r="G17" s="218"/>
      <c r="H17" s="222" t="s">
        <v>7</v>
      </c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186"/>
      <c r="AN17" s="28"/>
    </row>
    <row r="18" spans="1:70" ht="43.5" customHeight="1" x14ac:dyDescent="0.35">
      <c r="A18" s="178"/>
      <c r="B18" s="179"/>
      <c r="C18" s="178"/>
      <c r="D18" s="180"/>
      <c r="E18" s="180"/>
      <c r="F18" s="180"/>
      <c r="G18" s="219"/>
      <c r="H18" s="224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186"/>
      <c r="AN18" s="29" t="s">
        <v>60</v>
      </c>
    </row>
    <row r="19" spans="1:70" s="33" customFormat="1" thickBot="1" x14ac:dyDescent="0.35">
      <c r="A19" s="30">
        <v>1</v>
      </c>
      <c r="B19" s="30">
        <v>2</v>
      </c>
      <c r="C19" s="31">
        <v>3</v>
      </c>
      <c r="D19" s="30">
        <v>4</v>
      </c>
      <c r="E19" s="31">
        <v>5</v>
      </c>
      <c r="F19" s="30">
        <v>6</v>
      </c>
      <c r="G19" s="30">
        <v>7</v>
      </c>
      <c r="H19" s="188">
        <v>7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30">
        <v>8</v>
      </c>
      <c r="AN19" s="32">
        <v>9</v>
      </c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</row>
    <row r="20" spans="1:70" s="48" customFormat="1" ht="46.5" hidden="1" customHeight="1" x14ac:dyDescent="0.35">
      <c r="A20" s="95" t="s">
        <v>64</v>
      </c>
      <c r="B20" s="107"/>
      <c r="C20" s="40" t="s">
        <v>45</v>
      </c>
      <c r="D20" s="39">
        <f>'[1]Норма ТК'!C183</f>
        <v>0</v>
      </c>
      <c r="E20" s="43" t="s">
        <v>11</v>
      </c>
      <c r="F20" s="44" t="s">
        <v>57</v>
      </c>
      <c r="G20" s="234"/>
      <c r="H20" s="39"/>
      <c r="I20" s="39">
        <f>D20</f>
        <v>0</v>
      </c>
      <c r="J20" s="39"/>
      <c r="K20" s="39"/>
      <c r="L20" s="39">
        <f>D20</f>
        <v>0</v>
      </c>
      <c r="M20" s="39"/>
      <c r="N20" s="39"/>
      <c r="O20" s="39">
        <f>D20</f>
        <v>0</v>
      </c>
      <c r="P20" s="39"/>
      <c r="Q20" s="39"/>
      <c r="R20" s="39">
        <f>D20</f>
        <v>0</v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>
        <f t="shared" ref="AM20:AM21" si="0">SUM(H20:AL20)</f>
        <v>0</v>
      </c>
      <c r="AN20" s="39">
        <f t="shared" ref="AN20:AN25" si="1">AM20</f>
        <v>0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</row>
    <row r="21" spans="1:70" s="52" customFormat="1" ht="60.75" hidden="1" customHeight="1" x14ac:dyDescent="0.35">
      <c r="A21" s="95" t="s">
        <v>65</v>
      </c>
      <c r="B21" s="107"/>
      <c r="C21" s="38" t="s">
        <v>46</v>
      </c>
      <c r="D21" s="39">
        <f>'[1]Норма ТК'!C190</f>
        <v>0</v>
      </c>
      <c r="E21" s="43" t="s">
        <v>12</v>
      </c>
      <c r="F21" s="38" t="s">
        <v>58</v>
      </c>
      <c r="G21" s="235"/>
      <c r="H21" s="39"/>
      <c r="I21" s="39"/>
      <c r="J21" s="39">
        <f>D21</f>
        <v>0</v>
      </c>
      <c r="K21" s="39"/>
      <c r="L21" s="39"/>
      <c r="M21" s="39"/>
      <c r="N21" s="39"/>
      <c r="O21" s="39"/>
      <c r="P21" s="39">
        <f>D21</f>
        <v>0</v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>
        <f t="shared" si="0"/>
        <v>0</v>
      </c>
      <c r="AN21" s="39">
        <f t="shared" si="1"/>
        <v>0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</row>
    <row r="22" spans="1:70" s="50" customFormat="1" ht="15.75" hidden="1" customHeight="1" x14ac:dyDescent="0.35">
      <c r="A22" s="40"/>
      <c r="B22" s="38"/>
      <c r="C22" s="189" t="s">
        <v>14</v>
      </c>
      <c r="D22" s="189"/>
      <c r="E22" s="189"/>
      <c r="F22" s="189"/>
      <c r="G22" s="47"/>
      <c r="H22" s="39">
        <f>'[1]мес ТЗ 2018'!AM349</f>
        <v>0</v>
      </c>
      <c r="I22" s="39">
        <f>'[1]мес ТЗ 2018'!AM488</f>
        <v>0</v>
      </c>
      <c r="J22" s="39">
        <f>'[1]мес ТЗ 2018'!AM628</f>
        <v>0.47</v>
      </c>
      <c r="K22" s="39">
        <f>'[1]мес ТЗ 2018'!AM730</f>
        <v>0.68</v>
      </c>
      <c r="L22" s="39">
        <f>'[1]мес ТЗ 2018'!AM835</f>
        <v>0.75</v>
      </c>
      <c r="M22" s="39">
        <f>'[1]мес ТЗ 2018'!AM938</f>
        <v>0</v>
      </c>
      <c r="N22" s="39">
        <f>'[1]мес ТЗ 2018'!AM1039</f>
        <v>0</v>
      </c>
      <c r="O22" s="39">
        <f>'[1]мес ТЗ 2018'!AM1179</f>
        <v>0</v>
      </c>
      <c r="P22" s="39">
        <f>'[1]мес ТЗ 2018'!AM1278</f>
        <v>0.45</v>
      </c>
      <c r="Q22" s="39">
        <f>'[1]мес ТЗ 2018'!AM1376</f>
        <v>0</v>
      </c>
      <c r="R22" s="39">
        <f>'[1]мес ТЗ 2018'!AM1516</f>
        <v>0</v>
      </c>
      <c r="S22" s="39">
        <f>'[1]мес ТЗ 2018'!AM1649</f>
        <v>0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>
        <f t="shared" ref="AM22:AM23" si="2">SUM(H22:S22)</f>
        <v>2.35</v>
      </c>
      <c r="AN22" s="39">
        <f t="shared" si="1"/>
        <v>2.35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</row>
    <row r="23" spans="1:70" s="50" customFormat="1" ht="15.75" hidden="1" customHeight="1" x14ac:dyDescent="0.35">
      <c r="A23" s="40"/>
      <c r="B23" s="38"/>
      <c r="C23" s="190" t="s">
        <v>15</v>
      </c>
      <c r="D23" s="190"/>
      <c r="E23" s="190"/>
      <c r="F23" s="190"/>
      <c r="G23" s="47"/>
      <c r="H23" s="39">
        <f>'[1]мес ТЗ 2018'!AM350</f>
        <v>0</v>
      </c>
      <c r="I23" s="39">
        <f>'[1]мес ТЗ 2018'!AM489</f>
        <v>0</v>
      </c>
      <c r="J23" s="39">
        <f>'[1]мес ТЗ 2018'!AM629</f>
        <v>0.57999999999999996</v>
      </c>
      <c r="K23" s="39">
        <f>'[1]мес ТЗ 2018'!AM731</f>
        <v>0.57999999999999996</v>
      </c>
      <c r="L23" s="39">
        <f>'[1]мес ТЗ 2018'!AM836</f>
        <v>0.45</v>
      </c>
      <c r="M23" s="39">
        <f>'[1]мес ТЗ 2018'!AM939</f>
        <v>0</v>
      </c>
      <c r="N23" s="39">
        <f>'[1]мес ТЗ 2018'!AM1040</f>
        <v>0</v>
      </c>
      <c r="O23" s="39">
        <f>'[1]мес ТЗ 2018'!AM1180</f>
        <v>0</v>
      </c>
      <c r="P23" s="39">
        <f>'[1]мес ТЗ 2018'!AM1279</f>
        <v>0</v>
      </c>
      <c r="Q23" s="39">
        <f>'[1]мес ТЗ 2018'!AM1377</f>
        <v>0</v>
      </c>
      <c r="R23" s="39">
        <f>'[1]мес ТЗ 2018'!AM1517</f>
        <v>0</v>
      </c>
      <c r="S23" s="39">
        <f>'[1]мес ТЗ 2018'!AM1650</f>
        <v>0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>
        <f t="shared" si="2"/>
        <v>1.6099999999999999</v>
      </c>
      <c r="AN23" s="39">
        <f t="shared" si="1"/>
        <v>1.6099999999999999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</row>
    <row r="24" spans="1:70" s="50" customFormat="1" ht="15.75" hidden="1" customHeight="1" x14ac:dyDescent="0.35">
      <c r="A24" s="40"/>
      <c r="B24" s="38"/>
      <c r="C24" s="38"/>
      <c r="D24" s="191" t="s">
        <v>16</v>
      </c>
      <c r="E24" s="191"/>
      <c r="F24" s="191"/>
      <c r="G24" s="47"/>
      <c r="H24" s="39" t="e">
        <f>#REF!</f>
        <v>#REF!</v>
      </c>
      <c r="I24" s="39" t="e">
        <f>#REF!</f>
        <v>#REF!</v>
      </c>
      <c r="J24" s="39" t="e">
        <f>#REF!</f>
        <v>#REF!</v>
      </c>
      <c r="K24" s="39" t="e">
        <f>#REF!</f>
        <v>#REF!</v>
      </c>
      <c r="L24" s="39" t="e">
        <f>#REF!</f>
        <v>#REF!</v>
      </c>
      <c r="M24" s="39" t="e">
        <f>#REF!</f>
        <v>#REF!</v>
      </c>
      <c r="N24" s="39" t="e">
        <f>#REF!</f>
        <v>#REF!</v>
      </c>
      <c r="O24" s="39" t="e">
        <f>#REF!</f>
        <v>#REF!</v>
      </c>
      <c r="P24" s="39" t="e">
        <f>#REF!</f>
        <v>#REF!</v>
      </c>
      <c r="Q24" s="39" t="e">
        <f>#REF!</f>
        <v>#REF!</v>
      </c>
      <c r="R24" s="39" t="e">
        <f>#REF!</f>
        <v>#REF!</v>
      </c>
      <c r="S24" s="39" t="e">
        <f>#REF!</f>
        <v>#REF!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 t="e">
        <f>SUM(H24:S24)</f>
        <v>#REF!</v>
      </c>
      <c r="AN24" s="39" t="e">
        <f t="shared" si="1"/>
        <v>#REF!</v>
      </c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</row>
    <row r="25" spans="1:70" s="50" customFormat="1" ht="15.75" hidden="1" customHeight="1" x14ac:dyDescent="0.35">
      <c r="A25" s="40"/>
      <c r="B25" s="38"/>
      <c r="C25" s="190" t="s">
        <v>17</v>
      </c>
      <c r="D25" s="190"/>
      <c r="E25" s="190"/>
      <c r="F25" s="190"/>
      <c r="G25" s="47"/>
      <c r="H25" s="39">
        <f>'[1]мес ТЗ 2018'!AM352</f>
        <v>0</v>
      </c>
      <c r="I25" s="39">
        <f>'[1]мес ТЗ 2018'!AM491</f>
        <v>0</v>
      </c>
      <c r="J25" s="39">
        <f>'[1]мес ТЗ 2018'!AM631</f>
        <v>0.75</v>
      </c>
      <c r="K25" s="39">
        <f>'[1]мес ТЗ 2018'!AM733</f>
        <v>1.1100000000000001</v>
      </c>
      <c r="L25" s="39">
        <f>'[1]мес ТЗ 2018'!AM838</f>
        <v>0</v>
      </c>
      <c r="M25" s="39" t="str">
        <f>'[1]мес ТЗ 2018'!AM941</f>
        <v>Итого, чел/час</v>
      </c>
      <c r="N25" s="39">
        <f>'[1]мес ТЗ 2018'!AM1042</f>
        <v>0</v>
      </c>
      <c r="O25" s="39">
        <f>'[1]мес ТЗ 2018'!AM1182</f>
        <v>0</v>
      </c>
      <c r="P25" s="42" t="str">
        <f>'[1]мес ТЗ 2018'!AM1281</f>
        <v>Итого, чел/час</v>
      </c>
      <c r="Q25" s="39">
        <f>'[1]мес ТЗ 2018'!AM1379</f>
        <v>0</v>
      </c>
      <c r="R25" s="39">
        <f>'[1]мес ТЗ 2018'!AM1519</f>
        <v>0</v>
      </c>
      <c r="S25" s="39">
        <f>'[1]мес ТЗ 2018'!AM1652</f>
        <v>0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>
        <f t="shared" ref="AM25" si="3">SUM(H25:S25)</f>
        <v>1.86</v>
      </c>
      <c r="AN25" s="39">
        <f t="shared" si="1"/>
        <v>1.86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</row>
    <row r="26" spans="1:70" s="51" customFormat="1" ht="90.75" customHeight="1" x14ac:dyDescent="0.35">
      <c r="A26" s="37" t="s">
        <v>68</v>
      </c>
      <c r="B26" s="226" t="s">
        <v>9</v>
      </c>
      <c r="C26" s="108" t="s">
        <v>47</v>
      </c>
      <c r="D26" s="39">
        <v>19.72</v>
      </c>
      <c r="E26" s="43" t="s">
        <v>10</v>
      </c>
      <c r="F26" s="41" t="s">
        <v>55</v>
      </c>
      <c r="G26" s="236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42"/>
      <c r="Z26" s="39"/>
      <c r="AA26" s="39"/>
      <c r="AB26" s="39"/>
      <c r="AC26" s="39"/>
      <c r="AD26" s="39"/>
      <c r="AE26" s="39"/>
      <c r="AF26" s="39">
        <v>8.0280000000000005</v>
      </c>
      <c r="AG26" s="39">
        <v>8.0280000000000005</v>
      </c>
      <c r="AH26" s="39">
        <v>8.0280000000000005</v>
      </c>
      <c r="AI26" s="39"/>
      <c r="AJ26" s="39"/>
      <c r="AL26" s="39"/>
      <c r="AM26" s="39">
        <f>SUM(H26:AL26)</f>
        <v>24.084000000000003</v>
      </c>
      <c r="AN26" s="39">
        <f t="shared" ref="AN26:AN47" si="4">AM26</f>
        <v>24.084000000000003</v>
      </c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</row>
    <row r="27" spans="1:70" s="48" customFormat="1" ht="53.25" hidden="1" customHeight="1" x14ac:dyDescent="0.35">
      <c r="A27" s="37" t="s">
        <v>64</v>
      </c>
      <c r="B27" s="227"/>
      <c r="C27" s="108" t="s">
        <v>48</v>
      </c>
      <c r="D27" s="39">
        <f>'[1]Норма ТК'!C184</f>
        <v>0</v>
      </c>
      <c r="E27" s="43" t="s">
        <v>11</v>
      </c>
      <c r="F27" s="44" t="s">
        <v>57</v>
      </c>
      <c r="G27" s="237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42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L27" s="39"/>
      <c r="AM27" s="39">
        <f t="shared" ref="AM27:AM34" si="5">SUM(H27:AL27)</f>
        <v>0</v>
      </c>
      <c r="AN27" s="39">
        <f t="shared" si="4"/>
        <v>0</v>
      </c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</row>
    <row r="28" spans="1:70" s="52" customFormat="1" ht="53.25" customHeight="1" thickBot="1" x14ac:dyDescent="0.4">
      <c r="A28" s="37" t="s">
        <v>65</v>
      </c>
      <c r="B28" s="227"/>
      <c r="C28" s="108" t="s">
        <v>49</v>
      </c>
      <c r="D28" s="39">
        <v>517.76400000000001</v>
      </c>
      <c r="E28" s="43" t="s">
        <v>12</v>
      </c>
      <c r="F28" s="38" t="s">
        <v>58</v>
      </c>
      <c r="G28" s="237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42"/>
      <c r="Z28" s="39"/>
      <c r="AA28" s="39"/>
      <c r="AB28" s="39"/>
      <c r="AC28" s="39"/>
      <c r="AD28" s="39"/>
      <c r="AE28" s="39"/>
      <c r="AF28" s="39">
        <v>103.553</v>
      </c>
      <c r="AG28" s="39">
        <v>103.553</v>
      </c>
      <c r="AH28" s="39">
        <v>103.553</v>
      </c>
      <c r="AI28" s="39">
        <v>103.553</v>
      </c>
      <c r="AJ28" s="39">
        <v>103.55200000000001</v>
      </c>
      <c r="AL28" s="39"/>
      <c r="AM28" s="39">
        <f t="shared" si="5"/>
        <v>517.76400000000001</v>
      </c>
      <c r="AN28" s="39">
        <f t="shared" si="4"/>
        <v>517.76400000000001</v>
      </c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</row>
    <row r="29" spans="1:70" s="50" customFormat="1" ht="69.75" customHeight="1" x14ac:dyDescent="0.35">
      <c r="A29" s="37" t="s">
        <v>66</v>
      </c>
      <c r="B29" s="228"/>
      <c r="C29" s="108" t="s">
        <v>50</v>
      </c>
      <c r="D29" s="39">
        <v>280.16000000000003</v>
      </c>
      <c r="E29" s="43" t="s">
        <v>12</v>
      </c>
      <c r="F29" s="38" t="s">
        <v>58</v>
      </c>
      <c r="G29" s="238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42"/>
      <c r="Z29" s="39"/>
      <c r="AA29" s="39"/>
      <c r="AB29" s="39"/>
      <c r="AC29" s="39"/>
      <c r="AD29" s="39"/>
      <c r="AE29" s="39"/>
      <c r="AF29" s="42">
        <v>56.03</v>
      </c>
      <c r="AG29" s="39">
        <v>56.03</v>
      </c>
      <c r="AH29" s="39">
        <v>56.03</v>
      </c>
      <c r="AI29" s="39">
        <v>56.03</v>
      </c>
      <c r="AJ29" s="39">
        <v>56.04</v>
      </c>
      <c r="AL29" s="39"/>
      <c r="AM29" s="39">
        <f t="shared" si="5"/>
        <v>280.16000000000003</v>
      </c>
      <c r="AN29" s="39">
        <f t="shared" si="4"/>
        <v>280.16000000000003</v>
      </c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</row>
    <row r="30" spans="1:70" s="54" customFormat="1" x14ac:dyDescent="0.3">
      <c r="A30" s="191" t="s">
        <v>59</v>
      </c>
      <c r="B30" s="191"/>
      <c r="C30" s="191"/>
      <c r="D30" s="191"/>
      <c r="E30" s="191"/>
      <c r="F30" s="191"/>
      <c r="G30" s="45" t="s">
        <v>13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>
        <f t="shared" ref="R30:AN30" si="6">SUM(R26:R29)</f>
        <v>0</v>
      </c>
      <c r="S30" s="39">
        <f t="shared" si="6"/>
        <v>0</v>
      </c>
      <c r="T30" s="39">
        <f t="shared" si="6"/>
        <v>0</v>
      </c>
      <c r="U30" s="39">
        <f t="shared" si="6"/>
        <v>0</v>
      </c>
      <c r="V30" s="39">
        <f t="shared" si="6"/>
        <v>0</v>
      </c>
      <c r="W30" s="39">
        <f t="shared" si="6"/>
        <v>0</v>
      </c>
      <c r="X30" s="39">
        <f t="shared" si="6"/>
        <v>0</v>
      </c>
      <c r="Y30" s="39">
        <f t="shared" si="6"/>
        <v>0</v>
      </c>
      <c r="Z30" s="39">
        <f t="shared" si="6"/>
        <v>0</v>
      </c>
      <c r="AA30" s="39">
        <f t="shared" si="6"/>
        <v>0</v>
      </c>
      <c r="AB30" s="39">
        <f t="shared" si="6"/>
        <v>0</v>
      </c>
      <c r="AC30" s="39">
        <f t="shared" si="6"/>
        <v>0</v>
      </c>
      <c r="AD30" s="39">
        <f t="shared" si="6"/>
        <v>0</v>
      </c>
      <c r="AE30" s="39">
        <f t="shared" si="6"/>
        <v>0</v>
      </c>
      <c r="AF30" s="39">
        <f>SUM(AF26:AF29)</f>
        <v>167.61099999999999</v>
      </c>
      <c r="AG30" s="39">
        <f>SUM(AF26:AF29)</f>
        <v>167.61099999999999</v>
      </c>
      <c r="AH30" s="39">
        <f>SUM(AG26:AG29)</f>
        <v>167.61099999999999</v>
      </c>
      <c r="AI30" s="39">
        <f>SUM(AH26:AH29)</f>
        <v>167.61099999999999</v>
      </c>
      <c r="AJ30" s="39">
        <f>SUM(AI26:AI29)</f>
        <v>159.583</v>
      </c>
      <c r="AK30" s="39"/>
      <c r="AL30" s="39">
        <f t="shared" si="6"/>
        <v>0</v>
      </c>
      <c r="AM30" s="39">
        <f t="shared" si="6"/>
        <v>822.00800000000004</v>
      </c>
      <c r="AN30" s="39">
        <f t="shared" si="6"/>
        <v>822.00800000000004</v>
      </c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</row>
    <row r="31" spans="1:70" s="50" customFormat="1" hidden="1" x14ac:dyDescent="0.35">
      <c r="A31" s="55"/>
      <c r="B31" s="56"/>
      <c r="C31" s="182" t="s">
        <v>14</v>
      </c>
      <c r="D31" s="183"/>
      <c r="E31" s="183"/>
      <c r="F31" s="184"/>
      <c r="G31" s="57" t="s">
        <v>13</v>
      </c>
      <c r="H31" s="58">
        <f>'[1]мес ТЗ 2018'!AM358</f>
        <v>0</v>
      </c>
      <c r="I31" s="58">
        <f>'[1]мес ТЗ 2018'!AM497</f>
        <v>0</v>
      </c>
      <c r="J31" s="58">
        <f>'[1]мес ТЗ 2018'!AM638</f>
        <v>0</v>
      </c>
      <c r="K31" s="58">
        <f>'[1]мес ТЗ 2018'!AM739</f>
        <v>0</v>
      </c>
      <c r="L31" s="58">
        <f>'[1]мес ТЗ 2018'!AM844</f>
        <v>9</v>
      </c>
      <c r="M31" s="58">
        <f>'[1]мес ТЗ 2018'!AM947</f>
        <v>0</v>
      </c>
      <c r="N31" s="58">
        <f>'[1]мес ТЗ 2018'!AM1048</f>
        <v>0</v>
      </c>
      <c r="O31" s="58">
        <f>'[1]мес ТЗ 2018'!AM1188</f>
        <v>0</v>
      </c>
      <c r="P31" s="58">
        <f>'[1]мес ТЗ 2018'!AM1288</f>
        <v>6</v>
      </c>
      <c r="Q31" s="58">
        <f>'[1]мес ТЗ 2018'!AM1385</f>
        <v>0</v>
      </c>
      <c r="R31" s="58">
        <f>'[1]мес ТЗ 2018'!AM1525</f>
        <v>0</v>
      </c>
      <c r="S31" s="58">
        <f>'[1]мес ТЗ 2018'!AM1658</f>
        <v>0</v>
      </c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9"/>
      <c r="AM31" s="60">
        <f t="shared" si="5"/>
        <v>15</v>
      </c>
      <c r="AN31" s="61">
        <f t="shared" si="4"/>
        <v>15</v>
      </c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</row>
    <row r="32" spans="1:70" s="50" customFormat="1" hidden="1" x14ac:dyDescent="0.35">
      <c r="A32" s="5"/>
      <c r="B32" s="38"/>
      <c r="C32" s="195" t="s">
        <v>15</v>
      </c>
      <c r="D32" s="196"/>
      <c r="E32" s="196"/>
      <c r="F32" s="197"/>
      <c r="G32" s="47" t="s">
        <v>13</v>
      </c>
      <c r="H32" s="39">
        <f>'[1]мес ТЗ 2018'!AM359</f>
        <v>0</v>
      </c>
      <c r="I32" s="39">
        <f>'[1]мес ТЗ 2018'!AM498</f>
        <v>0</v>
      </c>
      <c r="J32" s="39">
        <f>'[1]мес ТЗ 2018'!AM639</f>
        <v>0</v>
      </c>
      <c r="K32" s="39" t="str">
        <f>'[1]мес ТЗ 2018'!AM740</f>
        <v>Итого, чел/час</v>
      </c>
      <c r="L32" s="39">
        <f>'[1]мес ТЗ 2018'!AM845</f>
        <v>0</v>
      </c>
      <c r="M32" s="39">
        <f>'[1]мес ТЗ 2018'!AM948</f>
        <v>6</v>
      </c>
      <c r="N32" s="39">
        <f>'[1]мес ТЗ 2018'!AM1049</f>
        <v>0</v>
      </c>
      <c r="O32" s="39">
        <f>'[1]мес ТЗ 2018'!AM1189</f>
        <v>13.332000000000001</v>
      </c>
      <c r="P32" s="39">
        <f>'[1]мес ТЗ 2018'!AM1289</f>
        <v>0</v>
      </c>
      <c r="Q32" s="39">
        <f>'[1]мес ТЗ 2018'!AM1386</f>
        <v>0</v>
      </c>
      <c r="R32" s="39">
        <f>'[1]мес ТЗ 2018'!AM1526</f>
        <v>0</v>
      </c>
      <c r="S32" s="39">
        <f>'[1]мес ТЗ 2018'!AM1659</f>
        <v>0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62"/>
      <c r="AM32" s="60">
        <f t="shared" si="5"/>
        <v>19.332000000000001</v>
      </c>
      <c r="AN32" s="63">
        <f t="shared" si="4"/>
        <v>19.332000000000001</v>
      </c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 spans="1:70" s="50" customFormat="1" hidden="1" x14ac:dyDescent="0.35">
      <c r="A33" s="5"/>
      <c r="B33" s="38"/>
      <c r="C33" s="38"/>
      <c r="D33" s="200" t="s">
        <v>16</v>
      </c>
      <c r="E33" s="198"/>
      <c r="F33" s="199"/>
      <c r="G33" s="47" t="s">
        <v>13</v>
      </c>
      <c r="H33" s="39">
        <f>H30</f>
        <v>0</v>
      </c>
      <c r="I33" s="39">
        <f>I30</f>
        <v>0</v>
      </c>
      <c r="J33" s="39">
        <f t="shared" ref="J33:S33" si="7">J30</f>
        <v>0</v>
      </c>
      <c r="K33" s="39">
        <f t="shared" si="7"/>
        <v>0</v>
      </c>
      <c r="L33" s="39">
        <f t="shared" si="7"/>
        <v>0</v>
      </c>
      <c r="M33" s="39">
        <f t="shared" si="7"/>
        <v>0</v>
      </c>
      <c r="N33" s="39">
        <f t="shared" si="7"/>
        <v>0</v>
      </c>
      <c r="O33" s="39">
        <f t="shared" si="7"/>
        <v>0</v>
      </c>
      <c r="P33" s="39">
        <f t="shared" si="7"/>
        <v>0</v>
      </c>
      <c r="Q33" s="39">
        <f t="shared" si="7"/>
        <v>0</v>
      </c>
      <c r="R33" s="39">
        <f t="shared" si="7"/>
        <v>0</v>
      </c>
      <c r="S33" s="39">
        <f t="shared" si="7"/>
        <v>0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62"/>
      <c r="AM33" s="60">
        <f t="shared" si="5"/>
        <v>0</v>
      </c>
      <c r="AN33" s="63">
        <f t="shared" si="4"/>
        <v>0</v>
      </c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</row>
    <row r="34" spans="1:70" s="50" customFormat="1" hidden="1" x14ac:dyDescent="0.35">
      <c r="A34" s="5"/>
      <c r="B34" s="38"/>
      <c r="C34" s="195" t="s">
        <v>17</v>
      </c>
      <c r="D34" s="196"/>
      <c r="E34" s="196"/>
      <c r="F34" s="197"/>
      <c r="G34" s="47" t="s">
        <v>18</v>
      </c>
      <c r="H34" s="39">
        <f>'[1]мес ТЗ 2018'!AM361</f>
        <v>0</v>
      </c>
      <c r="I34" s="39">
        <f>'[1]мес ТЗ 2018'!AM500</f>
        <v>0</v>
      </c>
      <c r="J34" s="39">
        <f>'[1]мес ТЗ 2018'!AM641</f>
        <v>0</v>
      </c>
      <c r="K34" s="39">
        <f>'[1]мес ТЗ 2018'!AM742</f>
        <v>0</v>
      </c>
      <c r="L34" s="39">
        <f>'[1]мес ТЗ 2018'!AM847</f>
        <v>0</v>
      </c>
      <c r="M34" s="39">
        <f>'[1]мес ТЗ 2018'!AM950</f>
        <v>0</v>
      </c>
      <c r="N34" s="39">
        <f>'[1]мес ТЗ 2018'!AM1051</f>
        <v>0</v>
      </c>
      <c r="O34" s="39">
        <f>'[1]мес ТЗ 2018'!AM1191</f>
        <v>0</v>
      </c>
      <c r="P34" s="43">
        <f>'[1]мес ТЗ 2018'!AM1291</f>
        <v>6</v>
      </c>
      <c r="Q34" s="39">
        <f>'[1]мес ТЗ 2018'!AM1388</f>
        <v>0</v>
      </c>
      <c r="R34" s="39">
        <f>'[1]мес ТЗ 2018'!AM1528</f>
        <v>0</v>
      </c>
      <c r="S34" s="39">
        <f>'[1]мес ТЗ 2018'!AM1661</f>
        <v>0</v>
      </c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62"/>
      <c r="AM34" s="60">
        <f t="shared" si="5"/>
        <v>6</v>
      </c>
      <c r="AN34" s="63">
        <f t="shared" si="4"/>
        <v>6</v>
      </c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</row>
    <row r="35" spans="1:70" s="64" customFormat="1" hidden="1" x14ac:dyDescent="0.35">
      <c r="A35" s="40"/>
      <c r="B35" s="38"/>
      <c r="C35" s="229" t="s">
        <v>14</v>
      </c>
      <c r="D35" s="230"/>
      <c r="E35" s="230"/>
      <c r="F35" s="231"/>
      <c r="G35" s="47" t="s">
        <v>13</v>
      </c>
      <c r="H35" s="39">
        <f>'[1]мес ТЗ 2018'!AM367</f>
        <v>0</v>
      </c>
      <c r="I35" s="39">
        <f>'[1]мес ТЗ 2018'!AM506</f>
        <v>0</v>
      </c>
      <c r="J35" s="39">
        <f>'[1]мес ТЗ 2018'!AM647</f>
        <v>2.56</v>
      </c>
      <c r="K35" s="39">
        <f>'[1]мес ТЗ 2018'!AM748</f>
        <v>13.332000000000001</v>
      </c>
      <c r="L35" s="39">
        <f>'[1]мес ТЗ 2018'!AM853</f>
        <v>0.47</v>
      </c>
      <c r="M35" s="39">
        <f>'[1]мес ТЗ 2018'!AM956</f>
        <v>6</v>
      </c>
      <c r="N35" s="39">
        <f>'[1]мес ТЗ 2018'!AM1057</f>
        <v>0</v>
      </c>
      <c r="O35" s="39">
        <f>'[1]мес ТЗ 2018'!AM1197</f>
        <v>19.678000000000001</v>
      </c>
      <c r="P35" s="39">
        <f>'[1]мес ТЗ 2018'!AM1297</f>
        <v>0</v>
      </c>
      <c r="Q35" s="39">
        <f>'[1]мес ТЗ 2018'!AM1394</f>
        <v>0</v>
      </c>
      <c r="R35" s="39">
        <f>'[1]мес ТЗ 2018'!AM1534</f>
        <v>0</v>
      </c>
      <c r="S35" s="39">
        <f>'[1]мес ТЗ 2018'!AM1667</f>
        <v>0</v>
      </c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62"/>
      <c r="AM35" s="60">
        <f>SUM(H35:S35)</f>
        <v>42.040000000000006</v>
      </c>
      <c r="AN35" s="63">
        <f t="shared" si="4"/>
        <v>42.040000000000006</v>
      </c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</row>
    <row r="36" spans="1:70" s="64" customFormat="1" hidden="1" x14ac:dyDescent="0.35">
      <c r="A36" s="40"/>
      <c r="B36" s="38"/>
      <c r="C36" s="195" t="s">
        <v>15</v>
      </c>
      <c r="D36" s="196"/>
      <c r="E36" s="196"/>
      <c r="F36" s="197"/>
      <c r="G36" s="47" t="s">
        <v>13</v>
      </c>
      <c r="H36" s="39">
        <f>'[1]мес ТЗ 2018'!AM368</f>
        <v>0</v>
      </c>
      <c r="I36" s="39">
        <f>'[1]мес ТЗ 2018'!AM507</f>
        <v>0</v>
      </c>
      <c r="J36" s="39">
        <f>'[1]мес ТЗ 2018'!AM648</f>
        <v>26.664000000000001</v>
      </c>
      <c r="K36" s="39">
        <f>'[1]мес ТЗ 2018'!AM749</f>
        <v>1.72</v>
      </c>
      <c r="L36" s="39">
        <f>'[1]мес ТЗ 2018'!AM854</f>
        <v>0</v>
      </c>
      <c r="M36" s="39">
        <f>'[1]мес ТЗ 2018'!AM957</f>
        <v>0</v>
      </c>
      <c r="N36" s="39">
        <f>'[1]мес ТЗ 2018'!AM1058</f>
        <v>0</v>
      </c>
      <c r="O36" s="39">
        <f>'[1]мес ТЗ 2018'!AM1198</f>
        <v>0.57999999999999996</v>
      </c>
      <c r="P36" s="39">
        <f>'[1]мес ТЗ 2018'!AM1298</f>
        <v>0</v>
      </c>
      <c r="Q36" s="39">
        <f>'[1]мес ТЗ 2018'!AM1395</f>
        <v>0</v>
      </c>
      <c r="R36" s="39">
        <f>'[1]мес ТЗ 2018'!AM1535</f>
        <v>0</v>
      </c>
      <c r="S36" s="39">
        <f>'[1]мес ТЗ 2018'!AM1668</f>
        <v>0</v>
      </c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62"/>
      <c r="AM36" s="60">
        <f>SUM(H36:S36)</f>
        <v>28.963999999999999</v>
      </c>
      <c r="AN36" s="63">
        <f t="shared" si="4"/>
        <v>28.963999999999999</v>
      </c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</row>
    <row r="37" spans="1:70" s="64" customFormat="1" hidden="1" x14ac:dyDescent="0.35">
      <c r="A37" s="40"/>
      <c r="B37" s="38"/>
      <c r="C37" s="38"/>
      <c r="D37" s="200" t="s">
        <v>16</v>
      </c>
      <c r="E37" s="198"/>
      <c r="F37" s="199"/>
      <c r="G37" s="47" t="s">
        <v>13</v>
      </c>
      <c r="H37" s="39" t="e">
        <f>#REF!</f>
        <v>#REF!</v>
      </c>
      <c r="I37" s="39" t="e">
        <f>#REF!</f>
        <v>#REF!</v>
      </c>
      <c r="J37" s="39" t="e">
        <f>#REF!</f>
        <v>#REF!</v>
      </c>
      <c r="K37" s="39" t="e">
        <f>#REF!</f>
        <v>#REF!</v>
      </c>
      <c r="L37" s="39" t="e">
        <f>#REF!</f>
        <v>#REF!</v>
      </c>
      <c r="M37" s="39" t="e">
        <f>#REF!</f>
        <v>#REF!</v>
      </c>
      <c r="N37" s="39" t="e">
        <f>#REF!</f>
        <v>#REF!</v>
      </c>
      <c r="O37" s="39" t="e">
        <f>#REF!</f>
        <v>#REF!</v>
      </c>
      <c r="P37" s="39" t="e">
        <f>#REF!</f>
        <v>#REF!</v>
      </c>
      <c r="Q37" s="39" t="e">
        <f>#REF!</f>
        <v>#REF!</v>
      </c>
      <c r="R37" s="39" t="e">
        <f>#REF!</f>
        <v>#REF!</v>
      </c>
      <c r="S37" s="39" t="e">
        <f>#REF!</f>
        <v>#REF!</v>
      </c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62"/>
      <c r="AM37" s="60" t="e">
        <f>SUM(H37:S37)</f>
        <v>#REF!</v>
      </c>
      <c r="AN37" s="63" t="e">
        <f t="shared" si="4"/>
        <v>#REF!</v>
      </c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</row>
    <row r="38" spans="1:70" s="64" customFormat="1" hidden="1" x14ac:dyDescent="0.35">
      <c r="A38" s="40"/>
      <c r="B38" s="38"/>
      <c r="C38" s="195" t="s">
        <v>17</v>
      </c>
      <c r="D38" s="196"/>
      <c r="E38" s="196"/>
      <c r="F38" s="197"/>
      <c r="G38" s="47" t="s">
        <v>18</v>
      </c>
      <c r="H38" s="39">
        <f>'[1]мес ТЗ 2018'!AM370</f>
        <v>0</v>
      </c>
      <c r="I38" s="39">
        <f>'[1]мес ТЗ 2018'!AM509</f>
        <v>29.443000000000001</v>
      </c>
      <c r="J38" s="39">
        <f>'[1]мес ТЗ 2018'!AM650</f>
        <v>0</v>
      </c>
      <c r="K38" s="39">
        <f>'[1]мес ТЗ 2018'!AM751</f>
        <v>13.332000000000001</v>
      </c>
      <c r="L38" s="39">
        <f>'[1]мес ТЗ 2018'!AM856</f>
        <v>0</v>
      </c>
      <c r="M38" s="39">
        <f>'[1]мес ТЗ 2018'!AM959</f>
        <v>0</v>
      </c>
      <c r="N38" s="39">
        <f>'[1]мес ТЗ 2018'!AM1060</f>
        <v>0</v>
      </c>
      <c r="O38" s="39">
        <f>'[1]мес ТЗ 2018'!AM1200</f>
        <v>15.465999999999999</v>
      </c>
      <c r="P38" s="42">
        <f>'[1]мес ТЗ 2018'!AM1300</f>
        <v>30</v>
      </c>
      <c r="Q38" s="39">
        <f>'[1]мес ТЗ 2018'!AM1397</f>
        <v>0</v>
      </c>
      <c r="R38" s="39">
        <f>'[1]мес ТЗ 2018'!AM1537</f>
        <v>0</v>
      </c>
      <c r="S38" s="39">
        <f>'[1]мес ТЗ 2018'!AM1670</f>
        <v>0</v>
      </c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62"/>
      <c r="AM38" s="60">
        <f>SUM(H38:S38)</f>
        <v>88.241000000000014</v>
      </c>
      <c r="AN38" s="63">
        <f t="shared" si="4"/>
        <v>88.241000000000014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</row>
    <row r="39" spans="1:70" s="48" customFormat="1" hidden="1" x14ac:dyDescent="0.35">
      <c r="A39" s="65"/>
      <c r="B39" s="65"/>
      <c r="C39" s="65"/>
      <c r="D39" s="200" t="s">
        <v>22</v>
      </c>
      <c r="E39" s="198"/>
      <c r="F39" s="199"/>
      <c r="G39" s="40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62"/>
      <c r="AM39" s="66"/>
      <c r="AN39" s="63">
        <f t="shared" si="4"/>
        <v>0</v>
      </c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</row>
    <row r="40" spans="1:70" s="48" customFormat="1" hidden="1" x14ac:dyDescent="0.35">
      <c r="A40" s="49"/>
      <c r="B40" s="200" t="s">
        <v>10</v>
      </c>
      <c r="C40" s="198"/>
      <c r="D40" s="198"/>
      <c r="E40" s="198"/>
      <c r="F40" s="199"/>
      <c r="G40" s="49"/>
      <c r="H40" s="46" t="e">
        <f>#REF!+#REF!+#REF!+H26+#REF!</f>
        <v>#REF!</v>
      </c>
      <c r="I40" s="46" t="e">
        <f>#REF!+#REF!+#REF!+I26+#REF!</f>
        <v>#REF!</v>
      </c>
      <c r="J40" s="46" t="e">
        <f>#REF!+#REF!+#REF!+J26+#REF!</f>
        <v>#REF!</v>
      </c>
      <c r="K40" s="46" t="e">
        <f>#REF!+#REF!+#REF!+K26+#REF!</f>
        <v>#REF!</v>
      </c>
      <c r="L40" s="46" t="e">
        <f>#REF!+#REF!+#REF!+L26+#REF!</f>
        <v>#REF!</v>
      </c>
      <c r="M40" s="46" t="e">
        <f>#REF!+#REF!+#REF!+M26+#REF!</f>
        <v>#REF!</v>
      </c>
      <c r="N40" s="46" t="e">
        <f>#REF!+#REF!+#REF!+N26+#REF!</f>
        <v>#REF!</v>
      </c>
      <c r="O40" s="46" t="e">
        <f>#REF!+#REF!+#REF!+O26+#REF!</f>
        <v>#REF!</v>
      </c>
      <c r="P40" s="46" t="e">
        <f>#REF!+#REF!+#REF!+P26+#REF!</f>
        <v>#REF!</v>
      </c>
      <c r="Q40" s="46" t="e">
        <f>#REF!+#REF!+#REF!+Q26+#REF!</f>
        <v>#REF!</v>
      </c>
      <c r="R40" s="46" t="e">
        <f>#REF!+#REF!+#REF!+R26+#REF!</f>
        <v>#REF!</v>
      </c>
      <c r="S40" s="46" t="e">
        <f>#REF!+#REF!+#REF!+S26+#REF!</f>
        <v>#REF!</v>
      </c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67"/>
      <c r="AM40" s="68" t="e">
        <f>SUM(H40:S40)</f>
        <v>#REF!</v>
      </c>
      <c r="AN40" s="69" t="e">
        <f t="shared" si="4"/>
        <v>#REF!</v>
      </c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</row>
    <row r="41" spans="1:70" s="70" customFormat="1" hidden="1" x14ac:dyDescent="0.35">
      <c r="A41" s="49"/>
      <c r="B41" s="200" t="s">
        <v>11</v>
      </c>
      <c r="C41" s="198"/>
      <c r="D41" s="198"/>
      <c r="E41" s="198"/>
      <c r="F41" s="199"/>
      <c r="G41" s="49"/>
      <c r="H41" s="46" t="e">
        <f>#REF!+H20+H27+#REF!</f>
        <v>#REF!</v>
      </c>
      <c r="I41" s="46" t="e">
        <f>#REF!+I20+I27+#REF!</f>
        <v>#REF!</v>
      </c>
      <c r="J41" s="46" t="e">
        <f>#REF!+J20+J27+#REF!</f>
        <v>#REF!</v>
      </c>
      <c r="K41" s="46" t="e">
        <f>#REF!+K20+K27+#REF!</f>
        <v>#REF!</v>
      </c>
      <c r="L41" s="46" t="e">
        <f>#REF!+L20+L27+#REF!</f>
        <v>#REF!</v>
      </c>
      <c r="M41" s="46" t="e">
        <f>#REF!+M20+M27+#REF!</f>
        <v>#REF!</v>
      </c>
      <c r="N41" s="46" t="e">
        <f>#REF!+N20+N27+#REF!</f>
        <v>#REF!</v>
      </c>
      <c r="O41" s="46" t="e">
        <f>#REF!+O20+O27+#REF!</f>
        <v>#REF!</v>
      </c>
      <c r="P41" s="46" t="e">
        <f>#REF!+P20+P27+#REF!</f>
        <v>#REF!</v>
      </c>
      <c r="Q41" s="46" t="e">
        <f>#REF!+Q20+Q27+#REF!</f>
        <v>#REF!</v>
      </c>
      <c r="R41" s="46" t="e">
        <f>#REF!+R20+R27+#REF!</f>
        <v>#REF!</v>
      </c>
      <c r="S41" s="46" t="e">
        <f>#REF!+S20+S27+#REF!</f>
        <v>#REF!</v>
      </c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67"/>
      <c r="AM41" s="68" t="e">
        <f t="shared" ref="AM41" si="8">SUM(H41:S41)</f>
        <v>#REF!</v>
      </c>
      <c r="AN41" s="69" t="e">
        <f t="shared" si="4"/>
        <v>#REF!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</row>
    <row r="42" spans="1:70" s="70" customFormat="1" hidden="1" x14ac:dyDescent="0.35">
      <c r="A42" s="71"/>
      <c r="B42" s="200" t="s">
        <v>12</v>
      </c>
      <c r="C42" s="198"/>
      <c r="D42" s="198"/>
      <c r="E42" s="198"/>
      <c r="F42" s="199"/>
      <c r="G42" s="49"/>
      <c r="H42" s="46" t="e">
        <f>#REF!+#REF!+#REF!+#REF!+H21+H28+H29+#REF!</f>
        <v>#REF!</v>
      </c>
      <c r="I42" s="46" t="e">
        <f>#REF!+#REF!+#REF!+#REF!+I21+I28+I29+#REF!</f>
        <v>#REF!</v>
      </c>
      <c r="J42" s="46" t="e">
        <f>#REF!+#REF!+#REF!+#REF!+J21+J28+J29+#REF!</f>
        <v>#REF!</v>
      </c>
      <c r="K42" s="46" t="e">
        <f>#REF!+#REF!+#REF!+#REF!+K21+K28+K29+#REF!</f>
        <v>#REF!</v>
      </c>
      <c r="L42" s="46" t="e">
        <f>#REF!+#REF!+#REF!+#REF!+L21+L28+L29+#REF!</f>
        <v>#REF!</v>
      </c>
      <c r="M42" s="46" t="e">
        <f>#REF!+#REF!+#REF!+#REF!+M21+M28+M29+#REF!</f>
        <v>#REF!</v>
      </c>
      <c r="N42" s="46" t="e">
        <f>#REF!+#REF!+#REF!+#REF!+N21+N28+N29+#REF!</f>
        <v>#REF!</v>
      </c>
      <c r="O42" s="46" t="e">
        <f>#REF!+#REF!+#REF!+#REF!+O21+O28+O29+#REF!</f>
        <v>#REF!</v>
      </c>
      <c r="P42" s="46" t="e">
        <f>#REF!+#REF!+#REF!+#REF!+P21+P28+P29+#REF!</f>
        <v>#REF!</v>
      </c>
      <c r="Q42" s="46" t="e">
        <f>#REF!+#REF!+#REF!+#REF!+Q21+Q28+Q29+#REF!</f>
        <v>#REF!</v>
      </c>
      <c r="R42" s="46" t="e">
        <f>#REF!+#REF!+#REF!+#REF!+R21+R28+R29+#REF!</f>
        <v>#REF!</v>
      </c>
      <c r="S42" s="46" t="e">
        <f>#REF!+#REF!+#REF!+#REF!+S21+S28+S29+#REF!</f>
        <v>#REF!</v>
      </c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67"/>
      <c r="AM42" s="68" t="e">
        <f t="shared" ref="AM42:AM47" si="9">SUM(H42:S42)</f>
        <v>#REF!</v>
      </c>
      <c r="AN42" s="69" t="e">
        <f t="shared" si="4"/>
        <v>#REF!</v>
      </c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</row>
    <row r="43" spans="1:70" s="48" customFormat="1" hidden="1" x14ac:dyDescent="0.35">
      <c r="A43" s="201" t="s">
        <v>23</v>
      </c>
      <c r="B43" s="191"/>
      <c r="C43" s="191"/>
      <c r="D43" s="191"/>
      <c r="E43" s="191"/>
      <c r="F43" s="191"/>
      <c r="G43" s="191"/>
      <c r="H43" s="46">
        <f>'[1]мес ТЗ 2018'!AM195</f>
        <v>0.96776252723311695</v>
      </c>
      <c r="I43" s="46">
        <f>'[1]мес ТЗ 2018'!AM224</f>
        <v>0</v>
      </c>
      <c r="J43" s="46">
        <f>'[1]мес ТЗ 2018'!AM253</f>
        <v>0</v>
      </c>
      <c r="K43" s="46">
        <f>'[1]мес ТЗ 2018'!AM282</f>
        <v>0</v>
      </c>
      <c r="L43" s="46">
        <f>'[1]мес ТЗ 2018'!AM311</f>
        <v>0</v>
      </c>
      <c r="M43" s="46">
        <f>'[1]мес ТЗ 2018'!AM963</f>
        <v>4.5</v>
      </c>
      <c r="N43" s="46">
        <f>'[1]мес ТЗ 2018'!AM1134</f>
        <v>303.56266009142303</v>
      </c>
      <c r="O43" s="46">
        <f>'[1]мес ТЗ 2018'!AM1205</f>
        <v>0</v>
      </c>
      <c r="P43" s="46">
        <f>'[1]мес ТЗ 2018'!AM1305</f>
        <v>2.35</v>
      </c>
      <c r="Q43" s="46">
        <f>'[1]мес ТЗ 2018'!AM1474</f>
        <v>0</v>
      </c>
      <c r="R43" s="46">
        <f>'[1]мес ТЗ 2018'!AM1601</f>
        <v>0</v>
      </c>
      <c r="S43" s="67">
        <f>'[1]мес ТЗ 2018'!AM1750</f>
        <v>0</v>
      </c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8">
        <f t="shared" si="9"/>
        <v>311.38042261865616</v>
      </c>
      <c r="AN43" s="69">
        <f t="shared" si="4"/>
        <v>311.38042261865616</v>
      </c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</row>
    <row r="44" spans="1:70" hidden="1" x14ac:dyDescent="0.35">
      <c r="A44" s="202" t="s">
        <v>24</v>
      </c>
      <c r="B44" s="203"/>
      <c r="C44" s="203"/>
      <c r="D44" s="203"/>
      <c r="E44" s="203"/>
      <c r="F44" s="203"/>
      <c r="G44" s="203"/>
      <c r="H44" s="46">
        <f>'[1]мес ТЗ 2018'!AM196</f>
        <v>1.7956419753086399</v>
      </c>
      <c r="I44" s="46">
        <f>'[1]мес ТЗ 2018'!AM225</f>
        <v>0</v>
      </c>
      <c r="J44" s="46" t="str">
        <f>'[1]мес ТЗ 2018'!AM254</f>
        <v>Итого, чел/час</v>
      </c>
      <c r="K44" s="46">
        <f>'[1]мес ТЗ 2018'!AM283</f>
        <v>0</v>
      </c>
      <c r="L44" s="46">
        <f>'[1]мес ТЗ 2018'!AM312</f>
        <v>15.465999999999999</v>
      </c>
      <c r="M44" s="46">
        <f>'[1]мес ТЗ 2018'!AM964</f>
        <v>42.85</v>
      </c>
      <c r="N44" s="46">
        <f>'[1]мес ТЗ 2018'!AM1135</f>
        <v>1983.422</v>
      </c>
      <c r="O44" s="46">
        <f>'[1]мес ТЗ 2018'!AM1206</f>
        <v>15.465999999999999</v>
      </c>
      <c r="P44" s="46">
        <f>'[1]мес ТЗ 2018'!AM1306</f>
        <v>0</v>
      </c>
      <c r="Q44" s="46">
        <f>'[1]мес ТЗ 2018'!AM1475</f>
        <v>0</v>
      </c>
      <c r="R44" s="46">
        <f>'[1]мес ТЗ 2018'!AM1602</f>
        <v>0</v>
      </c>
      <c r="S44" s="67">
        <f>'[1]мес ТЗ 2018'!AM1751</f>
        <v>0</v>
      </c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8">
        <f t="shared" si="9"/>
        <v>2058.9996419753088</v>
      </c>
      <c r="AN44" s="69">
        <f t="shared" si="4"/>
        <v>2058.9996419753088</v>
      </c>
      <c r="AO44" s="14"/>
      <c r="AP44" s="14"/>
      <c r="AQ44" s="14"/>
    </row>
    <row r="45" spans="1:70" hidden="1" x14ac:dyDescent="0.35">
      <c r="A45" s="204" t="s">
        <v>25</v>
      </c>
      <c r="B45" s="205"/>
      <c r="C45" s="205"/>
      <c r="D45" s="205"/>
      <c r="E45" s="205"/>
      <c r="F45" s="205"/>
      <c r="G45" s="205"/>
      <c r="H45" s="46" t="e">
        <f>SUM(H41:H44)</f>
        <v>#REF!</v>
      </c>
      <c r="I45" s="46" t="e">
        <f t="shared" ref="I45" si="10">SUM(I41:I44)</f>
        <v>#REF!</v>
      </c>
      <c r="J45" s="46" t="e">
        <f>SUM(J41:J44)</f>
        <v>#REF!</v>
      </c>
      <c r="K45" s="46" t="e">
        <f t="shared" ref="K45" si="11">SUM(K41:K44)</f>
        <v>#REF!</v>
      </c>
      <c r="L45" s="46" t="e">
        <f>SUM(L41:L44)</f>
        <v>#REF!</v>
      </c>
      <c r="M45" s="46" t="e">
        <f>SUM(M41:M44)</f>
        <v>#REF!</v>
      </c>
      <c r="N45" s="46" t="e">
        <f t="shared" ref="N45:S45" si="12">SUM(N41:N44)</f>
        <v>#REF!</v>
      </c>
      <c r="O45" s="46" t="e">
        <f t="shared" si="12"/>
        <v>#REF!</v>
      </c>
      <c r="P45" s="46" t="e">
        <f t="shared" si="12"/>
        <v>#REF!</v>
      </c>
      <c r="Q45" s="46" t="e">
        <f t="shared" si="12"/>
        <v>#REF!</v>
      </c>
      <c r="R45" s="46" t="e">
        <f t="shared" si="12"/>
        <v>#REF!</v>
      </c>
      <c r="S45" s="67" t="e">
        <f t="shared" si="12"/>
        <v>#REF!</v>
      </c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8" t="e">
        <f t="shared" si="9"/>
        <v>#REF!</v>
      </c>
      <c r="AN45" s="69" t="e">
        <f t="shared" si="4"/>
        <v>#REF!</v>
      </c>
      <c r="AO45" s="14"/>
      <c r="AP45" s="14"/>
      <c r="AQ45" s="14"/>
    </row>
    <row r="46" spans="1:70" hidden="1" x14ac:dyDescent="0.35">
      <c r="A46" s="206" t="s">
        <v>26</v>
      </c>
      <c r="B46" s="207"/>
      <c r="C46" s="207"/>
      <c r="D46" s="207"/>
      <c r="E46" s="207"/>
      <c r="F46" s="207"/>
      <c r="G46" s="207"/>
      <c r="H46" s="72">
        <f>'[1]мес ТЗ 2018'!AM198</f>
        <v>0.2</v>
      </c>
      <c r="I46" s="72">
        <f>'[1]мес ТЗ 2018'!AM227</f>
        <v>0</v>
      </c>
      <c r="J46" s="72">
        <f>'[1]мес ТЗ 2018'!AM256</f>
        <v>0</v>
      </c>
      <c r="K46" s="72">
        <f>'[1]мес ТЗ 2018'!AM285</f>
        <v>0</v>
      </c>
      <c r="L46" s="72">
        <f>'[1]мес ТЗ 2018'!AM314</f>
        <v>0</v>
      </c>
      <c r="M46" s="72">
        <f>'[1]мес ТЗ 2018'!AM966</f>
        <v>3.15</v>
      </c>
      <c r="N46" s="72">
        <f>'[1]мес ТЗ 2018'!AM1137</f>
        <v>0</v>
      </c>
      <c r="O46" s="72">
        <f>'[1]мес ТЗ 2018'!AM1208</f>
        <v>0</v>
      </c>
      <c r="P46" s="72">
        <f>'[1]мес ТЗ 2018'!AM1308</f>
        <v>0</v>
      </c>
      <c r="Q46" s="72">
        <f>'[1]мес ТЗ 2018'!AM1477</f>
        <v>0</v>
      </c>
      <c r="R46" s="72">
        <f>'[1]мес ТЗ 2018'!AM1604</f>
        <v>0</v>
      </c>
      <c r="S46" s="73">
        <f>'[1]мес ТЗ 2018'!AM1753</f>
        <v>0</v>
      </c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68">
        <f t="shared" si="9"/>
        <v>3.35</v>
      </c>
      <c r="AN46" s="69">
        <f t="shared" si="4"/>
        <v>3.35</v>
      </c>
      <c r="AO46" s="14"/>
      <c r="AP46" s="14"/>
      <c r="AQ46" s="14"/>
    </row>
    <row r="47" spans="1:70" hidden="1" x14ac:dyDescent="0.35">
      <c r="A47" s="35"/>
      <c r="B47" s="74"/>
      <c r="C47" s="35"/>
      <c r="D47" s="35"/>
      <c r="E47" s="35"/>
      <c r="F47" s="75" t="s">
        <v>12</v>
      </c>
      <c r="G47" s="76"/>
      <c r="H47" s="46" t="e">
        <f>#REF!+#REF!+H21+H28</f>
        <v>#REF!</v>
      </c>
      <c r="I47" s="46" t="e">
        <f>#REF!+#REF!+I21+I28</f>
        <v>#REF!</v>
      </c>
      <c r="J47" s="46" t="e">
        <f>#REF!+#REF!++#REF!+J21+J28</f>
        <v>#REF!</v>
      </c>
      <c r="K47" s="46" t="e">
        <f>#REF!+#REF!++#REF!+K21+K28</f>
        <v>#REF!</v>
      </c>
      <c r="L47" s="46" t="e">
        <f>#REF!+#REF!++#REF!+L21+L28</f>
        <v>#REF!</v>
      </c>
      <c r="M47" s="46" t="e">
        <f>#REF!+#REF!++#REF!+M21+M28</f>
        <v>#REF!</v>
      </c>
      <c r="N47" s="46" t="e">
        <f>#REF!+#REF!++#REF!+N21+N28</f>
        <v>#REF!</v>
      </c>
      <c r="O47" s="46" t="e">
        <f>#REF!+#REF!++#REF!+O21+O28</f>
        <v>#REF!</v>
      </c>
      <c r="P47" s="46" t="e">
        <f>#REF!+#REF!++#REF!+P21+P28</f>
        <v>#REF!</v>
      </c>
      <c r="Q47" s="46" t="e">
        <f>#REF!+#REF!++#REF!+Q21+Q28</f>
        <v>#REF!</v>
      </c>
      <c r="R47" s="46" t="e">
        <f>#REF!+#REF!++#REF!+R21+R28</f>
        <v>#REF!</v>
      </c>
      <c r="S47" s="46" t="e">
        <f>#REF!+#REF!++#REF!+S21+S28</f>
        <v>#REF!</v>
      </c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67"/>
      <c r="AM47" s="68" t="e">
        <f t="shared" si="9"/>
        <v>#REF!</v>
      </c>
      <c r="AN47" s="69" t="e">
        <f t="shared" si="4"/>
        <v>#REF!</v>
      </c>
    </row>
    <row r="48" spans="1:70" hidden="1" x14ac:dyDescent="0.35">
      <c r="A48" s="77"/>
      <c r="B48" s="78"/>
      <c r="C48" s="78"/>
      <c r="D48" s="213" t="s">
        <v>16</v>
      </c>
      <c r="E48" s="193"/>
      <c r="F48" s="194"/>
      <c r="G48" s="78"/>
      <c r="H48" s="79" t="e">
        <f>H40+H41+H42</f>
        <v>#REF!</v>
      </c>
      <c r="I48" s="79" t="e">
        <f t="shared" ref="I48" si="13">I40+I41+I42</f>
        <v>#REF!</v>
      </c>
      <c r="J48" s="79" t="e">
        <f>J40+J41+J42</f>
        <v>#REF!</v>
      </c>
      <c r="K48" s="79" t="e">
        <f t="shared" ref="K48:S48" si="14">K40+K41+K42</f>
        <v>#REF!</v>
      </c>
      <c r="L48" s="79" t="e">
        <f t="shared" si="14"/>
        <v>#REF!</v>
      </c>
      <c r="M48" s="79" t="e">
        <f t="shared" si="14"/>
        <v>#REF!</v>
      </c>
      <c r="N48" s="79" t="e">
        <f t="shared" si="14"/>
        <v>#REF!</v>
      </c>
      <c r="O48" s="79" t="e">
        <f t="shared" si="14"/>
        <v>#REF!</v>
      </c>
      <c r="P48" s="79" t="e">
        <f t="shared" si="14"/>
        <v>#REF!</v>
      </c>
      <c r="Q48" s="79" t="e">
        <f t="shared" si="14"/>
        <v>#REF!</v>
      </c>
      <c r="R48" s="79" t="e">
        <f t="shared" si="14"/>
        <v>#REF!</v>
      </c>
      <c r="S48" s="79" t="e">
        <f t="shared" si="14"/>
        <v>#REF!</v>
      </c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  <c r="AM48" s="68" t="e">
        <f>SUM(H48:S48)</f>
        <v>#REF!</v>
      </c>
      <c r="AN48" s="69" t="e">
        <f>AM48</f>
        <v>#REF!</v>
      </c>
    </row>
    <row r="49" spans="1:70" hidden="1" x14ac:dyDescent="0.35">
      <c r="A49" s="77"/>
      <c r="B49" s="81"/>
      <c r="C49" s="213" t="s">
        <v>14</v>
      </c>
      <c r="D49" s="193"/>
      <c r="E49" s="193"/>
      <c r="F49" s="194"/>
      <c r="G49" s="81"/>
      <c r="H49" s="82" t="e">
        <f>#REF!+#REF!+H22+H31+H35</f>
        <v>#REF!</v>
      </c>
      <c r="I49" s="82" t="e">
        <f>#REF!+#REF!+I22+I31+I35</f>
        <v>#REF!</v>
      </c>
      <c r="J49" s="82" t="e">
        <f>#REF!+#REF!+J22+J31+J35</f>
        <v>#REF!</v>
      </c>
      <c r="K49" s="82" t="e">
        <f>#REF!+#REF!+K22+K31+K35</f>
        <v>#REF!</v>
      </c>
      <c r="L49" s="82" t="e">
        <f>#REF!+#REF!+L22+L31+L35</f>
        <v>#REF!</v>
      </c>
      <c r="M49" s="82" t="e">
        <f>#REF!+#REF!+M22+M31+M35</f>
        <v>#REF!</v>
      </c>
      <c r="N49" s="82" t="e">
        <f>#REF!+#REF!+N22+N31+N35</f>
        <v>#REF!</v>
      </c>
      <c r="O49" s="82" t="e">
        <f>#REF!+#REF!+O22+O31+O35</f>
        <v>#REF!</v>
      </c>
      <c r="P49" s="82" t="e">
        <f>#REF!+#REF!+P22+P31+P35</f>
        <v>#REF!</v>
      </c>
      <c r="Q49" s="82" t="e">
        <f>#REF!+#REF!+Q22+Q31+Q35</f>
        <v>#REF!</v>
      </c>
      <c r="R49" s="82" t="e">
        <f>#REF!+#REF!+R22+R31+R35</f>
        <v>#REF!</v>
      </c>
      <c r="S49" s="82" t="e">
        <f>#REF!+#REF!+S22+S31+S35</f>
        <v>#REF!</v>
      </c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3"/>
      <c r="AM49" s="84" t="e">
        <f>SUM(H49:S49)</f>
        <v>#REF!</v>
      </c>
      <c r="AN49" s="69" t="e">
        <f t="shared" ref="AN49:AN52" si="15">AM49</f>
        <v>#REF!</v>
      </c>
    </row>
    <row r="50" spans="1:70" hidden="1" x14ac:dyDescent="0.35">
      <c r="A50" s="77"/>
      <c r="B50" s="81"/>
      <c r="C50" s="213" t="s">
        <v>15</v>
      </c>
      <c r="D50" s="193"/>
      <c r="E50" s="193"/>
      <c r="F50" s="194"/>
      <c r="G50" s="81"/>
      <c r="H50" s="82" t="e">
        <f>#REF!+#REF!+H23+H32+H36</f>
        <v>#REF!</v>
      </c>
      <c r="I50" s="82" t="e">
        <f>#REF!+#REF!+I23+I32+I36</f>
        <v>#REF!</v>
      </c>
      <c r="J50" s="82" t="e">
        <f>#REF!+#REF!+J23+J32+J36</f>
        <v>#REF!</v>
      </c>
      <c r="K50" s="82" t="e">
        <f>#REF!+#REF!+K23+K32+K36</f>
        <v>#REF!</v>
      </c>
      <c r="L50" s="82" t="e">
        <f>#REF!+#REF!+L23+L32+L36</f>
        <v>#REF!</v>
      </c>
      <c r="M50" s="82" t="e">
        <f>#REF!+#REF!+M23+M32+M36</f>
        <v>#REF!</v>
      </c>
      <c r="N50" s="82" t="e">
        <f>#REF!+#REF!+N23+N32+N36</f>
        <v>#REF!</v>
      </c>
      <c r="O50" s="82" t="e">
        <f>#REF!+#REF!+O23+O32+O36</f>
        <v>#REF!</v>
      </c>
      <c r="P50" s="82" t="e">
        <f>#REF!+#REF!+P23+P32+P36</f>
        <v>#REF!</v>
      </c>
      <c r="Q50" s="82" t="e">
        <f>#REF!+#REF!+Q23+Q32+Q36</f>
        <v>#REF!</v>
      </c>
      <c r="R50" s="82" t="e">
        <f>#REF!+#REF!+R23+R32+R36</f>
        <v>#REF!</v>
      </c>
      <c r="S50" s="82" t="e">
        <f>#REF!+#REF!+S23+S32+S36</f>
        <v>#REF!</v>
      </c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3"/>
      <c r="AM50" s="84" t="e">
        <f>SUM(H50:S50)</f>
        <v>#REF!</v>
      </c>
      <c r="AN50" s="69" t="e">
        <f t="shared" si="15"/>
        <v>#REF!</v>
      </c>
    </row>
    <row r="51" spans="1:70" hidden="1" x14ac:dyDescent="0.35">
      <c r="A51" s="77"/>
      <c r="B51" s="81"/>
      <c r="C51" s="78"/>
      <c r="D51" s="213" t="s">
        <v>16</v>
      </c>
      <c r="E51" s="193"/>
      <c r="F51" s="194"/>
      <c r="G51" s="81"/>
      <c r="H51" s="82" t="e">
        <f>SUM(H48:H50)</f>
        <v>#REF!</v>
      </c>
      <c r="I51" s="82" t="e">
        <f t="shared" ref="I51" si="16">SUM(I48:I50)</f>
        <v>#REF!</v>
      </c>
      <c r="J51" s="82" t="e">
        <f>SUM(J48:J50)</f>
        <v>#REF!</v>
      </c>
      <c r="K51" s="82" t="e">
        <f t="shared" ref="K51:S51" si="17">SUM(K48:K50)</f>
        <v>#REF!</v>
      </c>
      <c r="L51" s="82" t="e">
        <f t="shared" si="17"/>
        <v>#REF!</v>
      </c>
      <c r="M51" s="82" t="e">
        <f t="shared" si="17"/>
        <v>#REF!</v>
      </c>
      <c r="N51" s="82" t="e">
        <f t="shared" si="17"/>
        <v>#REF!</v>
      </c>
      <c r="O51" s="82" t="e">
        <f t="shared" si="17"/>
        <v>#REF!</v>
      </c>
      <c r="P51" s="82" t="e">
        <f t="shared" si="17"/>
        <v>#REF!</v>
      </c>
      <c r="Q51" s="82" t="e">
        <f t="shared" si="17"/>
        <v>#REF!</v>
      </c>
      <c r="R51" s="82" t="e">
        <f t="shared" si="17"/>
        <v>#REF!</v>
      </c>
      <c r="S51" s="82" t="e">
        <f t="shared" si="17"/>
        <v>#REF!</v>
      </c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3"/>
      <c r="AM51" s="84" t="e">
        <f>SUM(H51:S51)</f>
        <v>#REF!</v>
      </c>
      <c r="AN51" s="69" t="e">
        <f t="shared" si="15"/>
        <v>#REF!</v>
      </c>
    </row>
    <row r="52" spans="1:70" hidden="1" x14ac:dyDescent="0.35">
      <c r="A52" s="77"/>
      <c r="B52" s="81"/>
      <c r="C52" s="213" t="s">
        <v>17</v>
      </c>
      <c r="D52" s="193"/>
      <c r="E52" s="193"/>
      <c r="F52" s="194"/>
      <c r="G52" s="81"/>
      <c r="H52" s="82" t="e">
        <f>#REF!+#REF!+H25+H34+H38</f>
        <v>#REF!</v>
      </c>
      <c r="I52" s="82" t="e">
        <f>#REF!+#REF!+I25+I34+I38</f>
        <v>#REF!</v>
      </c>
      <c r="J52" s="82" t="e">
        <f>#REF!+#REF!+J25+J34+J38</f>
        <v>#REF!</v>
      </c>
      <c r="K52" s="82" t="e">
        <f>#REF!+#REF!+K25+K34+K38</f>
        <v>#REF!</v>
      </c>
      <c r="L52" s="82" t="e">
        <f>#REF!+#REF!+L25+L34+L38</f>
        <v>#REF!</v>
      </c>
      <c r="M52" s="82" t="e">
        <f>#REF!+#REF!+M25+M34+M38</f>
        <v>#REF!</v>
      </c>
      <c r="N52" s="82" t="e">
        <f>#REF!+#REF!+N25+N34+N38</f>
        <v>#REF!</v>
      </c>
      <c r="O52" s="82" t="e">
        <f>#REF!+#REF!+O25+O34+O38</f>
        <v>#REF!</v>
      </c>
      <c r="P52" s="85" t="e">
        <f>#REF!+#REF!+P25+P34+P38</f>
        <v>#REF!</v>
      </c>
      <c r="Q52" s="82" t="e">
        <f>#REF!+#REF!+Q25+Q34+Q38</f>
        <v>#REF!</v>
      </c>
      <c r="R52" s="82" t="e">
        <f>#REF!+#REF!+R25+R34+R38</f>
        <v>#REF!</v>
      </c>
      <c r="S52" s="82" t="e">
        <f>#REF!+#REF!+S25+S34+S38</f>
        <v>#REF!</v>
      </c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3"/>
      <c r="AM52" s="86" t="e">
        <f>SUM(H52:S52)</f>
        <v>#REF!</v>
      </c>
      <c r="AN52" s="87" t="e">
        <f t="shared" si="15"/>
        <v>#REF!</v>
      </c>
    </row>
    <row r="53" spans="1:70" ht="15" customHeight="1" x14ac:dyDescent="0.35">
      <c r="A53" s="2"/>
      <c r="B53" s="3"/>
      <c r="C53" s="3"/>
      <c r="D53" s="3"/>
      <c r="E53" s="3"/>
      <c r="F53" s="3"/>
      <c r="G53" s="3"/>
      <c r="H53" s="88"/>
      <c r="I53" s="88"/>
      <c r="J53" s="88"/>
      <c r="K53" s="88"/>
      <c r="L53" s="88"/>
      <c r="M53" s="88"/>
      <c r="N53" s="88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N53" s="14"/>
    </row>
    <row r="54" spans="1:70" ht="15" customHeight="1" x14ac:dyDescent="0.35">
      <c r="A54" s="2"/>
      <c r="B54" s="3"/>
      <c r="C54" s="3"/>
      <c r="D54" s="3"/>
      <c r="E54" s="3"/>
      <c r="F54" s="3"/>
      <c r="G54" s="88"/>
      <c r="H54" s="88"/>
      <c r="I54" s="88"/>
      <c r="J54" s="88"/>
      <c r="K54" s="88"/>
      <c r="L54" s="88"/>
      <c r="M54" s="88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66"/>
      <c r="AM54" s="11"/>
      <c r="AP54" s="14"/>
      <c r="AQ54" s="14"/>
      <c r="BQ54" s="11"/>
      <c r="BR54" s="11"/>
    </row>
    <row r="55" spans="1:70" ht="15" customHeight="1" x14ac:dyDescent="0.35">
      <c r="A55" s="2"/>
      <c r="B55" s="3"/>
      <c r="C55" s="3"/>
      <c r="D55" s="3"/>
      <c r="E55" s="3"/>
      <c r="F55" s="3"/>
      <c r="G55" s="88"/>
      <c r="H55" s="88"/>
      <c r="I55" s="88"/>
      <c r="J55" s="88"/>
      <c r="K55" s="88"/>
      <c r="L55" s="88"/>
      <c r="M55" s="88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66"/>
      <c r="AM55" s="11"/>
      <c r="AP55" s="14"/>
      <c r="AQ55" s="14"/>
      <c r="BQ55" s="11"/>
      <c r="BR55" s="11"/>
    </row>
    <row r="56" spans="1:70" s="90" customFormat="1" ht="66" customHeight="1" x14ac:dyDescent="0.35">
      <c r="B56" s="212" t="s">
        <v>35</v>
      </c>
      <c r="C56" s="212"/>
      <c r="D56" s="212"/>
      <c r="E56" s="212"/>
      <c r="F56" s="212"/>
      <c r="G56" s="212"/>
      <c r="H56" s="171" t="s">
        <v>96</v>
      </c>
      <c r="I56" s="171"/>
      <c r="J56" s="171"/>
      <c r="K56" s="171"/>
      <c r="L56" s="171"/>
      <c r="M56" s="171"/>
      <c r="P56" s="172"/>
      <c r="Q56" s="172"/>
      <c r="R56" s="172"/>
      <c r="S56" s="172"/>
      <c r="T56" s="91"/>
      <c r="U56" s="173" t="s">
        <v>87</v>
      </c>
      <c r="V56" s="173"/>
      <c r="W56" s="173"/>
    </row>
    <row r="57" spans="1:70" s="90" customFormat="1" ht="21.9" customHeight="1" x14ac:dyDescent="0.35">
      <c r="I57" s="170" t="s">
        <v>3</v>
      </c>
      <c r="J57" s="170"/>
      <c r="K57" s="170"/>
      <c r="L57" s="170"/>
      <c r="P57" s="170" t="s">
        <v>27</v>
      </c>
      <c r="Q57" s="170"/>
      <c r="R57" s="170"/>
      <c r="S57" s="170"/>
      <c r="U57" s="170" t="s">
        <v>28</v>
      </c>
      <c r="V57" s="170"/>
      <c r="W57" s="170"/>
    </row>
    <row r="58" spans="1:70" s="90" customFormat="1" ht="70.5" customHeight="1" x14ac:dyDescent="0.35">
      <c r="B58" s="212" t="s">
        <v>86</v>
      </c>
      <c r="C58" s="212"/>
      <c r="D58" s="212"/>
      <c r="E58" s="212"/>
      <c r="F58" s="212"/>
      <c r="G58" s="212"/>
      <c r="H58" s="171" t="s">
        <v>84</v>
      </c>
      <c r="I58" s="171"/>
      <c r="J58" s="171"/>
      <c r="K58" s="171"/>
      <c r="L58" s="171"/>
      <c r="M58" s="171"/>
      <c r="P58" s="172"/>
      <c r="Q58" s="172"/>
      <c r="R58" s="172"/>
      <c r="S58" s="172"/>
      <c r="T58" s="91"/>
      <c r="U58" s="173" t="s">
        <v>85</v>
      </c>
      <c r="V58" s="173"/>
      <c r="W58" s="173"/>
    </row>
    <row r="59" spans="1:70" s="90" customFormat="1" ht="26.1" customHeight="1" x14ac:dyDescent="0.35">
      <c r="I59" s="170" t="s">
        <v>3</v>
      </c>
      <c r="J59" s="170"/>
      <c r="K59" s="170"/>
      <c r="L59" s="170"/>
      <c r="P59" s="170" t="s">
        <v>27</v>
      </c>
      <c r="Q59" s="170"/>
      <c r="R59" s="170"/>
      <c r="S59" s="170"/>
      <c r="U59" s="170" t="s">
        <v>28</v>
      </c>
      <c r="V59" s="170"/>
      <c r="W59" s="170"/>
    </row>
    <row r="60" spans="1:70" ht="15" customHeight="1" x14ac:dyDescent="0.35">
      <c r="B60" s="98"/>
      <c r="C60" s="98"/>
      <c r="E60" s="93"/>
      <c r="F60" s="99"/>
      <c r="G60" s="99"/>
      <c r="H60" s="99"/>
      <c r="K60" s="99"/>
      <c r="L60" s="99"/>
      <c r="M60" s="99"/>
      <c r="N60" s="99"/>
      <c r="O60" s="8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66"/>
      <c r="AM60" s="11"/>
      <c r="AP60" s="14"/>
      <c r="AQ60" s="14"/>
      <c r="BQ60" s="11"/>
      <c r="BR60" s="11"/>
    </row>
    <row r="61" spans="1:70" ht="13.5" customHeight="1" x14ac:dyDescent="0.35">
      <c r="E61" s="93"/>
      <c r="G61" s="11"/>
      <c r="Q61" s="3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66"/>
      <c r="AM61" s="11"/>
      <c r="AP61" s="14"/>
      <c r="AQ61" s="14"/>
      <c r="BQ61" s="11"/>
      <c r="BR61" s="11"/>
    </row>
    <row r="62" spans="1:70" ht="13.5" customHeight="1" x14ac:dyDescent="0.35">
      <c r="E62" s="93"/>
      <c r="G62" s="11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66"/>
      <c r="AM62" s="11"/>
      <c r="AP62" s="14"/>
      <c r="AQ62" s="14"/>
      <c r="BQ62" s="11"/>
      <c r="BR62" s="11"/>
    </row>
    <row r="63" spans="1:70" x14ac:dyDescent="0.35">
      <c r="E63" s="93"/>
      <c r="G63" s="11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66"/>
      <c r="AM63" s="11"/>
      <c r="AP63" s="14"/>
      <c r="AQ63" s="14"/>
      <c r="BQ63" s="11"/>
      <c r="BR63" s="11"/>
    </row>
  </sheetData>
  <mergeCells count="64">
    <mergeCell ref="I59:L59"/>
    <mergeCell ref="P59:S59"/>
    <mergeCell ref="U59:W59"/>
    <mergeCell ref="B56:G56"/>
    <mergeCell ref="H56:M56"/>
    <mergeCell ref="P56:S56"/>
    <mergeCell ref="U56:W56"/>
    <mergeCell ref="P57:S57"/>
    <mergeCell ref="U57:W57"/>
    <mergeCell ref="B58:G58"/>
    <mergeCell ref="H58:M58"/>
    <mergeCell ref="P58:S58"/>
    <mergeCell ref="U58:W58"/>
    <mergeCell ref="I57:L57"/>
    <mergeCell ref="C52:F52"/>
    <mergeCell ref="G26:G29"/>
    <mergeCell ref="A46:G46"/>
    <mergeCell ref="D48:F48"/>
    <mergeCell ref="C49:F49"/>
    <mergeCell ref="C50:F50"/>
    <mergeCell ref="B26:B29"/>
    <mergeCell ref="B40:F40"/>
    <mergeCell ref="A30:F30"/>
    <mergeCell ref="C31:F31"/>
    <mergeCell ref="C32:F32"/>
    <mergeCell ref="D33:F33"/>
    <mergeCell ref="C34:F34"/>
    <mergeCell ref="C35:F35"/>
    <mergeCell ref="C36:F36"/>
    <mergeCell ref="D37:F37"/>
    <mergeCell ref="C38:F38"/>
    <mergeCell ref="D51:F51"/>
    <mergeCell ref="B41:F41"/>
    <mergeCell ref="B42:F42"/>
    <mergeCell ref="A43:G43"/>
    <mergeCell ref="A44:G44"/>
    <mergeCell ref="A45:G45"/>
    <mergeCell ref="D39:F39"/>
    <mergeCell ref="B3:F3"/>
    <mergeCell ref="B9:F9"/>
    <mergeCell ref="C25:F25"/>
    <mergeCell ref="AG3:AM3"/>
    <mergeCell ref="AG5:AM5"/>
    <mergeCell ref="AG7:AM7"/>
    <mergeCell ref="AG9:AM9"/>
    <mergeCell ref="H17:AL18"/>
    <mergeCell ref="C23:F23"/>
    <mergeCell ref="D24:F24"/>
    <mergeCell ref="G15:G18"/>
    <mergeCell ref="A12:AN12"/>
    <mergeCell ref="A15:A18"/>
    <mergeCell ref="B15:B18"/>
    <mergeCell ref="A13:AN13"/>
    <mergeCell ref="H19:AL19"/>
    <mergeCell ref="A14:AN14"/>
    <mergeCell ref="G20:G21"/>
    <mergeCell ref="C22:F22"/>
    <mergeCell ref="H15:AL15"/>
    <mergeCell ref="AM15:AM18"/>
    <mergeCell ref="AN15:AN16"/>
    <mergeCell ref="C15:C18"/>
    <mergeCell ref="D15:D18"/>
    <mergeCell ref="E15:E18"/>
    <mergeCell ref="F15:F1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BQ48"/>
  <sheetViews>
    <sheetView showZeros="0" topLeftCell="A11" zoomScale="40" zoomScaleNormal="40" workbookViewId="0">
      <selection activeCell="Q25" sqref="Q25"/>
    </sheetView>
  </sheetViews>
  <sheetFormatPr defaultColWidth="12.44140625" defaultRowHeight="18" outlineLevelRow="1" x14ac:dyDescent="0.35"/>
  <cols>
    <col min="1" max="1" width="6" style="11" customWidth="1"/>
    <col min="2" max="2" width="62.88671875" style="92" customWidth="1"/>
    <col min="3" max="3" width="23.33203125" style="11" customWidth="1"/>
    <col min="4" max="4" width="12.44140625" style="11"/>
    <col min="5" max="5" width="18.33203125" style="93" customWidth="1"/>
    <col min="6" max="6" width="7.109375" style="93" hidden="1" customWidth="1"/>
    <col min="7" max="38" width="9.109375" style="11" customWidth="1"/>
    <col min="39" max="39" width="11.33203125" style="66" customWidth="1"/>
    <col min="40" max="42" width="12.44140625" style="11"/>
    <col min="43" max="69" width="12.44140625" style="14"/>
    <col min="70" max="16384" width="12.44140625" style="11"/>
  </cols>
  <sheetData>
    <row r="1" spans="1:39" ht="13.5" hidden="1" customHeight="1" outlineLevel="1" x14ac:dyDescent="0.35">
      <c r="Q1" s="3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9" ht="15" hidden="1" customHeight="1" outlineLevel="1" x14ac:dyDescent="0.35">
      <c r="A2" s="6"/>
      <c r="B2" s="7"/>
      <c r="C2" s="8"/>
      <c r="D2" s="9"/>
      <c r="E2" s="9"/>
      <c r="F2" s="9"/>
      <c r="G2" s="10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3" t="s">
        <v>61</v>
      </c>
    </row>
    <row r="3" spans="1:39" ht="15" hidden="1" customHeight="1" outlineLevel="1" x14ac:dyDescent="0.35">
      <c r="A3" s="6"/>
      <c r="B3" s="15" t="s">
        <v>0</v>
      </c>
      <c r="C3" s="8"/>
      <c r="D3" s="9"/>
      <c r="E3" s="9"/>
      <c r="F3" s="9"/>
      <c r="G3" s="10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1" t="s">
        <v>1</v>
      </c>
      <c r="AI3" s="12"/>
      <c r="AJ3" s="12"/>
      <c r="AK3" s="12"/>
      <c r="AL3" s="12"/>
      <c r="AM3" s="12"/>
    </row>
    <row r="4" spans="1:39" ht="32.25" hidden="1" customHeight="1" outlineLevel="1" x14ac:dyDescent="0.35">
      <c r="A4" s="6"/>
      <c r="B4" s="174" t="s">
        <v>31</v>
      </c>
      <c r="C4" s="174"/>
      <c r="D4" s="174"/>
      <c r="E4" s="174"/>
      <c r="F4" s="9"/>
      <c r="G4" s="10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74" t="s">
        <v>2</v>
      </c>
      <c r="AG4" s="174"/>
      <c r="AH4" s="174"/>
      <c r="AI4" s="174"/>
      <c r="AJ4" s="174"/>
      <c r="AK4" s="174"/>
      <c r="AL4" s="174"/>
      <c r="AM4" s="174"/>
    </row>
    <row r="5" spans="1:39" ht="31.5" hidden="1" customHeight="1" outlineLevel="1" x14ac:dyDescent="0.35">
      <c r="A5" s="6"/>
      <c r="B5" s="16" t="s">
        <v>33</v>
      </c>
      <c r="C5" s="17"/>
      <c r="D5" s="17"/>
      <c r="E5" s="17"/>
      <c r="F5" s="9"/>
      <c r="G5" s="10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7"/>
      <c r="AG5" s="17"/>
      <c r="AH5" s="17"/>
      <c r="AI5" s="17"/>
      <c r="AJ5" s="17"/>
      <c r="AK5" s="12"/>
      <c r="AL5" s="12"/>
      <c r="AM5" s="12"/>
    </row>
    <row r="6" spans="1:39" ht="15" hidden="1" customHeight="1" outlineLevel="1" x14ac:dyDescent="0.35">
      <c r="A6" s="6"/>
      <c r="B6" s="18" t="s">
        <v>3</v>
      </c>
      <c r="C6" s="19"/>
      <c r="D6" s="19"/>
      <c r="E6" s="19"/>
      <c r="F6" s="9"/>
      <c r="G6" s="10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75" t="s">
        <v>3</v>
      </c>
      <c r="AG6" s="175"/>
      <c r="AH6" s="175"/>
      <c r="AI6" s="175"/>
      <c r="AJ6" s="175"/>
      <c r="AK6" s="175"/>
      <c r="AL6" s="175"/>
      <c r="AM6" s="175"/>
    </row>
    <row r="7" spans="1:39" ht="33" hidden="1" customHeight="1" outlineLevel="1" x14ac:dyDescent="0.35">
      <c r="A7" s="6"/>
      <c r="B7" s="20" t="s">
        <v>34</v>
      </c>
      <c r="C7" s="17"/>
      <c r="D7" s="17"/>
      <c r="E7" s="17"/>
      <c r="F7" s="9"/>
      <c r="G7" s="10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7"/>
      <c r="AG7" s="17"/>
      <c r="AH7" s="17"/>
      <c r="AI7" s="17"/>
      <c r="AJ7" s="17"/>
      <c r="AK7" s="12"/>
      <c r="AL7" s="12"/>
      <c r="AM7" s="12"/>
    </row>
    <row r="8" spans="1:39" ht="15" hidden="1" customHeight="1" outlineLevel="1" x14ac:dyDescent="0.35">
      <c r="A8" s="6"/>
      <c r="B8" s="21" t="s">
        <v>27</v>
      </c>
      <c r="C8" s="22"/>
      <c r="D8" s="22"/>
      <c r="E8" s="22"/>
      <c r="F8" s="9"/>
      <c r="G8" s="10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75" t="s">
        <v>27</v>
      </c>
      <c r="AG8" s="175"/>
      <c r="AH8" s="175"/>
      <c r="AI8" s="175"/>
      <c r="AJ8" s="175"/>
      <c r="AK8" s="175"/>
      <c r="AL8" s="175"/>
      <c r="AM8" s="175"/>
    </row>
    <row r="9" spans="1:39" ht="15" hidden="1" customHeight="1" outlineLevel="1" x14ac:dyDescent="0.35">
      <c r="A9" s="6"/>
      <c r="B9" s="17"/>
      <c r="C9" s="17"/>
      <c r="D9" s="17"/>
      <c r="E9" s="17"/>
      <c r="F9" s="9"/>
      <c r="G9" s="10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7"/>
      <c r="AG9" s="17"/>
      <c r="AH9" s="17"/>
      <c r="AI9" s="17"/>
      <c r="AJ9" s="17"/>
      <c r="AK9" s="12"/>
      <c r="AL9" s="12"/>
      <c r="AM9" s="12"/>
    </row>
    <row r="10" spans="1:39" ht="27.75" hidden="1" customHeight="1" outlineLevel="1" x14ac:dyDescent="0.35">
      <c r="A10" s="23"/>
      <c r="B10" s="174" t="s">
        <v>32</v>
      </c>
      <c r="C10" s="174"/>
      <c r="D10" s="174"/>
      <c r="E10" s="174"/>
      <c r="F10" s="23"/>
      <c r="G10" s="23"/>
      <c r="H10" s="23"/>
      <c r="I10" s="23"/>
      <c r="J10" s="23"/>
      <c r="K10" s="2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76" t="s">
        <v>72</v>
      </c>
      <c r="AG10" s="176"/>
      <c r="AH10" s="176"/>
      <c r="AI10" s="176"/>
      <c r="AJ10" s="176"/>
      <c r="AK10" s="176"/>
      <c r="AL10" s="176"/>
      <c r="AM10" s="176"/>
    </row>
    <row r="11" spans="1:39" ht="27.75" customHeight="1" collapsed="1" x14ac:dyDescent="0.35">
      <c r="A11" s="23"/>
      <c r="B11" s="25"/>
      <c r="C11" s="25"/>
      <c r="D11" s="25"/>
      <c r="E11" s="25"/>
      <c r="F11" s="23"/>
      <c r="G11" s="23"/>
      <c r="H11" s="23"/>
      <c r="I11" s="23"/>
      <c r="J11" s="23"/>
      <c r="K11" s="23"/>
      <c r="L11" s="25"/>
      <c r="M11" s="25"/>
      <c r="N11" s="25"/>
      <c r="O11" s="25"/>
      <c r="P11" s="2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04" t="s">
        <v>61</v>
      </c>
    </row>
    <row r="12" spans="1:39" ht="27.75" customHeight="1" x14ac:dyDescent="0.35">
      <c r="A12" s="23"/>
      <c r="B12" s="25"/>
      <c r="C12" s="25"/>
      <c r="D12" s="25"/>
      <c r="E12" s="25"/>
      <c r="F12" s="23"/>
      <c r="G12" s="23"/>
      <c r="H12" s="23"/>
      <c r="I12" s="23"/>
      <c r="J12" s="23"/>
      <c r="K12" s="23"/>
      <c r="L12" s="25"/>
      <c r="M12" s="25"/>
      <c r="N12" s="25"/>
      <c r="O12" s="25"/>
      <c r="P12" s="2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16.5" customHeight="1" x14ac:dyDescent="0.35">
      <c r="A13" s="239" t="s">
        <v>77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</row>
    <row r="14" spans="1:39" ht="16.5" customHeight="1" x14ac:dyDescent="0.35">
      <c r="A14" s="239" t="s">
        <v>69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</row>
    <row r="15" spans="1:39" ht="16.5" customHeight="1" x14ac:dyDescent="0.35">
      <c r="A15" s="239" t="s">
        <v>75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</row>
    <row r="16" spans="1:39" ht="15" customHeight="1" x14ac:dyDescent="0.35">
      <c r="A16" s="178" t="s">
        <v>4</v>
      </c>
      <c r="B16" s="179" t="s">
        <v>5</v>
      </c>
      <c r="C16" s="178" t="s">
        <v>56</v>
      </c>
      <c r="D16" s="180" t="s">
        <v>29</v>
      </c>
      <c r="E16" s="180" t="s">
        <v>54</v>
      </c>
      <c r="F16" s="181" t="s">
        <v>6</v>
      </c>
      <c r="G16" s="185" t="s">
        <v>103</v>
      </c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6" t="s">
        <v>93</v>
      </c>
      <c r="AM16" s="186" t="s">
        <v>94</v>
      </c>
    </row>
    <row r="17" spans="1:69" ht="15" customHeight="1" x14ac:dyDescent="0.35">
      <c r="A17" s="178"/>
      <c r="B17" s="179"/>
      <c r="C17" s="178"/>
      <c r="D17" s="180"/>
      <c r="E17" s="180"/>
      <c r="F17" s="181"/>
      <c r="G17" s="5">
        <v>1</v>
      </c>
      <c r="H17" s="143">
        <v>2</v>
      </c>
      <c r="I17" s="144">
        <v>3</v>
      </c>
      <c r="J17" s="4">
        <v>4</v>
      </c>
      <c r="K17" s="5">
        <v>5</v>
      </c>
      <c r="L17" s="4">
        <v>6</v>
      </c>
      <c r="M17" s="5">
        <v>7</v>
      </c>
      <c r="N17" s="143">
        <v>8</v>
      </c>
      <c r="O17" s="144">
        <v>9</v>
      </c>
      <c r="P17" s="143">
        <v>10</v>
      </c>
      <c r="Q17" s="5">
        <v>11</v>
      </c>
      <c r="R17" s="4">
        <v>12</v>
      </c>
      <c r="S17" s="5">
        <v>13</v>
      </c>
      <c r="T17" s="4">
        <v>14</v>
      </c>
      <c r="U17" s="5">
        <v>15</v>
      </c>
      <c r="V17" s="143">
        <v>16</v>
      </c>
      <c r="W17" s="144">
        <v>17</v>
      </c>
      <c r="X17" s="4">
        <v>18</v>
      </c>
      <c r="Y17" s="5">
        <v>19</v>
      </c>
      <c r="Z17" s="4">
        <v>20</v>
      </c>
      <c r="AA17" s="5">
        <v>21</v>
      </c>
      <c r="AB17" s="4">
        <v>22</v>
      </c>
      <c r="AC17" s="144">
        <v>23</v>
      </c>
      <c r="AD17" s="143">
        <v>24</v>
      </c>
      <c r="AE17" s="5">
        <v>25</v>
      </c>
      <c r="AF17" s="4">
        <v>26</v>
      </c>
      <c r="AG17" s="5">
        <v>27</v>
      </c>
      <c r="AH17" s="4">
        <v>28</v>
      </c>
      <c r="AI17" s="5">
        <v>29</v>
      </c>
      <c r="AJ17" s="143">
        <v>30</v>
      </c>
      <c r="AK17" s="144">
        <v>31</v>
      </c>
      <c r="AL17" s="186"/>
      <c r="AM17" s="186"/>
    </row>
    <row r="18" spans="1:69" ht="15" customHeight="1" x14ac:dyDescent="0.35">
      <c r="A18" s="178"/>
      <c r="B18" s="179"/>
      <c r="C18" s="178"/>
      <c r="D18" s="180"/>
      <c r="E18" s="180"/>
      <c r="F18" s="181"/>
      <c r="G18" s="178" t="s">
        <v>79</v>
      </c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86"/>
      <c r="AM18" s="186"/>
    </row>
    <row r="19" spans="1:69" ht="17.25" customHeight="1" x14ac:dyDescent="0.35">
      <c r="A19" s="178"/>
      <c r="B19" s="179"/>
      <c r="C19" s="178"/>
      <c r="D19" s="180"/>
      <c r="E19" s="180"/>
      <c r="F19" s="181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86"/>
      <c r="AM19" s="186"/>
    </row>
    <row r="20" spans="1:69" s="33" customFormat="1" thickBot="1" x14ac:dyDescent="0.35">
      <c r="A20" s="30">
        <v>1</v>
      </c>
      <c r="B20" s="30">
        <v>2</v>
      </c>
      <c r="C20" s="31">
        <v>3</v>
      </c>
      <c r="D20" s="31">
        <v>5</v>
      </c>
      <c r="E20" s="30">
        <v>6</v>
      </c>
      <c r="F20" s="30">
        <v>7</v>
      </c>
      <c r="G20" s="188">
        <v>7</v>
      </c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32"/>
      <c r="AM20" s="30">
        <v>8</v>
      </c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69" s="50" customFormat="1" ht="15" hidden="1" customHeight="1" x14ac:dyDescent="0.35">
      <c r="A21" s="5"/>
      <c r="B21" s="38"/>
      <c r="C21" s="189" t="s">
        <v>14</v>
      </c>
      <c r="D21" s="189"/>
      <c r="E21" s="189"/>
      <c r="F21" s="47" t="s">
        <v>13</v>
      </c>
      <c r="G21" s="39">
        <f>'[1]мес ТЗ 2018'!AM262</f>
        <v>0</v>
      </c>
      <c r="H21" s="39">
        <f>'[1]мес ТЗ 2018'!AM401</f>
        <v>0</v>
      </c>
      <c r="I21" s="39">
        <f>'[1]мес ТЗ 2018'!AM541</f>
        <v>1.72</v>
      </c>
      <c r="J21" s="39">
        <f>'[1]мес ТЗ 2018'!AM643</f>
        <v>13.332000000000001</v>
      </c>
      <c r="K21" s="39">
        <f>'[1]мес ТЗ 2018'!AM748</f>
        <v>13.332000000000001</v>
      </c>
      <c r="L21" s="39">
        <f>'[1]мес ТЗ 2018'!AM851</f>
        <v>0</v>
      </c>
      <c r="M21" s="39">
        <f>'[1]мес ТЗ 2018'!AM952</f>
        <v>0</v>
      </c>
      <c r="N21" s="39">
        <f>'[1]мес ТЗ 2018'!AM1092</f>
        <v>0</v>
      </c>
      <c r="O21" s="39">
        <f>'[1]мес ТЗ 2018'!AM1191</f>
        <v>0</v>
      </c>
      <c r="P21" s="39">
        <f>'[1]мес ТЗ 2018'!AM1289</f>
        <v>0</v>
      </c>
      <c r="Q21" s="39">
        <f>'[1]мес ТЗ 2018'!AM1429</f>
        <v>5.67</v>
      </c>
      <c r="R21" s="39">
        <f>'[1]мес ТЗ 2018'!AM1562</f>
        <v>0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>
        <f t="shared" ref="AM21:AM24" si="0">SUM(G21:R21)</f>
        <v>34.054000000000002</v>
      </c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</row>
    <row r="22" spans="1:69" s="50" customFormat="1" ht="15" hidden="1" customHeight="1" x14ac:dyDescent="0.35">
      <c r="A22" s="5"/>
      <c r="B22" s="38"/>
      <c r="C22" s="190" t="s">
        <v>15</v>
      </c>
      <c r="D22" s="190"/>
      <c r="E22" s="190"/>
      <c r="F22" s="47" t="s">
        <v>13</v>
      </c>
      <c r="G22" s="39">
        <f>'[1]мес ТЗ 2018'!AM263</f>
        <v>0</v>
      </c>
      <c r="H22" s="39">
        <f>'[1]мес ТЗ 2018'!AM402</f>
        <v>6</v>
      </c>
      <c r="I22" s="39">
        <f>'[1]мес ТЗ 2018'!AM542</f>
        <v>3.17</v>
      </c>
      <c r="J22" s="39">
        <f>'[1]мес ТЗ 2018'!AM644</f>
        <v>0</v>
      </c>
      <c r="K22" s="39">
        <f>'[1]мес ТЗ 2018'!AM749</f>
        <v>1.72</v>
      </c>
      <c r="L22" s="39">
        <f>'[1]мес ТЗ 2018'!AM852</f>
        <v>13.332000000000001</v>
      </c>
      <c r="M22" s="39">
        <f>'[1]мес ТЗ 2018'!AM953</f>
        <v>6</v>
      </c>
      <c r="N22" s="39">
        <f>'[1]мес ТЗ 2018'!AM1093</f>
        <v>19.678000000000001</v>
      </c>
      <c r="O22" s="39">
        <f>'[1]мес ТЗ 2018'!AM1192</f>
        <v>19.678000000000001</v>
      </c>
      <c r="P22" s="39">
        <f>'[1]мес ТЗ 2018'!AM1290</f>
        <v>0</v>
      </c>
      <c r="Q22" s="39">
        <f>'[1]мес ТЗ 2018'!AM1430</f>
        <v>9.7200000000000006</v>
      </c>
      <c r="R22" s="39">
        <f>'[1]мес ТЗ 2018'!AM1563</f>
        <v>0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>
        <f t="shared" si="0"/>
        <v>79.298000000000002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</row>
    <row r="23" spans="1:69" s="50" customFormat="1" ht="15" hidden="1" customHeight="1" x14ac:dyDescent="0.35">
      <c r="A23" s="5"/>
      <c r="B23" s="38"/>
      <c r="C23" s="38"/>
      <c r="D23" s="191"/>
      <c r="E23" s="191"/>
      <c r="F23" s="47" t="s">
        <v>13</v>
      </c>
      <c r="G23" s="39" t="e">
        <f>#REF!</f>
        <v>#REF!</v>
      </c>
      <c r="H23" s="39" t="e">
        <f>#REF!</f>
        <v>#REF!</v>
      </c>
      <c r="I23" s="39" t="e">
        <f>#REF!</f>
        <v>#REF!</v>
      </c>
      <c r="J23" s="39" t="e">
        <f>#REF!</f>
        <v>#REF!</v>
      </c>
      <c r="K23" s="39" t="e">
        <f>#REF!</f>
        <v>#REF!</v>
      </c>
      <c r="L23" s="39" t="e">
        <f>#REF!</f>
        <v>#REF!</v>
      </c>
      <c r="M23" s="39" t="e">
        <f>#REF!</f>
        <v>#REF!</v>
      </c>
      <c r="N23" s="39" t="e">
        <f>#REF!</f>
        <v>#REF!</v>
      </c>
      <c r="O23" s="39" t="e">
        <f>#REF!</f>
        <v>#REF!</v>
      </c>
      <c r="P23" s="39" t="e">
        <f>#REF!</f>
        <v>#REF!</v>
      </c>
      <c r="Q23" s="39" t="e">
        <f>#REF!</f>
        <v>#REF!</v>
      </c>
      <c r="R23" s="39" t="e">
        <f>#REF!</f>
        <v>#REF!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 t="e">
        <f t="shared" si="0"/>
        <v>#REF!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</row>
    <row r="24" spans="1:69" s="50" customFormat="1" ht="15" hidden="1" customHeight="1" x14ac:dyDescent="0.35">
      <c r="A24" s="5"/>
      <c r="B24" s="38"/>
      <c r="C24" s="190" t="s">
        <v>17</v>
      </c>
      <c r="D24" s="190"/>
      <c r="E24" s="190"/>
      <c r="F24" s="47" t="s">
        <v>18</v>
      </c>
      <c r="G24" s="39">
        <f>'[1]мес ТЗ 2018'!AM265</f>
        <v>0</v>
      </c>
      <c r="H24" s="39">
        <f>'[1]мес ТЗ 2018'!AM404</f>
        <v>0</v>
      </c>
      <c r="I24" s="39">
        <f>'[1]мес ТЗ 2018'!AM544</f>
        <v>0.47</v>
      </c>
      <c r="J24" s="39">
        <f>'[1]мес ТЗ 2018'!AM646</f>
        <v>1.7239973417511201</v>
      </c>
      <c r="K24" s="39">
        <f>'[1]мес ТЗ 2018'!AM751</f>
        <v>13.332000000000001</v>
      </c>
      <c r="L24" s="39">
        <f>'[1]мес ТЗ 2018'!AM854</f>
        <v>0</v>
      </c>
      <c r="M24" s="39">
        <f>'[1]мес ТЗ 2018'!AM955</f>
        <v>0</v>
      </c>
      <c r="N24" s="39">
        <f>'[1]мес ТЗ 2018'!AM1095</f>
        <v>139.34399999999999</v>
      </c>
      <c r="O24" s="42">
        <f>'[1]мес ТЗ 2018'!AM1194</f>
        <v>19.678000000000001</v>
      </c>
      <c r="P24" s="39">
        <f>'[1]мес ТЗ 2018'!AM1292</f>
        <v>0</v>
      </c>
      <c r="Q24" s="39">
        <f>'[1]мес ТЗ 2018'!AM1432</f>
        <v>4.2300000000000004</v>
      </c>
      <c r="R24" s="39">
        <f>'[1]мес ТЗ 2018'!AM1565</f>
        <v>0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>
        <f t="shared" si="0"/>
        <v>178.7779973417511</v>
      </c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</row>
    <row r="25" spans="1:69" s="51" customFormat="1" ht="102" customHeight="1" x14ac:dyDescent="0.35">
      <c r="A25" s="95" t="s">
        <v>63</v>
      </c>
      <c r="B25" s="192" t="s">
        <v>9</v>
      </c>
      <c r="C25" s="38" t="s">
        <v>44</v>
      </c>
      <c r="D25" s="43" t="s">
        <v>10</v>
      </c>
      <c r="E25" s="41" t="s">
        <v>55</v>
      </c>
      <c r="F25" s="240"/>
      <c r="G25" s="39">
        <v>1</v>
      </c>
      <c r="H25" s="145"/>
      <c r="I25" s="145"/>
      <c r="J25" s="39"/>
      <c r="K25" s="39"/>
      <c r="L25" s="39"/>
      <c r="M25" s="39"/>
      <c r="N25" s="145"/>
      <c r="O25" s="145"/>
      <c r="P25" s="145"/>
      <c r="Q25" s="39"/>
      <c r="R25" s="39"/>
      <c r="S25" s="39"/>
      <c r="T25" s="39"/>
      <c r="U25" s="39"/>
      <c r="V25" s="145"/>
      <c r="W25" s="145"/>
      <c r="X25" s="39"/>
      <c r="Y25" s="39"/>
      <c r="Z25" s="39"/>
      <c r="AA25" s="39"/>
      <c r="AB25" s="39"/>
      <c r="AC25" s="145"/>
      <c r="AD25" s="145"/>
      <c r="AE25" s="39"/>
      <c r="AF25" s="39"/>
      <c r="AG25" s="39"/>
      <c r="AH25" s="39"/>
      <c r="AI25" s="39"/>
      <c r="AJ25" s="145"/>
      <c r="AK25" s="145"/>
      <c r="AL25" s="39">
        <v>1</v>
      </c>
      <c r="AM25" s="118">
        <v>1</v>
      </c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</row>
    <row r="26" spans="1:69" s="48" customFormat="1" ht="60" hidden="1" customHeight="1" x14ac:dyDescent="0.35">
      <c r="A26" s="95" t="s">
        <v>64</v>
      </c>
      <c r="B26" s="192"/>
      <c r="C26" s="38" t="s">
        <v>45</v>
      </c>
      <c r="D26" s="43">
        <v>19.72</v>
      </c>
      <c r="E26" s="44" t="s">
        <v>57</v>
      </c>
      <c r="F26" s="241"/>
      <c r="G26" s="39"/>
      <c r="H26" s="145"/>
      <c r="I26" s="145">
        <f>D26/3</f>
        <v>6.5733333333333333</v>
      </c>
      <c r="J26" s="39">
        <f>D26/3</f>
        <v>6.5733333333333333</v>
      </c>
      <c r="K26" s="39"/>
      <c r="L26" s="39"/>
      <c r="M26" s="39"/>
      <c r="N26" s="145"/>
      <c r="O26" s="145"/>
      <c r="P26" s="145">
        <f>D26/3</f>
        <v>6.5733333333333333</v>
      </c>
      <c r="Q26" s="39"/>
      <c r="R26" s="39"/>
      <c r="S26" s="39"/>
      <c r="T26" s="39"/>
      <c r="U26" s="39"/>
      <c r="V26" s="145"/>
      <c r="W26" s="145"/>
      <c r="X26" s="39"/>
      <c r="Y26" s="39"/>
      <c r="Z26" s="39"/>
      <c r="AA26" s="39"/>
      <c r="AB26" s="39"/>
      <c r="AC26" s="145"/>
      <c r="AD26" s="145"/>
      <c r="AE26" s="39"/>
      <c r="AF26" s="39"/>
      <c r="AG26" s="39"/>
      <c r="AH26" s="39"/>
      <c r="AI26" s="39"/>
      <c r="AJ26" s="145"/>
      <c r="AK26" s="145"/>
      <c r="AL26" s="39"/>
      <c r="AM26" s="39">
        <f t="shared" ref="AM26" si="1">SUM(G26:AK26)</f>
        <v>19.72</v>
      </c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</row>
    <row r="27" spans="1:69" s="52" customFormat="1" ht="131.25" customHeight="1" thickBot="1" x14ac:dyDescent="0.4">
      <c r="A27" s="95" t="s">
        <v>65</v>
      </c>
      <c r="B27" s="192"/>
      <c r="C27" s="38" t="s">
        <v>46</v>
      </c>
      <c r="D27" s="43" t="s">
        <v>12</v>
      </c>
      <c r="E27" s="38" t="s">
        <v>95</v>
      </c>
      <c r="F27" s="241"/>
      <c r="G27" s="39">
        <v>1</v>
      </c>
      <c r="H27" s="147"/>
      <c r="I27" s="145"/>
      <c r="J27" s="39">
        <v>1</v>
      </c>
      <c r="K27" s="39">
        <v>1</v>
      </c>
      <c r="L27" s="39">
        <v>1</v>
      </c>
      <c r="M27" s="39">
        <v>1</v>
      </c>
      <c r="N27" s="145"/>
      <c r="O27" s="145"/>
      <c r="P27" s="145"/>
      <c r="Q27" s="39"/>
      <c r="R27" s="39"/>
      <c r="S27" s="39"/>
      <c r="T27" s="39"/>
      <c r="U27" s="39"/>
      <c r="V27" s="145"/>
      <c r="W27" s="145"/>
      <c r="X27" s="39"/>
      <c r="Y27" s="39"/>
      <c r="Z27" s="39"/>
      <c r="AA27" s="39"/>
      <c r="AB27" s="39"/>
      <c r="AC27" s="145"/>
      <c r="AD27" s="145"/>
      <c r="AE27" s="39"/>
      <c r="AF27" s="39"/>
      <c r="AG27" s="39"/>
      <c r="AH27" s="39"/>
      <c r="AI27" s="39"/>
      <c r="AJ27" s="145"/>
      <c r="AK27" s="145"/>
      <c r="AL27" s="39">
        <v>5</v>
      </c>
      <c r="AM27" s="39">
        <v>1</v>
      </c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</row>
    <row r="28" spans="1:69" s="54" customFormat="1" ht="15.75" customHeight="1" x14ac:dyDescent="0.3">
      <c r="A28" s="191" t="s">
        <v>59</v>
      </c>
      <c r="B28" s="191"/>
      <c r="C28" s="191"/>
      <c r="D28" s="191"/>
      <c r="E28" s="191"/>
      <c r="F28" s="45"/>
      <c r="G28" s="39">
        <f>SUM(G25:G27)</f>
        <v>2</v>
      </c>
      <c r="H28" s="39">
        <f t="shared" ref="H28:AL28" si="2">SUM(H25:H27)</f>
        <v>0</v>
      </c>
      <c r="I28" s="39"/>
      <c r="J28" s="39">
        <v>1</v>
      </c>
      <c r="K28" s="39">
        <f t="shared" si="2"/>
        <v>1</v>
      </c>
      <c r="L28" s="39">
        <f t="shared" si="2"/>
        <v>1</v>
      </c>
      <c r="M28" s="39">
        <f t="shared" si="2"/>
        <v>1</v>
      </c>
      <c r="N28" s="39">
        <f t="shared" si="2"/>
        <v>0</v>
      </c>
      <c r="O28" s="39">
        <f t="shared" si="2"/>
        <v>0</v>
      </c>
      <c r="P28" s="39"/>
      <c r="Q28" s="39">
        <f t="shared" si="2"/>
        <v>0</v>
      </c>
      <c r="R28" s="39">
        <f t="shared" si="2"/>
        <v>0</v>
      </c>
      <c r="S28" s="39">
        <f t="shared" si="2"/>
        <v>0</v>
      </c>
      <c r="T28" s="39">
        <f t="shared" si="2"/>
        <v>0</v>
      </c>
      <c r="U28" s="39">
        <f t="shared" si="2"/>
        <v>0</v>
      </c>
      <c r="V28" s="39">
        <f t="shared" si="2"/>
        <v>0</v>
      </c>
      <c r="W28" s="39">
        <f t="shared" si="2"/>
        <v>0</v>
      </c>
      <c r="X28" s="39">
        <f t="shared" si="2"/>
        <v>0</v>
      </c>
      <c r="Y28" s="39">
        <f t="shared" si="2"/>
        <v>0</v>
      </c>
      <c r="Z28" s="39">
        <f t="shared" si="2"/>
        <v>0</v>
      </c>
      <c r="AA28" s="39">
        <f t="shared" si="2"/>
        <v>0</v>
      </c>
      <c r="AB28" s="39">
        <f t="shared" si="2"/>
        <v>0</v>
      </c>
      <c r="AC28" s="39">
        <f t="shared" si="2"/>
        <v>0</v>
      </c>
      <c r="AD28" s="39">
        <f t="shared" si="2"/>
        <v>0</v>
      </c>
      <c r="AE28" s="39">
        <f t="shared" si="2"/>
        <v>0</v>
      </c>
      <c r="AF28" s="39">
        <f t="shared" si="2"/>
        <v>0</v>
      </c>
      <c r="AG28" s="39">
        <f t="shared" si="2"/>
        <v>0</v>
      </c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6</v>
      </c>
      <c r="AM28" s="118">
        <v>2</v>
      </c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69" s="50" customFormat="1" ht="15.75" hidden="1" customHeight="1" x14ac:dyDescent="0.35">
      <c r="A29" s="97"/>
      <c r="B29" s="56"/>
      <c r="C29" s="182" t="s">
        <v>14</v>
      </c>
      <c r="D29" s="183"/>
      <c r="E29" s="184"/>
      <c r="F29" s="57"/>
      <c r="G29" s="58">
        <f>'[1]мес ТЗ 2018'!AM271</f>
        <v>0</v>
      </c>
      <c r="H29" s="58">
        <f>'[1]мес ТЗ 2018'!AM410</f>
        <v>30</v>
      </c>
      <c r="I29" s="58">
        <f>'[1]мес ТЗ 2018'!AM550</f>
        <v>3.98</v>
      </c>
      <c r="J29" s="58">
        <f>'[1]мес ТЗ 2018'!AM652</f>
        <v>0</v>
      </c>
      <c r="K29" s="58">
        <f>'[1]мес ТЗ 2018'!AM757</f>
        <v>2.17</v>
      </c>
      <c r="L29" s="58">
        <f>'[1]мес ТЗ 2018'!AM860</f>
        <v>19.678000000000001</v>
      </c>
      <c r="M29" s="58">
        <f>'[1]мес ТЗ 2018'!AM961</f>
        <v>30</v>
      </c>
      <c r="N29" s="58">
        <f>'[1]мес ТЗ 2018'!AM1101</f>
        <v>0</v>
      </c>
      <c r="O29" s="58">
        <f>'[1]мес ТЗ 2018'!AM1200</f>
        <v>15.465999999999999</v>
      </c>
      <c r="P29" s="58">
        <f>'[1]мес ТЗ 2018'!AM1298</f>
        <v>0</v>
      </c>
      <c r="Q29" s="58">
        <f>'[1]мес ТЗ 2018'!AM1438</f>
        <v>1.54</v>
      </c>
      <c r="R29" s="58">
        <f>'[1]мес ТЗ 2018'!AM1571</f>
        <v>0</v>
      </c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9"/>
      <c r="AL29" s="60"/>
      <c r="AM29" s="60">
        <f t="shared" ref="AM29:AM30" si="3">SUM(G29:R29)</f>
        <v>102.834</v>
      </c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</row>
    <row r="30" spans="1:69" s="50" customFormat="1" ht="15.75" hidden="1" customHeight="1" x14ac:dyDescent="0.35">
      <c r="A30" s="40"/>
      <c r="B30" s="38"/>
      <c r="C30" s="195" t="s">
        <v>15</v>
      </c>
      <c r="D30" s="196"/>
      <c r="E30" s="197"/>
      <c r="F30" s="47"/>
      <c r="G30" s="39">
        <f>'[1]мес ТЗ 2018'!AM272</f>
        <v>0</v>
      </c>
      <c r="H30" s="39">
        <f>'[1]мес ТЗ 2018'!AM411</f>
        <v>3.15</v>
      </c>
      <c r="I30" s="39">
        <f>'[1]мес ТЗ 2018'!AM551</f>
        <v>19.678000000000001</v>
      </c>
      <c r="J30" s="39">
        <f>'[1]мес ТЗ 2018'!AM653</f>
        <v>19.678000000000001</v>
      </c>
      <c r="K30" s="39">
        <f>'[1]мес ТЗ 2018'!AM758</f>
        <v>3.98</v>
      </c>
      <c r="L30" s="39">
        <f>'[1]мес ТЗ 2018'!AM861</f>
        <v>0.57999999999999996</v>
      </c>
      <c r="M30" s="39">
        <f>'[1]мес ТЗ 2018'!AM962</f>
        <v>8.35</v>
      </c>
      <c r="N30" s="39">
        <f>'[1]мес ТЗ 2018'!AM1102</f>
        <v>15.465999999999999</v>
      </c>
      <c r="O30" s="39">
        <f>'[1]мес ТЗ 2018'!AM1201</f>
        <v>0</v>
      </c>
      <c r="P30" s="39">
        <f>'[1]мес ТЗ 2018'!AM1299</f>
        <v>0</v>
      </c>
      <c r="Q30" s="39">
        <f>'[1]мес ТЗ 2018'!AM1439</f>
        <v>0.9</v>
      </c>
      <c r="R30" s="39">
        <f>'[1]мес ТЗ 2018'!AM1572</f>
        <v>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62"/>
      <c r="AL30" s="60"/>
      <c r="AM30" s="60">
        <f t="shared" si="3"/>
        <v>77.781999999999996</v>
      </c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</row>
    <row r="31" spans="1:69" s="50" customFormat="1" ht="15.75" hidden="1" customHeight="1" x14ac:dyDescent="0.35">
      <c r="A31" s="40"/>
      <c r="B31" s="38"/>
      <c r="C31" s="38"/>
      <c r="D31" s="198"/>
      <c r="E31" s="199"/>
      <c r="F31" s="47"/>
      <c r="G31" s="39">
        <f>G28</f>
        <v>2</v>
      </c>
      <c r="H31" s="39">
        <f t="shared" ref="H31:R31" si="4">H28</f>
        <v>0</v>
      </c>
      <c r="I31" s="39">
        <f t="shared" si="4"/>
        <v>0</v>
      </c>
      <c r="J31" s="39">
        <f t="shared" si="4"/>
        <v>1</v>
      </c>
      <c r="K31" s="39">
        <f t="shared" si="4"/>
        <v>1</v>
      </c>
      <c r="L31" s="39">
        <f t="shared" si="4"/>
        <v>1</v>
      </c>
      <c r="M31" s="39">
        <f t="shared" si="4"/>
        <v>1</v>
      </c>
      <c r="N31" s="39">
        <f t="shared" si="4"/>
        <v>0</v>
      </c>
      <c r="O31" s="39">
        <f t="shared" si="4"/>
        <v>0</v>
      </c>
      <c r="P31" s="39">
        <f t="shared" si="4"/>
        <v>0</v>
      </c>
      <c r="Q31" s="39">
        <f t="shared" si="4"/>
        <v>0</v>
      </c>
      <c r="R31" s="39">
        <f t="shared" si="4"/>
        <v>0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62"/>
      <c r="AL31" s="60"/>
      <c r="AM31" s="60">
        <f>SUM(G31:R31)</f>
        <v>6</v>
      </c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</row>
    <row r="32" spans="1:69" s="50" customFormat="1" ht="15.75" hidden="1" customHeight="1" x14ac:dyDescent="0.35">
      <c r="A32" s="40"/>
      <c r="B32" s="38"/>
      <c r="C32" s="195" t="s">
        <v>17</v>
      </c>
      <c r="D32" s="196"/>
      <c r="E32" s="197"/>
      <c r="F32" s="47"/>
      <c r="G32" s="39">
        <f>'[1]мес ТЗ 2018'!AM274</f>
        <v>30</v>
      </c>
      <c r="H32" s="39">
        <f>'[1]мес ТЗ 2018'!AM413</f>
        <v>38.549999999999997</v>
      </c>
      <c r="I32" s="39">
        <f>'[1]мес ТЗ 2018'!AM553</f>
        <v>0</v>
      </c>
      <c r="J32" s="39">
        <f>'[1]мес ТЗ 2018'!AM655</f>
        <v>3.9780698364827298</v>
      </c>
      <c r="K32" s="39">
        <f>'[1]мес ТЗ 2018'!AM760</f>
        <v>0.57999999999999996</v>
      </c>
      <c r="L32" s="39">
        <f>'[1]мес ТЗ 2018'!AM863</f>
        <v>15.465999999999999</v>
      </c>
      <c r="M32" s="39">
        <f>'[1]мес ТЗ 2018'!AM964</f>
        <v>42.85</v>
      </c>
      <c r="N32" s="39">
        <f>'[1]мес ТЗ 2018'!AM1104</f>
        <v>306.12799999999999</v>
      </c>
      <c r="O32" s="42">
        <f>'[1]мес ТЗ 2018'!AM1203</f>
        <v>15.465999999999999</v>
      </c>
      <c r="P32" s="39">
        <f>'[1]мес ТЗ 2018'!AM1301</f>
        <v>30</v>
      </c>
      <c r="Q32" s="39">
        <f>'[1]мес ТЗ 2018'!AM1441</f>
        <v>0</v>
      </c>
      <c r="R32" s="39">
        <f>'[1]мес ТЗ 2018'!AM1574</f>
        <v>0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62"/>
      <c r="AL32" s="60"/>
      <c r="AM32" s="60">
        <f t="shared" ref="AM32" si="5">SUM(G32:R32)</f>
        <v>483.01806983648271</v>
      </c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ht="48.75" customHeight="1" x14ac:dyDescent="0.35"/>
    <row r="34" spans="1:69" ht="15" customHeight="1" x14ac:dyDescent="0.35">
      <c r="A34" s="2"/>
      <c r="B34" s="3"/>
      <c r="C34" s="3"/>
      <c r="D34" s="3"/>
      <c r="E34" s="3"/>
      <c r="F34" s="3"/>
      <c r="G34" s="88"/>
      <c r="H34" s="88"/>
      <c r="I34" s="88"/>
      <c r="J34" s="88"/>
      <c r="K34" s="88"/>
      <c r="L34" s="88"/>
      <c r="M34" s="88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66"/>
      <c r="AM34" s="11"/>
      <c r="AP34" s="14"/>
      <c r="BQ34" s="11"/>
    </row>
    <row r="35" spans="1:69" s="90" customFormat="1" ht="66" customHeight="1" x14ac:dyDescent="0.35">
      <c r="B35" s="212" t="s">
        <v>35</v>
      </c>
      <c r="C35" s="212"/>
      <c r="D35" s="212"/>
      <c r="E35" s="212"/>
      <c r="F35" s="212"/>
      <c r="G35" s="212"/>
      <c r="H35" s="171" t="s">
        <v>96</v>
      </c>
      <c r="I35" s="171"/>
      <c r="J35" s="171"/>
      <c r="K35" s="171"/>
      <c r="L35" s="171"/>
      <c r="M35" s="171"/>
      <c r="P35" s="172"/>
      <c r="Q35" s="172"/>
      <c r="R35" s="172"/>
      <c r="S35" s="172"/>
      <c r="T35" s="91"/>
      <c r="U35" s="173" t="s">
        <v>87</v>
      </c>
      <c r="V35" s="173"/>
      <c r="W35" s="173"/>
    </row>
    <row r="36" spans="1:69" s="90" customFormat="1" ht="21.9" customHeight="1" x14ac:dyDescent="0.35">
      <c r="I36" s="170" t="s">
        <v>3</v>
      </c>
      <c r="J36" s="170"/>
      <c r="K36" s="170"/>
      <c r="L36" s="170"/>
      <c r="P36" s="170" t="s">
        <v>27</v>
      </c>
      <c r="Q36" s="170"/>
      <c r="R36" s="170"/>
      <c r="S36" s="170"/>
      <c r="U36" s="170" t="s">
        <v>28</v>
      </c>
      <c r="V36" s="170"/>
      <c r="W36" s="170"/>
    </row>
    <row r="37" spans="1:69" s="90" customFormat="1" ht="70.5" customHeight="1" x14ac:dyDescent="0.35">
      <c r="B37" s="212" t="s">
        <v>86</v>
      </c>
      <c r="C37" s="212"/>
      <c r="D37" s="212"/>
      <c r="E37" s="212"/>
      <c r="F37" s="212"/>
      <c r="G37" s="212"/>
      <c r="H37" s="171" t="s">
        <v>84</v>
      </c>
      <c r="I37" s="171"/>
      <c r="J37" s="171"/>
      <c r="K37" s="171"/>
      <c r="L37" s="171"/>
      <c r="M37" s="171"/>
      <c r="P37" s="172"/>
      <c r="Q37" s="172"/>
      <c r="R37" s="172"/>
      <c r="S37" s="172"/>
      <c r="T37" s="91"/>
      <c r="U37" s="173" t="s">
        <v>85</v>
      </c>
      <c r="V37" s="173"/>
      <c r="W37" s="173"/>
    </row>
    <row r="38" spans="1:69" s="90" customFormat="1" ht="26.1" customHeight="1" x14ac:dyDescent="0.35">
      <c r="I38" s="170" t="s">
        <v>3</v>
      </c>
      <c r="J38" s="170"/>
      <c r="K38" s="170"/>
      <c r="L38" s="170"/>
      <c r="P38" s="170" t="s">
        <v>27</v>
      </c>
      <c r="Q38" s="170"/>
      <c r="R38" s="170"/>
      <c r="S38" s="170"/>
      <c r="U38" s="170" t="s">
        <v>28</v>
      </c>
      <c r="V38" s="170"/>
      <c r="W38" s="170"/>
    </row>
    <row r="39" spans="1:69" ht="15" customHeight="1" x14ac:dyDescent="0.35">
      <c r="B39" s="98"/>
      <c r="C39" s="98"/>
      <c r="F39" s="99"/>
      <c r="G39" s="99"/>
      <c r="H39" s="99"/>
      <c r="K39" s="99"/>
      <c r="L39" s="99"/>
      <c r="M39" s="99"/>
      <c r="N39" s="99"/>
      <c r="O39" s="8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66"/>
      <c r="AM39" s="11"/>
      <c r="AP39" s="14"/>
      <c r="BQ39" s="11"/>
    </row>
    <row r="40" spans="1:69" ht="81" customHeight="1" x14ac:dyDescent="0.35">
      <c r="G40" s="140" t="s">
        <v>100</v>
      </c>
      <c r="H40" s="48"/>
      <c r="I40" s="140"/>
      <c r="J40" s="140" t="s">
        <v>100</v>
      </c>
      <c r="K40" s="140" t="s">
        <v>100</v>
      </c>
      <c r="L40" s="140" t="s">
        <v>100</v>
      </c>
      <c r="M40" s="140" t="s">
        <v>100</v>
      </c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1" t="s">
        <v>99</v>
      </c>
      <c r="AM40" s="11"/>
      <c r="AP40" s="14"/>
      <c r="BQ40" s="11"/>
    </row>
    <row r="41" spans="1:69" ht="42" customHeight="1" x14ac:dyDescent="0.35">
      <c r="G41" s="142">
        <v>0.33</v>
      </c>
      <c r="H41" s="48"/>
      <c r="I41" s="142"/>
      <c r="J41" s="142">
        <v>0.33</v>
      </c>
      <c r="K41" s="142">
        <v>0.33</v>
      </c>
      <c r="L41" s="142">
        <v>0.33</v>
      </c>
      <c r="M41" s="142">
        <v>0.33</v>
      </c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>
        <f>SUM(G41:AK41)</f>
        <v>1.6500000000000001</v>
      </c>
      <c r="AM41" s="11"/>
      <c r="AP41" s="14"/>
      <c r="BQ41" s="11"/>
    </row>
    <row r="42" spans="1:69" ht="13.5" customHeight="1" x14ac:dyDescent="0.35"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66"/>
      <c r="AM42" s="11"/>
      <c r="AP42" s="14"/>
      <c r="BQ42" s="11"/>
    </row>
    <row r="43" spans="1:69" x14ac:dyDescent="0.35"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66"/>
      <c r="AM43" s="11"/>
      <c r="AP43" s="14"/>
      <c r="BQ43" s="11"/>
    </row>
    <row r="45" spans="1:69" ht="41.25" customHeight="1" x14ac:dyDescent="0.35">
      <c r="A45" s="232"/>
      <c r="B45" s="232"/>
      <c r="C45" s="233"/>
      <c r="D45" s="233"/>
      <c r="E45" s="124"/>
      <c r="F45" s="135"/>
      <c r="G45" s="124"/>
      <c r="H45" s="124"/>
      <c r="I45" s="124"/>
      <c r="J45" s="124"/>
      <c r="K45" s="124"/>
      <c r="L45" s="124"/>
      <c r="M45" s="124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4"/>
      <c r="AN45" s="14"/>
    </row>
    <row r="46" spans="1:69" x14ac:dyDescent="0.35">
      <c r="A46" s="14"/>
      <c r="B46" s="136"/>
      <c r="C46" s="14"/>
      <c r="D46" s="14"/>
      <c r="E46" s="137"/>
      <c r="F46" s="13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14"/>
    </row>
    <row r="47" spans="1:69" x14ac:dyDescent="0.35">
      <c r="A47" s="14"/>
      <c r="B47" s="136"/>
      <c r="C47" s="14"/>
      <c r="D47" s="14"/>
      <c r="E47" s="137"/>
      <c r="F47" s="13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N47" s="14"/>
    </row>
    <row r="48" spans="1:69" x14ac:dyDescent="0.35">
      <c r="A48" s="14"/>
      <c r="B48" s="136"/>
      <c r="C48" s="14"/>
      <c r="D48" s="14"/>
      <c r="E48" s="137"/>
      <c r="F48" s="13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N48" s="14"/>
    </row>
  </sheetData>
  <mergeCells count="47">
    <mergeCell ref="A45:B45"/>
    <mergeCell ref="C45:D45"/>
    <mergeCell ref="P38:S38"/>
    <mergeCell ref="U38:W38"/>
    <mergeCell ref="P35:S35"/>
    <mergeCell ref="U35:W35"/>
    <mergeCell ref="P36:S36"/>
    <mergeCell ref="U36:W36"/>
    <mergeCell ref="H37:M37"/>
    <mergeCell ref="P37:S37"/>
    <mergeCell ref="U37:W37"/>
    <mergeCell ref="B37:G37"/>
    <mergeCell ref="I36:L36"/>
    <mergeCell ref="H35:M35"/>
    <mergeCell ref="I38:L38"/>
    <mergeCell ref="C29:E29"/>
    <mergeCell ref="C30:E30"/>
    <mergeCell ref="D31:E31"/>
    <mergeCell ref="C32:E32"/>
    <mergeCell ref="B35:G35"/>
    <mergeCell ref="A28:E28"/>
    <mergeCell ref="G16:AK16"/>
    <mergeCell ref="AM16:AM19"/>
    <mergeCell ref="G18:AK19"/>
    <mergeCell ref="G20:AK20"/>
    <mergeCell ref="C21:E21"/>
    <mergeCell ref="C22:E22"/>
    <mergeCell ref="D23:E23"/>
    <mergeCell ref="C24:E24"/>
    <mergeCell ref="F25:F27"/>
    <mergeCell ref="AL16:AL19"/>
    <mergeCell ref="B25:B27"/>
    <mergeCell ref="B4:E4"/>
    <mergeCell ref="AF4:AM4"/>
    <mergeCell ref="AF6:AM6"/>
    <mergeCell ref="AF8:AM8"/>
    <mergeCell ref="B10:E10"/>
    <mergeCell ref="AF10:AM10"/>
    <mergeCell ref="A13:AM13"/>
    <mergeCell ref="A14:AM14"/>
    <mergeCell ref="A15:AM15"/>
    <mergeCell ref="A16:A19"/>
    <mergeCell ref="B16:B19"/>
    <mergeCell ref="C16:C19"/>
    <mergeCell ref="D16:D19"/>
    <mergeCell ref="E16:E19"/>
    <mergeCell ref="F16:F1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BR40"/>
  <sheetViews>
    <sheetView showZeros="0" topLeftCell="A11" zoomScale="55" zoomScaleNormal="55" zoomScaleSheetLayoutView="55" workbookViewId="0">
      <selection activeCell="H16" sqref="H16:AL16"/>
    </sheetView>
  </sheetViews>
  <sheetFormatPr defaultColWidth="12.44140625" defaultRowHeight="18" outlineLevelRow="1" x14ac:dyDescent="0.35"/>
  <cols>
    <col min="1" max="1" width="6" style="11" customWidth="1"/>
    <col min="2" max="2" width="62.88671875" style="92" customWidth="1"/>
    <col min="3" max="3" width="25.5546875" style="11" customWidth="1"/>
    <col min="4" max="5" width="12.44140625" style="11"/>
    <col min="6" max="6" width="19.6640625" style="93" customWidth="1"/>
    <col min="7" max="7" width="7.109375" style="93" hidden="1" customWidth="1"/>
    <col min="8" max="38" width="9.109375" style="11" customWidth="1"/>
    <col min="39" max="39" width="11.44140625" style="66" customWidth="1"/>
    <col min="40" max="40" width="24" style="11" customWidth="1"/>
    <col min="41" max="43" width="12.44140625" style="11"/>
    <col min="44" max="70" width="12.44140625" style="14"/>
    <col min="71" max="16384" width="12.44140625" style="11"/>
  </cols>
  <sheetData>
    <row r="1" spans="1:70" ht="13.5" hidden="1" customHeight="1" outlineLevel="1" x14ac:dyDescent="0.35">
      <c r="R1" s="3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N1" s="14"/>
    </row>
    <row r="2" spans="1:70" ht="15" hidden="1" customHeight="1" outlineLevel="1" x14ac:dyDescent="0.35">
      <c r="A2" s="6"/>
      <c r="B2" s="7"/>
      <c r="C2" s="8"/>
      <c r="D2" s="9"/>
      <c r="E2" s="9"/>
      <c r="F2" s="9"/>
      <c r="G2" s="9"/>
      <c r="H2" s="1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3" t="s">
        <v>61</v>
      </c>
    </row>
    <row r="3" spans="1:70" ht="15" hidden="1" customHeight="1" outlineLevel="1" x14ac:dyDescent="0.35">
      <c r="A3" s="6"/>
      <c r="B3" s="15" t="s">
        <v>0</v>
      </c>
      <c r="C3" s="8"/>
      <c r="D3" s="9"/>
      <c r="E3" s="9"/>
      <c r="F3" s="9"/>
      <c r="G3" s="9"/>
      <c r="H3" s="1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1" t="s">
        <v>1</v>
      </c>
      <c r="AJ3" s="12"/>
      <c r="AK3" s="12"/>
      <c r="AL3" s="12"/>
      <c r="AM3" s="12"/>
    </row>
    <row r="4" spans="1:70" ht="32.25" hidden="1" customHeight="1" outlineLevel="1" x14ac:dyDescent="0.35">
      <c r="A4" s="6"/>
      <c r="B4" s="174" t="s">
        <v>31</v>
      </c>
      <c r="C4" s="174"/>
      <c r="D4" s="174"/>
      <c r="E4" s="174"/>
      <c r="F4" s="174"/>
      <c r="G4" s="9"/>
      <c r="H4" s="1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74" t="s">
        <v>2</v>
      </c>
      <c r="AH4" s="174"/>
      <c r="AI4" s="174"/>
      <c r="AJ4" s="174"/>
      <c r="AK4" s="174"/>
      <c r="AL4" s="174"/>
      <c r="AM4" s="174"/>
      <c r="AN4" s="3"/>
    </row>
    <row r="5" spans="1:70" ht="31.5" hidden="1" customHeight="1" outlineLevel="1" x14ac:dyDescent="0.35">
      <c r="A5" s="6"/>
      <c r="B5" s="16" t="s">
        <v>33</v>
      </c>
      <c r="C5" s="17"/>
      <c r="D5" s="17"/>
      <c r="E5" s="17"/>
      <c r="F5" s="17"/>
      <c r="G5" s="9"/>
      <c r="H5" s="1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7"/>
      <c r="AH5" s="17"/>
      <c r="AI5" s="17"/>
      <c r="AJ5" s="17"/>
      <c r="AK5" s="17"/>
      <c r="AL5" s="12"/>
      <c r="AM5" s="12"/>
      <c r="AN5" s="3"/>
    </row>
    <row r="6" spans="1:70" ht="15" hidden="1" customHeight="1" outlineLevel="1" x14ac:dyDescent="0.35">
      <c r="A6" s="6"/>
      <c r="B6" s="18" t="s">
        <v>3</v>
      </c>
      <c r="C6" s="19"/>
      <c r="D6" s="19"/>
      <c r="E6" s="19"/>
      <c r="F6" s="19"/>
      <c r="G6" s="9"/>
      <c r="H6" s="1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75" t="s">
        <v>3</v>
      </c>
      <c r="AH6" s="175"/>
      <c r="AI6" s="175"/>
      <c r="AJ6" s="175"/>
      <c r="AK6" s="175"/>
      <c r="AL6" s="175"/>
      <c r="AM6" s="175"/>
      <c r="AN6" s="3"/>
    </row>
    <row r="7" spans="1:70" ht="33" hidden="1" customHeight="1" outlineLevel="1" x14ac:dyDescent="0.35">
      <c r="A7" s="6"/>
      <c r="B7" s="20" t="s">
        <v>34</v>
      </c>
      <c r="C7" s="17"/>
      <c r="D7" s="17"/>
      <c r="E7" s="17"/>
      <c r="F7" s="17"/>
      <c r="G7" s="9"/>
      <c r="H7" s="1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7"/>
      <c r="AH7" s="17"/>
      <c r="AI7" s="17"/>
      <c r="AJ7" s="17"/>
      <c r="AK7" s="17"/>
      <c r="AL7" s="12"/>
      <c r="AM7" s="12"/>
      <c r="AN7" s="3"/>
    </row>
    <row r="8" spans="1:70" ht="15" hidden="1" customHeight="1" outlineLevel="1" x14ac:dyDescent="0.35">
      <c r="A8" s="6"/>
      <c r="B8" s="21" t="s">
        <v>27</v>
      </c>
      <c r="C8" s="22"/>
      <c r="D8" s="22"/>
      <c r="E8" s="22"/>
      <c r="F8" s="22"/>
      <c r="G8" s="9"/>
      <c r="H8" s="10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75" t="s">
        <v>27</v>
      </c>
      <c r="AH8" s="175"/>
      <c r="AI8" s="175"/>
      <c r="AJ8" s="175"/>
      <c r="AK8" s="175"/>
      <c r="AL8" s="175"/>
      <c r="AM8" s="175"/>
      <c r="AN8" s="3"/>
    </row>
    <row r="9" spans="1:70" ht="15" hidden="1" customHeight="1" outlineLevel="1" x14ac:dyDescent="0.35">
      <c r="A9" s="6"/>
      <c r="B9" s="17"/>
      <c r="C9" s="17"/>
      <c r="D9" s="17"/>
      <c r="E9" s="17"/>
      <c r="F9" s="17"/>
      <c r="G9" s="9"/>
      <c r="H9" s="10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7"/>
      <c r="AH9" s="17"/>
      <c r="AI9" s="17"/>
      <c r="AJ9" s="17"/>
      <c r="AK9" s="17"/>
      <c r="AL9" s="12"/>
      <c r="AM9" s="12"/>
      <c r="AN9" s="3"/>
    </row>
    <row r="10" spans="1:70" ht="27.75" hidden="1" customHeight="1" outlineLevel="1" thickBot="1" x14ac:dyDescent="0.4">
      <c r="A10" s="23"/>
      <c r="B10" s="174" t="s">
        <v>32</v>
      </c>
      <c r="C10" s="174"/>
      <c r="D10" s="174"/>
      <c r="E10" s="174"/>
      <c r="F10" s="174"/>
      <c r="G10" s="23"/>
      <c r="H10" s="23"/>
      <c r="I10" s="23"/>
      <c r="J10" s="23"/>
      <c r="K10" s="23"/>
      <c r="L10" s="2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6" t="s">
        <v>80</v>
      </c>
      <c r="AH10" s="176"/>
      <c r="AI10" s="176"/>
      <c r="AJ10" s="176"/>
      <c r="AK10" s="176"/>
      <c r="AL10" s="176"/>
      <c r="AM10" s="176"/>
      <c r="AN10" s="24"/>
    </row>
    <row r="11" spans="1:70" ht="27.75" customHeight="1" collapsed="1" x14ac:dyDescent="0.35">
      <c r="A11" s="23"/>
      <c r="B11" s="25"/>
      <c r="C11" s="25"/>
      <c r="D11" s="25"/>
      <c r="E11" s="25"/>
      <c r="F11" s="25"/>
      <c r="G11" s="23"/>
      <c r="H11" s="23"/>
      <c r="I11" s="23"/>
      <c r="J11" s="23"/>
      <c r="K11" s="23"/>
      <c r="L11" s="23"/>
      <c r="M11" s="25"/>
      <c r="N11" s="25"/>
      <c r="O11" s="25"/>
      <c r="P11" s="25"/>
      <c r="Q11" s="2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104" t="s">
        <v>61</v>
      </c>
    </row>
    <row r="12" spans="1:70" ht="27.75" customHeight="1" x14ac:dyDescent="0.35">
      <c r="A12" s="23"/>
      <c r="B12" s="25"/>
      <c r="C12" s="25"/>
      <c r="D12" s="25"/>
      <c r="E12" s="25"/>
      <c r="F12" s="25"/>
      <c r="G12" s="23"/>
      <c r="H12" s="23"/>
      <c r="I12" s="23"/>
      <c r="J12" s="23"/>
      <c r="K12" s="23"/>
      <c r="L12" s="23"/>
      <c r="M12" s="25"/>
      <c r="N12" s="25"/>
      <c r="O12" s="25"/>
      <c r="P12" s="25"/>
      <c r="Q12" s="2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24"/>
    </row>
    <row r="13" spans="1:70" s="26" customFormat="1" ht="21.75" customHeight="1" x14ac:dyDescent="0.3">
      <c r="A13" s="177" t="s">
        <v>70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</row>
    <row r="14" spans="1:70" s="26" customFormat="1" ht="21.75" customHeight="1" x14ac:dyDescent="0.3">
      <c r="A14" s="177" t="s">
        <v>69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</row>
    <row r="15" spans="1:70" s="26" customFormat="1" ht="21.75" customHeight="1" x14ac:dyDescent="0.3">
      <c r="A15" s="177" t="s">
        <v>75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</row>
    <row r="16" spans="1:70" ht="15" customHeight="1" x14ac:dyDescent="0.35">
      <c r="A16" s="178" t="s">
        <v>4</v>
      </c>
      <c r="B16" s="179" t="s">
        <v>5</v>
      </c>
      <c r="C16" s="178" t="s">
        <v>56</v>
      </c>
      <c r="D16" s="180" t="s">
        <v>89</v>
      </c>
      <c r="E16" s="180" t="s">
        <v>29</v>
      </c>
      <c r="F16" s="180" t="s">
        <v>54</v>
      </c>
      <c r="G16" s="181" t="s">
        <v>6</v>
      </c>
      <c r="H16" s="185" t="s">
        <v>103</v>
      </c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6" t="s">
        <v>30</v>
      </c>
      <c r="AN16" s="221" t="s">
        <v>7</v>
      </c>
    </row>
    <row r="17" spans="1:70" ht="35.25" customHeight="1" x14ac:dyDescent="0.35">
      <c r="A17" s="178"/>
      <c r="B17" s="179"/>
      <c r="C17" s="178"/>
      <c r="D17" s="180"/>
      <c r="E17" s="180"/>
      <c r="F17" s="180"/>
      <c r="G17" s="181"/>
      <c r="H17" s="5">
        <v>1</v>
      </c>
      <c r="I17" s="143">
        <v>2</v>
      </c>
      <c r="J17" s="144">
        <v>3</v>
      </c>
      <c r="K17" s="4">
        <v>4</v>
      </c>
      <c r="L17" s="5">
        <v>5</v>
      </c>
      <c r="M17" s="4">
        <v>6</v>
      </c>
      <c r="N17" s="5">
        <v>7</v>
      </c>
      <c r="O17" s="143">
        <v>8</v>
      </c>
      <c r="P17" s="144">
        <v>9</v>
      </c>
      <c r="Q17" s="143">
        <v>10</v>
      </c>
      <c r="R17" s="5">
        <v>11</v>
      </c>
      <c r="S17" s="4">
        <v>12</v>
      </c>
      <c r="T17" s="5">
        <v>13</v>
      </c>
      <c r="U17" s="4">
        <v>14</v>
      </c>
      <c r="V17" s="5">
        <v>15</v>
      </c>
      <c r="W17" s="143">
        <v>16</v>
      </c>
      <c r="X17" s="144">
        <v>17</v>
      </c>
      <c r="Y17" s="4">
        <v>18</v>
      </c>
      <c r="Z17" s="5">
        <v>19</v>
      </c>
      <c r="AA17" s="4">
        <v>20</v>
      </c>
      <c r="AB17" s="5">
        <v>21</v>
      </c>
      <c r="AC17" s="4">
        <v>22</v>
      </c>
      <c r="AD17" s="144">
        <v>23</v>
      </c>
      <c r="AE17" s="143">
        <v>24</v>
      </c>
      <c r="AF17" s="5">
        <v>25</v>
      </c>
      <c r="AG17" s="4">
        <v>26</v>
      </c>
      <c r="AH17" s="5">
        <v>27</v>
      </c>
      <c r="AI17" s="4">
        <v>28</v>
      </c>
      <c r="AJ17" s="5">
        <v>29</v>
      </c>
      <c r="AK17" s="143">
        <v>30</v>
      </c>
      <c r="AL17" s="144">
        <v>31</v>
      </c>
      <c r="AM17" s="186"/>
      <c r="AN17" s="221"/>
    </row>
    <row r="18" spans="1:70" ht="15" hidden="1" customHeight="1" x14ac:dyDescent="0.35">
      <c r="A18" s="178"/>
      <c r="B18" s="179"/>
      <c r="C18" s="178"/>
      <c r="D18" s="180"/>
      <c r="E18" s="180"/>
      <c r="F18" s="180"/>
      <c r="G18" s="181"/>
      <c r="H18" s="178" t="s">
        <v>7</v>
      </c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86"/>
      <c r="AN18" s="28"/>
    </row>
    <row r="19" spans="1:70" ht="39" customHeight="1" x14ac:dyDescent="0.35">
      <c r="A19" s="178"/>
      <c r="B19" s="179"/>
      <c r="C19" s="178"/>
      <c r="D19" s="180"/>
      <c r="E19" s="180"/>
      <c r="F19" s="180"/>
      <c r="G19" s="181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86"/>
      <c r="AN19" s="29" t="s">
        <v>60</v>
      </c>
    </row>
    <row r="20" spans="1:70" s="33" customFormat="1" thickBot="1" x14ac:dyDescent="0.35">
      <c r="A20" s="30">
        <v>1</v>
      </c>
      <c r="B20" s="30">
        <v>2</v>
      </c>
      <c r="C20" s="31">
        <v>3</v>
      </c>
      <c r="D20" s="30">
        <v>4</v>
      </c>
      <c r="E20" s="31">
        <v>5</v>
      </c>
      <c r="F20" s="30">
        <v>6</v>
      </c>
      <c r="G20" s="30">
        <v>7</v>
      </c>
      <c r="H20" s="188">
        <v>7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30">
        <v>8</v>
      </c>
      <c r="AN20" s="32">
        <v>9</v>
      </c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</row>
    <row r="21" spans="1:70" s="50" customFormat="1" ht="15" hidden="1" customHeight="1" x14ac:dyDescent="0.35">
      <c r="A21" s="5"/>
      <c r="B21" s="38"/>
      <c r="C21" s="189" t="s">
        <v>14</v>
      </c>
      <c r="D21" s="189"/>
      <c r="E21" s="189"/>
      <c r="F21" s="189"/>
      <c r="G21" s="47" t="s">
        <v>13</v>
      </c>
      <c r="H21" s="39">
        <f>'[1]мес ТЗ 2018'!AM262</f>
        <v>0</v>
      </c>
      <c r="I21" s="39">
        <f>'[1]мес ТЗ 2018'!AM401</f>
        <v>0</v>
      </c>
      <c r="J21" s="39">
        <f>'[1]мес ТЗ 2018'!AM541</f>
        <v>1.72</v>
      </c>
      <c r="K21" s="39">
        <f>'[1]мес ТЗ 2018'!AM643</f>
        <v>13.332000000000001</v>
      </c>
      <c r="L21" s="39">
        <f>'[1]мес ТЗ 2018'!AM748</f>
        <v>13.332000000000001</v>
      </c>
      <c r="M21" s="39">
        <f>'[1]мес ТЗ 2018'!AM851</f>
        <v>0</v>
      </c>
      <c r="N21" s="39">
        <f>'[1]мес ТЗ 2018'!AM952</f>
        <v>0</v>
      </c>
      <c r="O21" s="39">
        <f>'[1]мес ТЗ 2018'!AM1092</f>
        <v>0</v>
      </c>
      <c r="P21" s="39">
        <f>'[1]мес ТЗ 2018'!AM1191</f>
        <v>0</v>
      </c>
      <c r="Q21" s="39">
        <f>'[1]мес ТЗ 2018'!AM1289</f>
        <v>0</v>
      </c>
      <c r="R21" s="39">
        <f>'[1]мес ТЗ 2018'!AM1429</f>
        <v>5.67</v>
      </c>
      <c r="S21" s="39">
        <f>'[1]мес ТЗ 2018'!AM1562</f>
        <v>0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>
        <f t="shared" ref="AM21:AM24" si="0">SUM(H21:S21)</f>
        <v>34.054000000000002</v>
      </c>
      <c r="AN21" s="39">
        <f t="shared" ref="AN21:AN24" si="1">AM21</f>
        <v>34.054000000000002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</row>
    <row r="22" spans="1:70" s="50" customFormat="1" ht="15" hidden="1" customHeight="1" x14ac:dyDescent="0.35">
      <c r="A22" s="5"/>
      <c r="B22" s="38"/>
      <c r="C22" s="190" t="s">
        <v>15</v>
      </c>
      <c r="D22" s="190"/>
      <c r="E22" s="190"/>
      <c r="F22" s="190"/>
      <c r="G22" s="47" t="s">
        <v>13</v>
      </c>
      <c r="H22" s="39">
        <f>'[1]мес ТЗ 2018'!AM263</f>
        <v>0</v>
      </c>
      <c r="I22" s="39">
        <f>'[1]мес ТЗ 2018'!AM402</f>
        <v>6</v>
      </c>
      <c r="J22" s="39">
        <f>'[1]мес ТЗ 2018'!AM542</f>
        <v>3.17</v>
      </c>
      <c r="K22" s="39">
        <f>'[1]мес ТЗ 2018'!AM644</f>
        <v>0</v>
      </c>
      <c r="L22" s="39">
        <f>'[1]мес ТЗ 2018'!AM749</f>
        <v>1.72</v>
      </c>
      <c r="M22" s="39">
        <f>'[1]мес ТЗ 2018'!AM852</f>
        <v>13.332000000000001</v>
      </c>
      <c r="N22" s="39">
        <f>'[1]мес ТЗ 2018'!AM953</f>
        <v>6</v>
      </c>
      <c r="O22" s="39">
        <f>'[1]мес ТЗ 2018'!AM1093</f>
        <v>19.678000000000001</v>
      </c>
      <c r="P22" s="39">
        <f>'[1]мес ТЗ 2018'!AM1192</f>
        <v>19.678000000000001</v>
      </c>
      <c r="Q22" s="39">
        <f>'[1]мес ТЗ 2018'!AM1290</f>
        <v>0</v>
      </c>
      <c r="R22" s="39">
        <f>'[1]мес ТЗ 2018'!AM1430</f>
        <v>9.7200000000000006</v>
      </c>
      <c r="S22" s="39">
        <f>'[1]мес ТЗ 2018'!AM1563</f>
        <v>0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>
        <f t="shared" si="0"/>
        <v>79.298000000000002</v>
      </c>
      <c r="AN22" s="39">
        <f t="shared" si="1"/>
        <v>79.298000000000002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</row>
    <row r="23" spans="1:70" s="50" customFormat="1" ht="15" hidden="1" customHeight="1" x14ac:dyDescent="0.35">
      <c r="A23" s="5"/>
      <c r="B23" s="38"/>
      <c r="C23" s="38"/>
      <c r="D23" s="191" t="s">
        <v>16</v>
      </c>
      <c r="E23" s="191"/>
      <c r="F23" s="191"/>
      <c r="G23" s="47" t="s">
        <v>13</v>
      </c>
      <c r="H23" s="39" t="e">
        <f>#REF!</f>
        <v>#REF!</v>
      </c>
      <c r="I23" s="39" t="e">
        <f>#REF!</f>
        <v>#REF!</v>
      </c>
      <c r="J23" s="39" t="e">
        <f>#REF!</f>
        <v>#REF!</v>
      </c>
      <c r="K23" s="39" t="e">
        <f>#REF!</f>
        <v>#REF!</v>
      </c>
      <c r="L23" s="39" t="e">
        <f>#REF!</f>
        <v>#REF!</v>
      </c>
      <c r="M23" s="39" t="e">
        <f>#REF!</f>
        <v>#REF!</v>
      </c>
      <c r="N23" s="39" t="e">
        <f>#REF!</f>
        <v>#REF!</v>
      </c>
      <c r="O23" s="39" t="e">
        <f>#REF!</f>
        <v>#REF!</v>
      </c>
      <c r="P23" s="39" t="e">
        <f>#REF!</f>
        <v>#REF!</v>
      </c>
      <c r="Q23" s="39" t="e">
        <f>#REF!</f>
        <v>#REF!</v>
      </c>
      <c r="R23" s="39" t="e">
        <f>#REF!</f>
        <v>#REF!</v>
      </c>
      <c r="S23" s="39" t="e">
        <f>#REF!</f>
        <v>#REF!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 t="e">
        <f t="shared" si="0"/>
        <v>#REF!</v>
      </c>
      <c r="AN23" s="39" t="e">
        <f t="shared" si="1"/>
        <v>#REF!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</row>
    <row r="24" spans="1:70" s="50" customFormat="1" ht="15" hidden="1" customHeight="1" x14ac:dyDescent="0.35">
      <c r="A24" s="5"/>
      <c r="B24" s="38"/>
      <c r="C24" s="190" t="s">
        <v>17</v>
      </c>
      <c r="D24" s="190"/>
      <c r="E24" s="190"/>
      <c r="F24" s="190"/>
      <c r="G24" s="47" t="s">
        <v>18</v>
      </c>
      <c r="H24" s="39">
        <f>'[1]мес ТЗ 2018'!AM265</f>
        <v>0</v>
      </c>
      <c r="I24" s="39">
        <f>'[1]мес ТЗ 2018'!AM404</f>
        <v>0</v>
      </c>
      <c r="J24" s="39">
        <f>'[1]мес ТЗ 2018'!AM544</f>
        <v>0.47</v>
      </c>
      <c r="K24" s="39">
        <f>'[1]мес ТЗ 2018'!AM646</f>
        <v>1.7239973417511201</v>
      </c>
      <c r="L24" s="39">
        <f>'[1]мес ТЗ 2018'!AM751</f>
        <v>13.332000000000001</v>
      </c>
      <c r="M24" s="39">
        <f>'[1]мес ТЗ 2018'!AM854</f>
        <v>0</v>
      </c>
      <c r="N24" s="39">
        <f>'[1]мес ТЗ 2018'!AM955</f>
        <v>0</v>
      </c>
      <c r="O24" s="39">
        <f>'[1]мес ТЗ 2018'!AM1095</f>
        <v>139.34399999999999</v>
      </c>
      <c r="P24" s="42">
        <f>'[1]мес ТЗ 2018'!AM1194</f>
        <v>19.678000000000001</v>
      </c>
      <c r="Q24" s="39">
        <f>'[1]мес ТЗ 2018'!AM1292</f>
        <v>0</v>
      </c>
      <c r="R24" s="39">
        <f>'[1]мес ТЗ 2018'!AM1432</f>
        <v>4.2300000000000004</v>
      </c>
      <c r="S24" s="39">
        <f>'[1]мес ТЗ 2018'!AM1565</f>
        <v>0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>
        <f t="shared" si="0"/>
        <v>178.7779973417511</v>
      </c>
      <c r="AN24" s="39">
        <f t="shared" si="1"/>
        <v>178.7779973417511</v>
      </c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</row>
    <row r="25" spans="1:70" s="51" customFormat="1" ht="83.25" customHeight="1" x14ac:dyDescent="0.35">
      <c r="A25" s="95" t="s">
        <v>63</v>
      </c>
      <c r="B25" s="192" t="s">
        <v>9</v>
      </c>
      <c r="C25" s="38" t="s">
        <v>44</v>
      </c>
      <c r="D25" s="39" t="e">
        <f>#REF!</f>
        <v>#REF!</v>
      </c>
      <c r="E25" s="43" t="s">
        <v>10</v>
      </c>
      <c r="F25" s="41" t="s">
        <v>55</v>
      </c>
      <c r="G25" s="240"/>
      <c r="H25" s="39">
        <v>15.465999999999999</v>
      </c>
      <c r="I25" s="145"/>
      <c r="J25" s="145"/>
      <c r="K25" s="39"/>
      <c r="L25" s="39"/>
      <c r="M25" s="39"/>
      <c r="N25" s="39"/>
      <c r="O25" s="145"/>
      <c r="P25" s="145"/>
      <c r="Q25" s="145"/>
      <c r="R25" s="39"/>
      <c r="S25" s="39"/>
      <c r="T25" s="39"/>
      <c r="U25" s="39"/>
      <c r="V25" s="39"/>
      <c r="W25" s="145"/>
      <c r="X25" s="145"/>
      <c r="Y25" s="39"/>
      <c r="Z25" s="39"/>
      <c r="AA25" s="39"/>
      <c r="AB25" s="39"/>
      <c r="AC25" s="39"/>
      <c r="AD25" s="145"/>
      <c r="AE25" s="145"/>
      <c r="AF25" s="39"/>
      <c r="AG25" s="39"/>
      <c r="AH25" s="39"/>
      <c r="AI25" s="39"/>
      <c r="AJ25" s="39"/>
      <c r="AK25" s="145"/>
      <c r="AL25" s="145"/>
      <c r="AM25" s="39">
        <f>SUM(H25:AL25)</f>
        <v>15.465999999999999</v>
      </c>
      <c r="AN25" s="39">
        <f t="shared" ref="AN25:AN32" si="2">AM25</f>
        <v>15.465999999999999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</row>
    <row r="26" spans="1:70" s="48" customFormat="1" ht="50.25" hidden="1" customHeight="1" x14ac:dyDescent="0.35">
      <c r="A26" s="95" t="s">
        <v>64</v>
      </c>
      <c r="B26" s="192"/>
      <c r="C26" s="38" t="s">
        <v>45</v>
      </c>
      <c r="D26" s="39">
        <v>19.72</v>
      </c>
      <c r="E26" s="43" t="s">
        <v>11</v>
      </c>
      <c r="F26" s="44" t="s">
        <v>57</v>
      </c>
      <c r="G26" s="241"/>
      <c r="H26" s="39"/>
      <c r="I26" s="145">
        <f>D26/3</f>
        <v>6.5733333333333333</v>
      </c>
      <c r="J26" s="145">
        <f>D26/3</f>
        <v>6.5733333333333333</v>
      </c>
      <c r="K26" s="39"/>
      <c r="L26" s="39">
        <f>D26</f>
        <v>19.72</v>
      </c>
      <c r="M26" s="39"/>
      <c r="N26" s="39"/>
      <c r="O26" s="145">
        <f>D26</f>
        <v>19.72</v>
      </c>
      <c r="P26" s="145">
        <f>D26/3</f>
        <v>6.5733333333333333</v>
      </c>
      <c r="Q26" s="145"/>
      <c r="R26" s="39">
        <f>D26</f>
        <v>19.72</v>
      </c>
      <c r="S26" s="39"/>
      <c r="T26" s="39"/>
      <c r="U26" s="39"/>
      <c r="V26" s="39"/>
      <c r="W26" s="145"/>
      <c r="X26" s="145"/>
      <c r="Y26" s="39"/>
      <c r="Z26" s="39"/>
      <c r="AA26" s="39"/>
      <c r="AB26" s="39"/>
      <c r="AC26" s="39"/>
      <c r="AD26" s="145"/>
      <c r="AE26" s="145"/>
      <c r="AF26" s="39"/>
      <c r="AG26" s="39"/>
      <c r="AH26" s="39"/>
      <c r="AI26" s="39"/>
      <c r="AJ26" s="39"/>
      <c r="AK26" s="145"/>
      <c r="AL26" s="145"/>
      <c r="AM26" s="39">
        <f t="shared" ref="AM26" si="3">SUM(H26:AL26)</f>
        <v>78.88</v>
      </c>
      <c r="AN26" s="39">
        <f t="shared" si="2"/>
        <v>78.88</v>
      </c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</row>
    <row r="27" spans="1:70" s="52" customFormat="1" ht="148.5" customHeight="1" thickBot="1" x14ac:dyDescent="0.4">
      <c r="A27" s="95" t="s">
        <v>65</v>
      </c>
      <c r="B27" s="192"/>
      <c r="C27" s="38" t="s">
        <v>46</v>
      </c>
      <c r="D27" s="39">
        <v>306.12799999999999</v>
      </c>
      <c r="E27" s="43" t="s">
        <v>12</v>
      </c>
      <c r="F27" s="38" t="s">
        <v>58</v>
      </c>
      <c r="G27" s="241"/>
      <c r="H27" s="39">
        <v>61.225999999999999</v>
      </c>
      <c r="I27" s="147"/>
      <c r="J27" s="145"/>
      <c r="K27" s="39">
        <v>61.225999999999999</v>
      </c>
      <c r="L27" s="39">
        <v>61.225999999999999</v>
      </c>
      <c r="M27" s="39">
        <v>61.225000000000001</v>
      </c>
      <c r="N27" s="39">
        <v>61.225000000000001</v>
      </c>
      <c r="O27" s="145"/>
      <c r="P27" s="145"/>
      <c r="Q27" s="145"/>
      <c r="R27" s="39"/>
      <c r="S27" s="39"/>
      <c r="T27" s="39"/>
      <c r="U27" s="39"/>
      <c r="V27" s="39"/>
      <c r="W27" s="145"/>
      <c r="X27" s="145"/>
      <c r="Y27" s="39"/>
      <c r="Z27" s="39"/>
      <c r="AA27" s="39"/>
      <c r="AB27" s="39"/>
      <c r="AC27" s="39"/>
      <c r="AD27" s="145"/>
      <c r="AE27" s="145"/>
      <c r="AF27" s="39"/>
      <c r="AG27" s="39"/>
      <c r="AH27" s="39"/>
      <c r="AI27" s="39"/>
      <c r="AJ27" s="39"/>
      <c r="AK27" s="145"/>
      <c r="AL27" s="145"/>
      <c r="AM27" s="42">
        <f>SUM(H27:AL27)</f>
        <v>306.12799999999999</v>
      </c>
      <c r="AN27" s="39">
        <f t="shared" si="2"/>
        <v>306.12799999999999</v>
      </c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</row>
    <row r="28" spans="1:70" s="54" customFormat="1" ht="15.75" customHeight="1" x14ac:dyDescent="0.3">
      <c r="A28" s="191" t="s">
        <v>59</v>
      </c>
      <c r="B28" s="191"/>
      <c r="C28" s="191"/>
      <c r="D28" s="191"/>
      <c r="E28" s="191"/>
      <c r="F28" s="191"/>
      <c r="G28" s="45"/>
      <c r="H28" s="39">
        <f>SUM(H25:H27)</f>
        <v>76.691999999999993</v>
      </c>
      <c r="I28" s="39"/>
      <c r="J28" s="39"/>
      <c r="K28" s="39">
        <f>SUM(K25:K27)</f>
        <v>61.225999999999999</v>
      </c>
      <c r="L28" s="39">
        <f t="shared" ref="L28:N28" si="4">SUM(L25:L27)</f>
        <v>80.945999999999998</v>
      </c>
      <c r="M28" s="39">
        <f t="shared" si="4"/>
        <v>61.225000000000001</v>
      </c>
      <c r="N28" s="39">
        <f t="shared" si="4"/>
        <v>61.225000000000001</v>
      </c>
      <c r="O28" s="46">
        <f t="shared" ref="O28:AL28" si="5">O25</f>
        <v>0</v>
      </c>
      <c r="P28" s="46">
        <f t="shared" si="5"/>
        <v>0</v>
      </c>
      <c r="Q28" s="46">
        <f t="shared" si="5"/>
        <v>0</v>
      </c>
      <c r="R28" s="46">
        <f t="shared" si="5"/>
        <v>0</v>
      </c>
      <c r="S28" s="46">
        <f t="shared" si="5"/>
        <v>0</v>
      </c>
      <c r="T28" s="46">
        <f t="shared" si="5"/>
        <v>0</v>
      </c>
      <c r="U28" s="46">
        <f t="shared" si="5"/>
        <v>0</v>
      </c>
      <c r="V28" s="46">
        <f t="shared" si="5"/>
        <v>0</v>
      </c>
      <c r="W28" s="46">
        <f t="shared" si="5"/>
        <v>0</v>
      </c>
      <c r="X28" s="46">
        <f t="shared" si="5"/>
        <v>0</v>
      </c>
      <c r="Y28" s="46">
        <f t="shared" si="5"/>
        <v>0</v>
      </c>
      <c r="Z28" s="46">
        <f t="shared" si="5"/>
        <v>0</v>
      </c>
      <c r="AA28" s="46">
        <f t="shared" si="5"/>
        <v>0</v>
      </c>
      <c r="AB28" s="46">
        <f t="shared" si="5"/>
        <v>0</v>
      </c>
      <c r="AC28" s="46">
        <f t="shared" si="5"/>
        <v>0</v>
      </c>
      <c r="AD28" s="46">
        <f t="shared" si="5"/>
        <v>0</v>
      </c>
      <c r="AE28" s="46">
        <f t="shared" si="5"/>
        <v>0</v>
      </c>
      <c r="AF28" s="46">
        <f t="shared" si="5"/>
        <v>0</v>
      </c>
      <c r="AG28" s="46">
        <f t="shared" si="5"/>
        <v>0</v>
      </c>
      <c r="AH28" s="46">
        <f t="shared" si="5"/>
        <v>0</v>
      </c>
      <c r="AI28" s="46">
        <f t="shared" si="5"/>
        <v>0</v>
      </c>
      <c r="AJ28" s="46">
        <f t="shared" si="5"/>
        <v>0</v>
      </c>
      <c r="AK28" s="46">
        <f t="shared" si="5"/>
        <v>0</v>
      </c>
      <c r="AL28" s="46">
        <f t="shared" si="5"/>
        <v>0</v>
      </c>
      <c r="AM28" s="42">
        <f>SUM(AM25,AM27)</f>
        <v>321.59399999999999</v>
      </c>
      <c r="AN28" s="39">
        <f t="shared" si="2"/>
        <v>321.59399999999999</v>
      </c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</row>
    <row r="29" spans="1:70" s="50" customFormat="1" ht="15.75" hidden="1" customHeight="1" x14ac:dyDescent="0.35">
      <c r="A29" s="97"/>
      <c r="B29" s="56"/>
      <c r="C29" s="182" t="s">
        <v>14</v>
      </c>
      <c r="D29" s="183"/>
      <c r="E29" s="183"/>
      <c r="F29" s="184"/>
      <c r="G29" s="57"/>
      <c r="H29" s="58">
        <f>'[1]мес ТЗ 2018'!AM271</f>
        <v>0</v>
      </c>
      <c r="I29" s="58">
        <f>'[1]мес ТЗ 2018'!AM410</f>
        <v>30</v>
      </c>
      <c r="J29" s="58">
        <f>'[1]мес ТЗ 2018'!AM550</f>
        <v>3.98</v>
      </c>
      <c r="K29" s="58">
        <f>'[1]мес ТЗ 2018'!AM652</f>
        <v>0</v>
      </c>
      <c r="L29" s="58">
        <f>'[1]мес ТЗ 2018'!AM757</f>
        <v>2.17</v>
      </c>
      <c r="M29" s="58">
        <f>'[1]мес ТЗ 2018'!AM860</f>
        <v>19.678000000000001</v>
      </c>
      <c r="N29" s="58">
        <f>'[1]мес ТЗ 2018'!AM961</f>
        <v>30</v>
      </c>
      <c r="O29" s="58">
        <f>'[1]мес ТЗ 2018'!AM1101</f>
        <v>0</v>
      </c>
      <c r="P29" s="58">
        <f>'[1]мес ТЗ 2018'!AM1200</f>
        <v>15.465999999999999</v>
      </c>
      <c r="Q29" s="58">
        <f>'[1]мес ТЗ 2018'!AM1298</f>
        <v>0</v>
      </c>
      <c r="R29" s="58">
        <f>'[1]мес ТЗ 2018'!AM1438</f>
        <v>1.54</v>
      </c>
      <c r="S29" s="58">
        <f>'[1]мес ТЗ 2018'!AM1571</f>
        <v>0</v>
      </c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9"/>
      <c r="AM29" s="60">
        <f t="shared" ref="AM29:AM30" si="6">SUM(H29:S29)</f>
        <v>102.834</v>
      </c>
      <c r="AN29" s="61">
        <f t="shared" si="2"/>
        <v>102.834</v>
      </c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</row>
    <row r="30" spans="1:70" s="50" customFormat="1" ht="15.75" hidden="1" customHeight="1" x14ac:dyDescent="0.35">
      <c r="A30" s="40"/>
      <c r="B30" s="38"/>
      <c r="C30" s="195" t="s">
        <v>15</v>
      </c>
      <c r="D30" s="196"/>
      <c r="E30" s="196"/>
      <c r="F30" s="197"/>
      <c r="G30" s="47"/>
      <c r="H30" s="39">
        <f>'[1]мес ТЗ 2018'!AM272</f>
        <v>0</v>
      </c>
      <c r="I30" s="39">
        <f>'[1]мес ТЗ 2018'!AM411</f>
        <v>3.15</v>
      </c>
      <c r="J30" s="39">
        <f>'[1]мес ТЗ 2018'!AM551</f>
        <v>19.678000000000001</v>
      </c>
      <c r="K30" s="39">
        <f>'[1]мес ТЗ 2018'!AM653</f>
        <v>19.678000000000001</v>
      </c>
      <c r="L30" s="39">
        <f>'[1]мес ТЗ 2018'!AM758</f>
        <v>3.98</v>
      </c>
      <c r="M30" s="39">
        <f>'[1]мес ТЗ 2018'!AM861</f>
        <v>0.57999999999999996</v>
      </c>
      <c r="N30" s="39">
        <f>'[1]мес ТЗ 2018'!AM962</f>
        <v>8.35</v>
      </c>
      <c r="O30" s="39">
        <f>'[1]мес ТЗ 2018'!AM1102</f>
        <v>15.465999999999999</v>
      </c>
      <c r="P30" s="39">
        <f>'[1]мес ТЗ 2018'!AM1201</f>
        <v>0</v>
      </c>
      <c r="Q30" s="39">
        <f>'[1]мес ТЗ 2018'!AM1299</f>
        <v>0</v>
      </c>
      <c r="R30" s="39">
        <f>'[1]мес ТЗ 2018'!AM1439</f>
        <v>0.9</v>
      </c>
      <c r="S30" s="39">
        <f>'[1]мес ТЗ 2018'!AM1572</f>
        <v>6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62"/>
      <c r="AM30" s="60">
        <f t="shared" si="6"/>
        <v>77.781999999999996</v>
      </c>
      <c r="AN30" s="63">
        <f t="shared" si="2"/>
        <v>77.781999999999996</v>
      </c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</row>
    <row r="31" spans="1:70" s="50" customFormat="1" ht="15.75" hidden="1" customHeight="1" x14ac:dyDescent="0.35">
      <c r="A31" s="40"/>
      <c r="B31" s="38"/>
      <c r="C31" s="38"/>
      <c r="D31" s="200" t="s">
        <v>16</v>
      </c>
      <c r="E31" s="198"/>
      <c r="F31" s="199"/>
      <c r="G31" s="47"/>
      <c r="H31" s="39">
        <f>H28</f>
        <v>76.691999999999993</v>
      </c>
      <c r="I31" s="39">
        <f t="shared" ref="I31:S31" si="7">I28</f>
        <v>0</v>
      </c>
      <c r="J31" s="39">
        <f t="shared" si="7"/>
        <v>0</v>
      </c>
      <c r="K31" s="39">
        <f t="shared" si="7"/>
        <v>61.225999999999999</v>
      </c>
      <c r="L31" s="39">
        <f t="shared" si="7"/>
        <v>80.945999999999998</v>
      </c>
      <c r="M31" s="39">
        <f t="shared" si="7"/>
        <v>61.225000000000001</v>
      </c>
      <c r="N31" s="39">
        <f t="shared" si="7"/>
        <v>61.225000000000001</v>
      </c>
      <c r="O31" s="39">
        <f t="shared" si="7"/>
        <v>0</v>
      </c>
      <c r="P31" s="39">
        <f t="shared" si="7"/>
        <v>0</v>
      </c>
      <c r="Q31" s="39">
        <f t="shared" si="7"/>
        <v>0</v>
      </c>
      <c r="R31" s="39">
        <f t="shared" si="7"/>
        <v>0</v>
      </c>
      <c r="S31" s="39">
        <f t="shared" si="7"/>
        <v>0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62"/>
      <c r="AM31" s="60">
        <f>SUM(H31:S31)</f>
        <v>341.31400000000002</v>
      </c>
      <c r="AN31" s="63">
        <f t="shared" si="2"/>
        <v>341.31400000000002</v>
      </c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</row>
    <row r="32" spans="1:70" s="50" customFormat="1" ht="15.75" hidden="1" customHeight="1" x14ac:dyDescent="0.35">
      <c r="A32" s="40"/>
      <c r="B32" s="38"/>
      <c r="C32" s="195" t="s">
        <v>17</v>
      </c>
      <c r="D32" s="196"/>
      <c r="E32" s="196"/>
      <c r="F32" s="197"/>
      <c r="G32" s="47"/>
      <c r="H32" s="39">
        <f>'[1]мес ТЗ 2018'!AM274</f>
        <v>30</v>
      </c>
      <c r="I32" s="39">
        <f>'[1]мес ТЗ 2018'!AM413</f>
        <v>38.549999999999997</v>
      </c>
      <c r="J32" s="39">
        <f>'[1]мес ТЗ 2018'!AM553</f>
        <v>0</v>
      </c>
      <c r="K32" s="39">
        <f>'[1]мес ТЗ 2018'!AM655</f>
        <v>3.9780698364827298</v>
      </c>
      <c r="L32" s="39">
        <f>'[1]мес ТЗ 2018'!AM760</f>
        <v>0.57999999999999996</v>
      </c>
      <c r="M32" s="39">
        <f>'[1]мес ТЗ 2018'!AM863</f>
        <v>15.465999999999999</v>
      </c>
      <c r="N32" s="39">
        <f>'[1]мес ТЗ 2018'!AM964</f>
        <v>42.85</v>
      </c>
      <c r="O32" s="39">
        <f>'[1]мес ТЗ 2018'!AM1104</f>
        <v>306.12799999999999</v>
      </c>
      <c r="P32" s="42">
        <f>'[1]мес ТЗ 2018'!AM1203</f>
        <v>15.465999999999999</v>
      </c>
      <c r="Q32" s="39">
        <f>'[1]мес ТЗ 2018'!AM1301</f>
        <v>30</v>
      </c>
      <c r="R32" s="39">
        <f>'[1]мес ТЗ 2018'!AM1441</f>
        <v>0</v>
      </c>
      <c r="S32" s="39">
        <f>'[1]мес ТЗ 2018'!AM1574</f>
        <v>0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62"/>
      <c r="AM32" s="60">
        <f t="shared" ref="AM32" si="8">SUM(H32:S32)</f>
        <v>483.01806983648271</v>
      </c>
      <c r="AN32" s="63">
        <f t="shared" si="2"/>
        <v>483.01806983648271</v>
      </c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 spans="1:70" ht="15" customHeight="1" x14ac:dyDescent="0.35">
      <c r="A33" s="2"/>
      <c r="B33" s="3"/>
      <c r="C33" s="3"/>
      <c r="D33" s="3"/>
      <c r="E33" s="3"/>
      <c r="F33" s="3"/>
      <c r="G33" s="3"/>
      <c r="H33" s="88"/>
      <c r="I33" s="88"/>
      <c r="J33" s="88"/>
      <c r="K33" s="88"/>
      <c r="L33" s="88"/>
      <c r="M33" s="88"/>
      <c r="N33" s="88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N33" s="14"/>
    </row>
    <row r="34" spans="1:70" ht="15" customHeight="1" x14ac:dyDescent="0.35">
      <c r="A34" s="2"/>
      <c r="B34" s="3"/>
      <c r="C34" s="3"/>
      <c r="D34" s="3"/>
      <c r="E34" s="3"/>
      <c r="F34" s="3"/>
      <c r="G34" s="88"/>
      <c r="H34" s="88"/>
      <c r="I34" s="88"/>
      <c r="J34" s="88"/>
      <c r="K34" s="88"/>
      <c r="L34" s="88"/>
      <c r="M34" s="88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66"/>
      <c r="AM34" s="11"/>
      <c r="AP34" s="14"/>
      <c r="AQ34" s="14"/>
      <c r="BQ34" s="11"/>
      <c r="BR34" s="11"/>
    </row>
    <row r="35" spans="1:70" s="90" customFormat="1" ht="66" customHeight="1" x14ac:dyDescent="0.35">
      <c r="B35" s="212" t="s">
        <v>35</v>
      </c>
      <c r="C35" s="212"/>
      <c r="D35" s="212"/>
      <c r="E35" s="212"/>
      <c r="F35" s="212"/>
      <c r="G35" s="212"/>
      <c r="H35" s="171" t="s">
        <v>96</v>
      </c>
      <c r="I35" s="171"/>
      <c r="J35" s="171"/>
      <c r="K35" s="171"/>
      <c r="L35" s="171"/>
      <c r="M35" s="171"/>
      <c r="P35" s="172"/>
      <c r="Q35" s="172"/>
      <c r="R35" s="172"/>
      <c r="S35" s="172"/>
      <c r="T35" s="91"/>
      <c r="U35" s="173" t="s">
        <v>87</v>
      </c>
      <c r="V35" s="173"/>
      <c r="W35" s="173"/>
    </row>
    <row r="36" spans="1:70" s="90" customFormat="1" ht="21.9" customHeight="1" x14ac:dyDescent="0.35">
      <c r="I36" s="170" t="s">
        <v>3</v>
      </c>
      <c r="J36" s="170"/>
      <c r="K36" s="170"/>
      <c r="L36" s="170"/>
      <c r="P36" s="170" t="s">
        <v>27</v>
      </c>
      <c r="Q36" s="170"/>
      <c r="R36" s="170"/>
      <c r="S36" s="170"/>
      <c r="U36" s="170" t="s">
        <v>28</v>
      </c>
      <c r="V36" s="170"/>
      <c r="W36" s="170"/>
    </row>
    <row r="37" spans="1:70" s="90" customFormat="1" ht="70.5" customHeight="1" x14ac:dyDescent="0.35">
      <c r="B37" s="212" t="s">
        <v>86</v>
      </c>
      <c r="C37" s="212"/>
      <c r="D37" s="212"/>
      <c r="E37" s="212"/>
      <c r="F37" s="212"/>
      <c r="G37" s="212"/>
      <c r="H37" s="171" t="s">
        <v>84</v>
      </c>
      <c r="I37" s="171"/>
      <c r="J37" s="171"/>
      <c r="K37" s="171"/>
      <c r="L37" s="171"/>
      <c r="M37" s="171"/>
      <c r="P37" s="172"/>
      <c r="Q37" s="172"/>
      <c r="R37" s="172"/>
      <c r="S37" s="172"/>
      <c r="T37" s="91"/>
      <c r="U37" s="173" t="s">
        <v>85</v>
      </c>
      <c r="V37" s="173"/>
      <c r="W37" s="173"/>
    </row>
    <row r="38" spans="1:70" s="90" customFormat="1" ht="26.1" customHeight="1" x14ac:dyDescent="0.35">
      <c r="I38" s="170" t="s">
        <v>3</v>
      </c>
      <c r="J38" s="170"/>
      <c r="K38" s="170"/>
      <c r="L38" s="170"/>
      <c r="P38" s="170" t="s">
        <v>27</v>
      </c>
      <c r="Q38" s="170"/>
      <c r="R38" s="170"/>
      <c r="S38" s="170"/>
      <c r="U38" s="170" t="s">
        <v>28</v>
      </c>
      <c r="V38" s="170"/>
      <c r="W38" s="170"/>
    </row>
    <row r="39" spans="1:70" ht="15" customHeight="1" x14ac:dyDescent="0.35">
      <c r="B39" s="98"/>
      <c r="C39" s="98"/>
      <c r="E39" s="93"/>
      <c r="F39" s="99"/>
      <c r="G39" s="99"/>
      <c r="H39" s="99"/>
      <c r="K39" s="99"/>
      <c r="L39" s="99"/>
      <c r="M39" s="99"/>
      <c r="N39" s="99"/>
      <c r="O39" s="8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66"/>
      <c r="AM39" s="11"/>
      <c r="AP39" s="14"/>
      <c r="AQ39" s="14"/>
      <c r="BQ39" s="11"/>
      <c r="BR39" s="11"/>
    </row>
    <row r="40" spans="1:70" ht="13.5" customHeight="1" x14ac:dyDescent="0.35">
      <c r="E40" s="93"/>
      <c r="G40" s="11"/>
      <c r="Q40" s="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66"/>
      <c r="AM40" s="11"/>
      <c r="AP40" s="14"/>
      <c r="AQ40" s="14"/>
      <c r="BQ40" s="11"/>
      <c r="BR40" s="11"/>
    </row>
  </sheetData>
  <mergeCells count="46">
    <mergeCell ref="P35:S35"/>
    <mergeCell ref="U35:W35"/>
    <mergeCell ref="P36:S36"/>
    <mergeCell ref="U36:W36"/>
    <mergeCell ref="C30:F30"/>
    <mergeCell ref="I36:L36"/>
    <mergeCell ref="D31:F31"/>
    <mergeCell ref="C32:F32"/>
    <mergeCell ref="B35:G35"/>
    <mergeCell ref="H35:M35"/>
    <mergeCell ref="G25:G27"/>
    <mergeCell ref="A28:F28"/>
    <mergeCell ref="C29:F29"/>
    <mergeCell ref="AN16:AN17"/>
    <mergeCell ref="H18:AL19"/>
    <mergeCell ref="H20:AL20"/>
    <mergeCell ref="C21:F21"/>
    <mergeCell ref="C22:F22"/>
    <mergeCell ref="B25:B27"/>
    <mergeCell ref="D23:F23"/>
    <mergeCell ref="C24:F24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AG4:AM4"/>
    <mergeCell ref="AG6:AM6"/>
    <mergeCell ref="AG8:AM8"/>
    <mergeCell ref="AG10:AM10"/>
    <mergeCell ref="B4:F4"/>
    <mergeCell ref="B10:F10"/>
    <mergeCell ref="B37:G37"/>
    <mergeCell ref="I38:L38"/>
    <mergeCell ref="H37:M37"/>
    <mergeCell ref="P37:S37"/>
    <mergeCell ref="U37:W37"/>
    <mergeCell ref="P38:S38"/>
    <mergeCell ref="U38:W3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3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BQ48"/>
  <sheetViews>
    <sheetView showZeros="0" tabSelected="1" view="pageBreakPreview" topLeftCell="B1" zoomScale="55" zoomScaleNormal="60" zoomScaleSheetLayoutView="55" workbookViewId="0">
      <selection activeCell="X28" sqref="X28:AB28"/>
    </sheetView>
  </sheetViews>
  <sheetFormatPr defaultColWidth="12.44140625" defaultRowHeight="18" outlineLevelRow="1" x14ac:dyDescent="0.35"/>
  <cols>
    <col min="1" max="1" width="6" style="11" customWidth="1"/>
    <col min="2" max="2" width="69.6640625" style="92" customWidth="1"/>
    <col min="3" max="3" width="22.109375" style="11" customWidth="1"/>
    <col min="4" max="4" width="10.88671875" style="11" customWidth="1"/>
    <col min="5" max="5" width="17.6640625" style="93" customWidth="1"/>
    <col min="6" max="6" width="7" style="93" hidden="1" customWidth="1"/>
    <col min="7" max="37" width="6.88671875" style="11" customWidth="1"/>
    <col min="38" max="38" width="11.6640625" style="11" customWidth="1"/>
    <col min="39" max="39" width="10.5546875" style="66" customWidth="1"/>
    <col min="40" max="40" width="12.44140625" style="11"/>
    <col min="41" max="67" width="12.44140625" style="14"/>
    <col min="68" max="16384" width="12.44140625" style="11"/>
  </cols>
  <sheetData>
    <row r="1" spans="1:67" ht="20.25" customHeight="1" outlineLevel="1" x14ac:dyDescent="0.35">
      <c r="A1" s="6"/>
      <c r="B1" s="7"/>
      <c r="C1" s="8"/>
      <c r="D1" s="9"/>
      <c r="E1" s="9"/>
      <c r="F1" s="9"/>
      <c r="G1" s="10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3" t="s">
        <v>36</v>
      </c>
    </row>
    <row r="2" spans="1:67" ht="15" hidden="1" customHeight="1" outlineLevel="1" x14ac:dyDescent="0.35">
      <c r="A2" s="6"/>
      <c r="B2" s="7"/>
      <c r="C2" s="8"/>
      <c r="D2" s="9"/>
      <c r="E2" s="9"/>
      <c r="F2" s="9"/>
      <c r="G2" s="10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1"/>
    </row>
    <row r="3" spans="1:67" ht="15" hidden="1" customHeight="1" outlineLevel="1" x14ac:dyDescent="0.35">
      <c r="A3" s="6"/>
      <c r="B3" s="15" t="s">
        <v>0</v>
      </c>
      <c r="C3" s="8"/>
      <c r="D3" s="9"/>
      <c r="E3" s="9"/>
      <c r="F3" s="9"/>
      <c r="G3" s="10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1" t="s">
        <v>1</v>
      </c>
      <c r="AI3" s="12"/>
      <c r="AJ3" s="12"/>
      <c r="AK3" s="12"/>
      <c r="AL3" s="12"/>
      <c r="AM3" s="12"/>
    </row>
    <row r="4" spans="1:67" ht="32.25" hidden="1" customHeight="1" outlineLevel="1" x14ac:dyDescent="0.35">
      <c r="A4" s="6"/>
      <c r="B4" s="174" t="s">
        <v>31</v>
      </c>
      <c r="C4" s="174"/>
      <c r="D4" s="174"/>
      <c r="E4" s="174"/>
      <c r="F4" s="9"/>
      <c r="G4" s="10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74" t="s">
        <v>2</v>
      </c>
      <c r="AG4" s="174"/>
      <c r="AH4" s="174"/>
      <c r="AI4" s="174"/>
      <c r="AJ4" s="174"/>
      <c r="AK4" s="174"/>
      <c r="AL4" s="174"/>
      <c r="AM4" s="174"/>
    </row>
    <row r="5" spans="1:67" ht="31.5" hidden="1" customHeight="1" outlineLevel="1" x14ac:dyDescent="0.35">
      <c r="A5" s="6"/>
      <c r="B5" s="16" t="s">
        <v>33</v>
      </c>
      <c r="C5" s="17"/>
      <c r="D5" s="17"/>
      <c r="E5" s="17"/>
      <c r="F5" s="9"/>
      <c r="G5" s="10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7"/>
      <c r="AG5" s="17"/>
      <c r="AH5" s="17"/>
      <c r="AI5" s="17"/>
      <c r="AJ5" s="17"/>
      <c r="AK5" s="12"/>
      <c r="AL5" s="12"/>
      <c r="AM5" s="12"/>
    </row>
    <row r="6" spans="1:67" ht="15" hidden="1" customHeight="1" outlineLevel="1" x14ac:dyDescent="0.35">
      <c r="A6" s="6"/>
      <c r="B6" s="18" t="s">
        <v>3</v>
      </c>
      <c r="C6" s="19"/>
      <c r="D6" s="19"/>
      <c r="E6" s="19"/>
      <c r="F6" s="9"/>
      <c r="G6" s="10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75" t="s">
        <v>3</v>
      </c>
      <c r="AG6" s="175"/>
      <c r="AH6" s="175"/>
      <c r="AI6" s="175"/>
      <c r="AJ6" s="175"/>
      <c r="AK6" s="175"/>
      <c r="AL6" s="175"/>
      <c r="AM6" s="175"/>
    </row>
    <row r="7" spans="1:67" ht="33" hidden="1" customHeight="1" outlineLevel="1" x14ac:dyDescent="0.35">
      <c r="A7" s="6"/>
      <c r="B7" s="20" t="s">
        <v>34</v>
      </c>
      <c r="C7" s="17"/>
      <c r="D7" s="17"/>
      <c r="E7" s="17"/>
      <c r="F7" s="9"/>
      <c r="G7" s="10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7"/>
      <c r="AG7" s="17"/>
      <c r="AH7" s="17"/>
      <c r="AI7" s="17"/>
      <c r="AJ7" s="17"/>
      <c r="AK7" s="12"/>
      <c r="AL7" s="12"/>
      <c r="AM7" s="12"/>
    </row>
    <row r="8" spans="1:67" ht="15" hidden="1" customHeight="1" outlineLevel="1" x14ac:dyDescent="0.35">
      <c r="A8" s="6"/>
      <c r="B8" s="21" t="s">
        <v>27</v>
      </c>
      <c r="C8" s="22"/>
      <c r="D8" s="22"/>
      <c r="E8" s="22"/>
      <c r="F8" s="9"/>
      <c r="G8" s="10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75" t="s">
        <v>27</v>
      </c>
      <c r="AG8" s="175"/>
      <c r="AH8" s="175"/>
      <c r="AI8" s="175"/>
      <c r="AJ8" s="175"/>
      <c r="AK8" s="175"/>
      <c r="AL8" s="175"/>
      <c r="AM8" s="175"/>
    </row>
    <row r="9" spans="1:67" ht="15" hidden="1" customHeight="1" outlineLevel="1" x14ac:dyDescent="0.35">
      <c r="A9" s="6"/>
      <c r="B9" s="17"/>
      <c r="C9" s="17"/>
      <c r="D9" s="17"/>
      <c r="E9" s="17"/>
      <c r="F9" s="9"/>
      <c r="G9" s="10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7"/>
      <c r="AG9" s="17"/>
      <c r="AH9" s="17"/>
      <c r="AI9" s="17"/>
      <c r="AJ9" s="17"/>
      <c r="AK9" s="12"/>
      <c r="AL9" s="12"/>
      <c r="AM9" s="12"/>
    </row>
    <row r="10" spans="1:67" ht="27.75" hidden="1" customHeight="1" outlineLevel="1" x14ac:dyDescent="0.35">
      <c r="A10" s="23"/>
      <c r="B10" s="174" t="s">
        <v>32</v>
      </c>
      <c r="C10" s="174"/>
      <c r="D10" s="174"/>
      <c r="E10" s="174"/>
      <c r="F10" s="23"/>
      <c r="G10" s="23"/>
      <c r="H10" s="23"/>
      <c r="I10" s="23"/>
      <c r="J10" s="23"/>
      <c r="K10" s="2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76" t="s">
        <v>83</v>
      </c>
      <c r="AG10" s="176"/>
      <c r="AH10" s="176"/>
      <c r="AI10" s="176"/>
      <c r="AJ10" s="176"/>
      <c r="AK10" s="176"/>
      <c r="AL10" s="176"/>
      <c r="AM10" s="176"/>
    </row>
    <row r="11" spans="1:67" ht="27.75" hidden="1" customHeight="1" x14ac:dyDescent="0.35">
      <c r="A11" s="23"/>
      <c r="B11" s="25"/>
      <c r="C11" s="25"/>
      <c r="D11" s="25"/>
      <c r="E11" s="25"/>
      <c r="F11" s="23"/>
      <c r="G11" s="23"/>
      <c r="H11" s="23"/>
      <c r="I11" s="23"/>
      <c r="J11" s="23"/>
      <c r="K11" s="23"/>
      <c r="L11" s="25"/>
      <c r="M11" s="25"/>
      <c r="N11" s="25"/>
      <c r="O11" s="25"/>
      <c r="P11" s="2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00"/>
    </row>
    <row r="12" spans="1:67" ht="27.75" customHeight="1" x14ac:dyDescent="0.35">
      <c r="A12" s="23"/>
      <c r="B12" s="25"/>
      <c r="C12" s="25"/>
      <c r="D12" s="25"/>
      <c r="E12" s="25"/>
      <c r="F12" s="23"/>
      <c r="G12" s="23"/>
      <c r="H12" s="23"/>
      <c r="I12" s="23"/>
      <c r="J12" s="23"/>
      <c r="K12" s="23"/>
      <c r="L12" s="25"/>
      <c r="M12" s="25"/>
      <c r="N12" s="25"/>
      <c r="O12" s="25"/>
      <c r="P12" s="2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67" s="26" customFormat="1" ht="21.75" customHeight="1" x14ac:dyDescent="0.3">
      <c r="A13" s="177" t="s">
        <v>78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spans="1:67" s="26" customFormat="1" ht="21.75" customHeight="1" x14ac:dyDescent="0.3">
      <c r="A14" s="177" t="s">
        <v>69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spans="1:67" s="26" customFormat="1" ht="21.75" customHeight="1" x14ac:dyDescent="0.3">
      <c r="A15" s="177" t="s">
        <v>76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spans="1:67" ht="15" customHeight="1" x14ac:dyDescent="0.35">
      <c r="A16" s="178" t="s">
        <v>4</v>
      </c>
      <c r="B16" s="179" t="s">
        <v>5</v>
      </c>
      <c r="C16" s="178" t="s">
        <v>56</v>
      </c>
      <c r="D16" s="180" t="s">
        <v>29</v>
      </c>
      <c r="E16" s="180" t="s">
        <v>54</v>
      </c>
      <c r="F16" s="181" t="s">
        <v>71</v>
      </c>
      <c r="G16" s="185" t="s">
        <v>103</v>
      </c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6" t="s">
        <v>93</v>
      </c>
      <c r="AM16" s="186" t="s">
        <v>94</v>
      </c>
    </row>
    <row r="17" spans="1:69" ht="15" customHeight="1" x14ac:dyDescent="0.35">
      <c r="A17" s="178"/>
      <c r="B17" s="179"/>
      <c r="C17" s="178"/>
      <c r="D17" s="180"/>
      <c r="E17" s="180"/>
      <c r="F17" s="181"/>
      <c r="G17" s="5">
        <v>1</v>
      </c>
      <c r="H17" s="143">
        <v>2</v>
      </c>
      <c r="I17" s="144">
        <v>3</v>
      </c>
      <c r="J17" s="4">
        <v>4</v>
      </c>
      <c r="K17" s="5">
        <v>5</v>
      </c>
      <c r="L17" s="4">
        <v>6</v>
      </c>
      <c r="M17" s="5">
        <v>7</v>
      </c>
      <c r="N17" s="143">
        <v>8</v>
      </c>
      <c r="O17" s="144">
        <v>9</v>
      </c>
      <c r="P17" s="143">
        <v>10</v>
      </c>
      <c r="Q17" s="5">
        <v>11</v>
      </c>
      <c r="R17" s="4">
        <v>12</v>
      </c>
      <c r="S17" s="5">
        <v>13</v>
      </c>
      <c r="T17" s="4">
        <v>14</v>
      </c>
      <c r="U17" s="5">
        <v>15</v>
      </c>
      <c r="V17" s="143">
        <v>16</v>
      </c>
      <c r="W17" s="144">
        <v>17</v>
      </c>
      <c r="X17" s="4">
        <v>18</v>
      </c>
      <c r="Y17" s="5">
        <v>19</v>
      </c>
      <c r="Z17" s="4">
        <v>20</v>
      </c>
      <c r="AA17" s="5">
        <v>21</v>
      </c>
      <c r="AB17" s="4">
        <v>22</v>
      </c>
      <c r="AC17" s="144">
        <v>23</v>
      </c>
      <c r="AD17" s="143">
        <v>24</v>
      </c>
      <c r="AE17" s="5">
        <v>25</v>
      </c>
      <c r="AF17" s="4">
        <v>26</v>
      </c>
      <c r="AG17" s="5">
        <v>27</v>
      </c>
      <c r="AH17" s="4">
        <v>28</v>
      </c>
      <c r="AI17" s="5">
        <v>29</v>
      </c>
      <c r="AJ17" s="143">
        <v>30</v>
      </c>
      <c r="AK17" s="144">
        <v>31</v>
      </c>
      <c r="AL17" s="186"/>
      <c r="AM17" s="186"/>
    </row>
    <row r="18" spans="1:69" ht="15" customHeight="1" x14ac:dyDescent="0.35">
      <c r="A18" s="178"/>
      <c r="B18" s="179"/>
      <c r="C18" s="178"/>
      <c r="D18" s="180"/>
      <c r="E18" s="180"/>
      <c r="F18" s="181"/>
      <c r="G18" s="178" t="s">
        <v>79</v>
      </c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86"/>
      <c r="AM18" s="186"/>
    </row>
    <row r="19" spans="1:69" ht="30" customHeight="1" x14ac:dyDescent="0.35">
      <c r="A19" s="178"/>
      <c r="B19" s="179"/>
      <c r="C19" s="178"/>
      <c r="D19" s="180"/>
      <c r="E19" s="180"/>
      <c r="F19" s="181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86"/>
      <c r="AM19" s="186"/>
    </row>
    <row r="20" spans="1:69" s="33" customFormat="1" ht="17.399999999999999" x14ac:dyDescent="0.3">
      <c r="A20" s="30">
        <v>1</v>
      </c>
      <c r="B20" s="30">
        <v>2</v>
      </c>
      <c r="C20" s="31">
        <v>3</v>
      </c>
      <c r="D20" s="31">
        <v>5</v>
      </c>
      <c r="E20" s="30">
        <v>6</v>
      </c>
      <c r="F20" s="30">
        <v>7</v>
      </c>
      <c r="G20" s="188">
        <v>7</v>
      </c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32"/>
      <c r="AM20" s="30">
        <v>8</v>
      </c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</row>
    <row r="21" spans="1:69" s="33" customFormat="1" ht="24.75" customHeight="1" x14ac:dyDescent="0.3">
      <c r="A21" s="35"/>
      <c r="B21" s="36"/>
      <c r="C21" s="36"/>
      <c r="D21" s="36"/>
      <c r="E21" s="36"/>
      <c r="F21" s="36"/>
      <c r="G21" s="186" t="s">
        <v>8</v>
      </c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30"/>
      <c r="AM21" s="36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</row>
    <row r="22" spans="1:69" ht="64.5" customHeight="1" x14ac:dyDescent="0.35">
      <c r="A22" s="37" t="s">
        <v>63</v>
      </c>
      <c r="B22" s="192" t="s">
        <v>9</v>
      </c>
      <c r="C22" s="38" t="s">
        <v>37</v>
      </c>
      <c r="D22" s="40" t="s">
        <v>10</v>
      </c>
      <c r="E22" s="41" t="s">
        <v>55</v>
      </c>
      <c r="F22" s="101">
        <v>1</v>
      </c>
      <c r="G22" s="39"/>
      <c r="H22" s="145"/>
      <c r="I22" s="145"/>
      <c r="J22" s="39"/>
      <c r="K22" s="39"/>
      <c r="L22" s="39"/>
      <c r="M22" s="39"/>
      <c r="N22" s="145"/>
      <c r="O22" s="145"/>
      <c r="P22" s="145"/>
      <c r="Q22" s="39">
        <v>1</v>
      </c>
      <c r="R22" s="39"/>
      <c r="S22" s="42"/>
      <c r="T22" s="42"/>
      <c r="U22" s="39"/>
      <c r="V22" s="148"/>
      <c r="W22" s="145"/>
      <c r="X22" s="39"/>
      <c r="Y22" s="39"/>
      <c r="Z22" s="39"/>
      <c r="AA22" s="39"/>
      <c r="AB22" s="39"/>
      <c r="AC22" s="145"/>
      <c r="AD22" s="145"/>
      <c r="AE22" s="39"/>
      <c r="AF22" s="39"/>
      <c r="AG22" s="39"/>
      <c r="AH22" s="39"/>
      <c r="AI22" s="39"/>
      <c r="AJ22" s="145"/>
      <c r="AK22" s="145"/>
      <c r="AL22" s="39">
        <f>SUM(G22:AK22)</f>
        <v>1</v>
      </c>
      <c r="AM22" s="39">
        <v>1</v>
      </c>
      <c r="AN22" s="14"/>
    </row>
    <row r="23" spans="1:69" ht="64.5" customHeight="1" x14ac:dyDescent="0.35">
      <c r="A23" s="37" t="s">
        <v>65</v>
      </c>
      <c r="B23" s="192"/>
      <c r="C23" s="38" t="s">
        <v>39</v>
      </c>
      <c r="D23" s="39" t="s">
        <v>12</v>
      </c>
      <c r="E23" s="119" t="s">
        <v>95</v>
      </c>
      <c r="F23" s="38" t="s">
        <v>58</v>
      </c>
      <c r="G23" s="39"/>
      <c r="H23" s="145"/>
      <c r="I23" s="145"/>
      <c r="J23" s="39"/>
      <c r="K23" s="39"/>
      <c r="L23" s="39"/>
      <c r="M23" s="39"/>
      <c r="N23" s="145"/>
      <c r="O23" s="145"/>
      <c r="P23" s="145"/>
      <c r="Q23" s="39">
        <v>1</v>
      </c>
      <c r="R23" s="39">
        <v>1</v>
      </c>
      <c r="S23" s="39">
        <v>1</v>
      </c>
      <c r="T23" s="39">
        <v>1</v>
      </c>
      <c r="U23" s="39">
        <v>1</v>
      </c>
      <c r="V23" s="148"/>
      <c r="W23" s="145"/>
      <c r="X23" s="39"/>
      <c r="Y23" s="39"/>
      <c r="Z23" s="39"/>
      <c r="AA23" s="39"/>
      <c r="AB23" s="39"/>
      <c r="AC23" s="145"/>
      <c r="AD23" s="145"/>
      <c r="AE23" s="39"/>
      <c r="AF23" s="39"/>
      <c r="AG23" s="39"/>
      <c r="AH23" s="39"/>
      <c r="AI23" s="39"/>
      <c r="AJ23" s="145"/>
      <c r="AK23" s="145"/>
      <c r="AL23" s="39">
        <f t="shared" ref="AL23:AL25" si="0">SUM(G23:AK23)</f>
        <v>5</v>
      </c>
      <c r="AM23" s="39">
        <v>1</v>
      </c>
      <c r="AN23" s="14"/>
      <c r="BP23" s="14"/>
    </row>
    <row r="24" spans="1:69" ht="64.5" customHeight="1" x14ac:dyDescent="0.35">
      <c r="A24" s="37" t="s">
        <v>66</v>
      </c>
      <c r="B24" s="192"/>
      <c r="C24" s="38" t="s">
        <v>40</v>
      </c>
      <c r="D24" s="39" t="s">
        <v>12</v>
      </c>
      <c r="E24" s="119" t="s">
        <v>95</v>
      </c>
      <c r="F24" s="38" t="s">
        <v>58</v>
      </c>
      <c r="G24" s="39"/>
      <c r="H24" s="145"/>
      <c r="I24" s="145"/>
      <c r="J24" s="39"/>
      <c r="K24" s="39"/>
      <c r="L24" s="39"/>
      <c r="M24" s="39"/>
      <c r="N24" s="145"/>
      <c r="O24" s="145"/>
      <c r="P24" s="145"/>
      <c r="Q24" s="39"/>
      <c r="R24" s="39">
        <v>1</v>
      </c>
      <c r="S24" s="39">
        <v>1</v>
      </c>
      <c r="T24" s="39">
        <v>1</v>
      </c>
      <c r="U24" s="39">
        <v>1</v>
      </c>
      <c r="V24" s="148"/>
      <c r="W24" s="145"/>
      <c r="X24" s="39"/>
      <c r="Y24" s="39"/>
      <c r="Z24" s="39"/>
      <c r="AA24" s="39"/>
      <c r="AB24" s="39"/>
      <c r="AC24" s="145"/>
      <c r="AD24" s="145"/>
      <c r="AE24" s="39"/>
      <c r="AF24" s="39"/>
      <c r="AG24" s="39"/>
      <c r="AH24" s="39"/>
      <c r="AI24" s="39"/>
      <c r="AJ24" s="145"/>
      <c r="AK24" s="145"/>
      <c r="AL24" s="39">
        <f t="shared" si="0"/>
        <v>4</v>
      </c>
      <c r="AM24" s="39">
        <v>1</v>
      </c>
      <c r="AN24" s="14"/>
      <c r="BP24" s="14"/>
    </row>
    <row r="25" spans="1:69" s="33" customFormat="1" ht="15.75" customHeight="1" x14ac:dyDescent="0.3">
      <c r="A25" s="191" t="s">
        <v>59</v>
      </c>
      <c r="B25" s="191"/>
      <c r="C25" s="191"/>
      <c r="D25" s="191"/>
      <c r="E25" s="191"/>
      <c r="F25" s="45"/>
      <c r="G25" s="39">
        <f>SUM(G22:G24)</f>
        <v>0</v>
      </c>
      <c r="H25" s="39">
        <f t="shared" ref="H25:AK25" si="1">SUM(H22:H24)</f>
        <v>0</v>
      </c>
      <c r="I25" s="39">
        <f t="shared" si="1"/>
        <v>0</v>
      </c>
      <c r="J25" s="39">
        <f t="shared" si="1"/>
        <v>0</v>
      </c>
      <c r="K25" s="39">
        <f t="shared" si="1"/>
        <v>0</v>
      </c>
      <c r="L25" s="39">
        <f t="shared" si="1"/>
        <v>0</v>
      </c>
      <c r="M25" s="39">
        <f t="shared" si="1"/>
        <v>0</v>
      </c>
      <c r="N25" s="39">
        <f t="shared" si="1"/>
        <v>0</v>
      </c>
      <c r="O25" s="39">
        <f t="shared" si="1"/>
        <v>0</v>
      </c>
      <c r="P25" s="39">
        <f t="shared" si="1"/>
        <v>0</v>
      </c>
      <c r="Q25" s="39">
        <f>SUM(Q22:Q24)</f>
        <v>2</v>
      </c>
      <c r="R25" s="39">
        <f>SUM(Q22:Q24)</f>
        <v>2</v>
      </c>
      <c r="S25" s="39">
        <f>SUM(R22:R24)</f>
        <v>2</v>
      </c>
      <c r="T25" s="39">
        <f>SUM(S22:S24)</f>
        <v>2</v>
      </c>
      <c r="U25" s="39">
        <f>SUM(T22:T24)</f>
        <v>2</v>
      </c>
      <c r="V25" s="39">
        <f>SUM(U22:U24)</f>
        <v>2</v>
      </c>
      <c r="W25" s="39">
        <f t="shared" si="1"/>
        <v>0</v>
      </c>
      <c r="X25" s="39">
        <f t="shared" si="1"/>
        <v>0</v>
      </c>
      <c r="Y25" s="39">
        <f t="shared" si="1"/>
        <v>0</v>
      </c>
      <c r="Z25" s="39">
        <f t="shared" si="1"/>
        <v>0</v>
      </c>
      <c r="AA25" s="39">
        <f t="shared" si="1"/>
        <v>0</v>
      </c>
      <c r="AB25" s="39">
        <f t="shared" si="1"/>
        <v>0</v>
      </c>
      <c r="AC25" s="39">
        <f t="shared" si="1"/>
        <v>0</v>
      </c>
      <c r="AD25" s="39">
        <f t="shared" si="1"/>
        <v>0</v>
      </c>
      <c r="AE25" s="39">
        <f t="shared" si="1"/>
        <v>0</v>
      </c>
      <c r="AF25" s="39">
        <f t="shared" si="1"/>
        <v>0</v>
      </c>
      <c r="AG25" s="39">
        <f t="shared" si="1"/>
        <v>0</v>
      </c>
      <c r="AH25" s="39">
        <f t="shared" si="1"/>
        <v>0</v>
      </c>
      <c r="AI25" s="39">
        <f t="shared" si="1"/>
        <v>0</v>
      </c>
      <c r="AJ25" s="39">
        <f t="shared" si="1"/>
        <v>0</v>
      </c>
      <c r="AK25" s="39">
        <f t="shared" si="1"/>
        <v>0</v>
      </c>
      <c r="AL25" s="39">
        <f t="shared" si="0"/>
        <v>12</v>
      </c>
      <c r="AM25" s="39">
        <f>SUM(AM22:AM24)</f>
        <v>3</v>
      </c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</row>
    <row r="26" spans="1:69" s="50" customFormat="1" ht="15.75" customHeight="1" thickBot="1" x14ac:dyDescent="0.4">
      <c r="A26" s="48"/>
      <c r="B26" s="49"/>
      <c r="C26" s="49"/>
      <c r="D26" s="49">
        <v>19.72</v>
      </c>
      <c r="E26" s="49"/>
      <c r="F26" s="49"/>
      <c r="G26" s="188" t="s">
        <v>19</v>
      </c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32"/>
      <c r="AM26" s="4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</row>
    <row r="27" spans="1:69" s="51" customFormat="1" ht="72" customHeight="1" x14ac:dyDescent="0.35">
      <c r="A27" s="37" t="s">
        <v>63</v>
      </c>
      <c r="B27" s="192" t="s">
        <v>91</v>
      </c>
      <c r="C27" s="38" t="s">
        <v>41</v>
      </c>
      <c r="D27" s="40" t="s">
        <v>10</v>
      </c>
      <c r="E27" s="41" t="s">
        <v>55</v>
      </c>
      <c r="F27" s="101"/>
      <c r="G27" s="39"/>
      <c r="H27" s="145"/>
      <c r="I27" s="145"/>
      <c r="J27" s="39"/>
      <c r="K27" s="39"/>
      <c r="L27" s="39"/>
      <c r="M27" s="39"/>
      <c r="N27" s="145"/>
      <c r="O27" s="145"/>
      <c r="P27" s="145"/>
      <c r="Q27" s="39"/>
      <c r="R27" s="39"/>
      <c r="S27" s="39"/>
      <c r="T27" s="39"/>
      <c r="U27" s="39"/>
      <c r="V27" s="145"/>
      <c r="W27" s="145"/>
      <c r="X27" s="39">
        <v>1</v>
      </c>
      <c r="Y27" s="39"/>
      <c r="Z27" s="39"/>
      <c r="AA27" s="39"/>
      <c r="AB27" s="39"/>
      <c r="AC27" s="149"/>
      <c r="AD27" s="145"/>
      <c r="AE27" s="39"/>
      <c r="AF27" s="39"/>
      <c r="AG27" s="39"/>
      <c r="AH27" s="39"/>
      <c r="AI27" s="39"/>
      <c r="AJ27" s="145"/>
      <c r="AK27" s="145"/>
      <c r="AL27" s="39">
        <f>SUM(G27:AK27)</f>
        <v>1</v>
      </c>
      <c r="AM27" s="39">
        <v>1</v>
      </c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</row>
    <row r="28" spans="1:69" s="52" customFormat="1" ht="72" customHeight="1" thickBot="1" x14ac:dyDescent="0.4">
      <c r="A28" s="37" t="s">
        <v>64</v>
      </c>
      <c r="B28" s="192"/>
      <c r="C28" s="38" t="s">
        <v>42</v>
      </c>
      <c r="D28" s="39" t="s">
        <v>12</v>
      </c>
      <c r="E28" s="119" t="s">
        <v>95</v>
      </c>
      <c r="F28" s="44" t="s">
        <v>57</v>
      </c>
      <c r="G28" s="39"/>
      <c r="H28" s="145"/>
      <c r="I28" s="145"/>
      <c r="J28" s="39"/>
      <c r="K28" s="39"/>
      <c r="L28" s="39"/>
      <c r="M28" s="39"/>
      <c r="N28" s="145"/>
      <c r="O28" s="145"/>
      <c r="P28" s="145"/>
      <c r="Q28" s="39"/>
      <c r="R28" s="39"/>
      <c r="S28" s="39"/>
      <c r="T28" s="39"/>
      <c r="U28" s="39"/>
      <c r="V28" s="145"/>
      <c r="W28" s="145"/>
      <c r="X28" s="39">
        <v>1</v>
      </c>
      <c r="Y28" s="39">
        <v>1</v>
      </c>
      <c r="Z28" s="39">
        <v>1</v>
      </c>
      <c r="AA28" s="39">
        <v>1</v>
      </c>
      <c r="AB28" s="39">
        <v>1</v>
      </c>
      <c r="AC28" s="147"/>
      <c r="AD28" s="145"/>
      <c r="AE28" s="39"/>
      <c r="AF28" s="39"/>
      <c r="AG28" s="39"/>
      <c r="AH28" s="39"/>
      <c r="AI28" s="39"/>
      <c r="AJ28" s="145"/>
      <c r="AK28" s="145"/>
      <c r="AL28" s="39">
        <f t="shared" ref="AL28:AL31" si="2">SUM(G28:AK28)</f>
        <v>5</v>
      </c>
      <c r="AM28" s="39">
        <v>1</v>
      </c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</row>
    <row r="29" spans="1:69" s="50" customFormat="1" ht="93" customHeight="1" x14ac:dyDescent="0.35">
      <c r="A29" s="37" t="s">
        <v>65</v>
      </c>
      <c r="B29" s="192"/>
      <c r="C29" s="38" t="s">
        <v>43</v>
      </c>
      <c r="D29" s="39" t="s">
        <v>12</v>
      </c>
      <c r="E29" s="119" t="s">
        <v>95</v>
      </c>
      <c r="F29" s="38" t="s">
        <v>58</v>
      </c>
      <c r="G29" s="39"/>
      <c r="H29" s="145"/>
      <c r="I29" s="145"/>
      <c r="J29" s="39"/>
      <c r="K29" s="39"/>
      <c r="L29" s="39"/>
      <c r="M29" s="39"/>
      <c r="N29" s="145"/>
      <c r="O29" s="145"/>
      <c r="P29" s="145"/>
      <c r="Q29" s="39"/>
      <c r="R29" s="39"/>
      <c r="S29" s="39"/>
      <c r="T29" s="39"/>
      <c r="U29" s="39"/>
      <c r="V29" s="145"/>
      <c r="W29" s="145"/>
      <c r="X29" s="39">
        <v>1</v>
      </c>
      <c r="Y29" s="39">
        <v>1</v>
      </c>
      <c r="Z29" s="39">
        <v>1</v>
      </c>
      <c r="AA29" s="39">
        <v>1</v>
      </c>
      <c r="AB29" s="39">
        <v>1</v>
      </c>
      <c r="AC29" s="150"/>
      <c r="AD29" s="145"/>
      <c r="AE29" s="39"/>
      <c r="AF29" s="39"/>
      <c r="AG29" s="39"/>
      <c r="AH29" s="39"/>
      <c r="AI29" s="39"/>
      <c r="AJ29" s="145"/>
      <c r="AK29" s="145"/>
      <c r="AL29" s="39">
        <f t="shared" si="2"/>
        <v>5</v>
      </c>
      <c r="AM29" s="39">
        <v>1</v>
      </c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</row>
    <row r="30" spans="1:69" s="33" customFormat="1" ht="15.75" customHeight="1" x14ac:dyDescent="0.3">
      <c r="A30" s="191" t="s">
        <v>59</v>
      </c>
      <c r="B30" s="191"/>
      <c r="C30" s="191"/>
      <c r="D30" s="191"/>
      <c r="E30" s="191"/>
      <c r="F30" s="45"/>
      <c r="G30" s="39">
        <f>SUM(G27:G29)</f>
        <v>0</v>
      </c>
      <c r="H30" s="39">
        <f t="shared" ref="H30:AK30" si="3">SUM(H27:H29)</f>
        <v>0</v>
      </c>
      <c r="I30" s="39">
        <f t="shared" si="3"/>
        <v>0</v>
      </c>
      <c r="J30" s="39">
        <f t="shared" si="3"/>
        <v>0</v>
      </c>
      <c r="K30" s="39">
        <f t="shared" si="3"/>
        <v>0</v>
      </c>
      <c r="L30" s="39">
        <f t="shared" si="3"/>
        <v>0</v>
      </c>
      <c r="M30" s="39">
        <f t="shared" si="3"/>
        <v>0</v>
      </c>
      <c r="N30" s="39">
        <f t="shared" si="3"/>
        <v>0</v>
      </c>
      <c r="O30" s="39">
        <f t="shared" si="3"/>
        <v>0</v>
      </c>
      <c r="P30" s="39">
        <f t="shared" si="3"/>
        <v>0</v>
      </c>
      <c r="Q30" s="39">
        <f t="shared" si="3"/>
        <v>0</v>
      </c>
      <c r="R30" s="39">
        <f t="shared" si="3"/>
        <v>0</v>
      </c>
      <c r="S30" s="39">
        <f t="shared" si="3"/>
        <v>0</v>
      </c>
      <c r="T30" s="39">
        <f t="shared" si="3"/>
        <v>0</v>
      </c>
      <c r="U30" s="39">
        <f t="shared" si="3"/>
        <v>0</v>
      </c>
      <c r="V30" s="39">
        <f t="shared" si="3"/>
        <v>0</v>
      </c>
      <c r="W30" s="39">
        <f t="shared" si="3"/>
        <v>0</v>
      </c>
      <c r="X30" s="39">
        <f>SUM(X27:X29)</f>
        <v>3</v>
      </c>
      <c r="Y30" s="39">
        <f>SUM(X27:X29)</f>
        <v>3</v>
      </c>
      <c r="Z30" s="39">
        <f>SUM(Y27:Y29)</f>
        <v>2</v>
      </c>
      <c r="AA30" s="39">
        <f>SUM(Z27:Z29)</f>
        <v>2</v>
      </c>
      <c r="AB30" s="39">
        <f>SUM(AA27:AA29)</f>
        <v>2</v>
      </c>
      <c r="AC30" s="39">
        <f>SUM(AB27:AB29)</f>
        <v>2</v>
      </c>
      <c r="AD30" s="39">
        <f t="shared" si="3"/>
        <v>0</v>
      </c>
      <c r="AE30" s="39">
        <f t="shared" si="3"/>
        <v>0</v>
      </c>
      <c r="AF30" s="39">
        <f t="shared" si="3"/>
        <v>0</v>
      </c>
      <c r="AG30" s="39">
        <f t="shared" si="3"/>
        <v>0</v>
      </c>
      <c r="AH30" s="39">
        <f t="shared" si="3"/>
        <v>0</v>
      </c>
      <c r="AI30" s="39">
        <f t="shared" si="3"/>
        <v>0</v>
      </c>
      <c r="AJ30" s="39">
        <f t="shared" si="3"/>
        <v>0</v>
      </c>
      <c r="AK30" s="39">
        <f t="shared" si="3"/>
        <v>0</v>
      </c>
      <c r="AL30" s="39">
        <f t="shared" si="2"/>
        <v>14</v>
      </c>
      <c r="AM30" s="39">
        <f>SUM(AM27:AM29)</f>
        <v>3</v>
      </c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</row>
    <row r="31" spans="1:69" ht="15" customHeight="1" x14ac:dyDescent="0.35">
      <c r="A31" s="102"/>
      <c r="B31" s="242" t="s">
        <v>92</v>
      </c>
      <c r="C31" s="242"/>
      <c r="D31" s="242"/>
      <c r="E31" s="242"/>
      <c r="F31" s="103"/>
      <c r="G31" s="40">
        <f t="shared" ref="G31:AK31" si="4">G25+G30</f>
        <v>0</v>
      </c>
      <c r="H31" s="40">
        <f t="shared" si="4"/>
        <v>0</v>
      </c>
      <c r="I31" s="40">
        <f t="shared" si="4"/>
        <v>0</v>
      </c>
      <c r="J31" s="40">
        <f t="shared" si="4"/>
        <v>0</v>
      </c>
      <c r="K31" s="40">
        <f t="shared" si="4"/>
        <v>0</v>
      </c>
      <c r="L31" s="40">
        <f t="shared" si="4"/>
        <v>0</v>
      </c>
      <c r="M31" s="40">
        <f t="shared" si="4"/>
        <v>0</v>
      </c>
      <c r="N31" s="40">
        <f t="shared" si="4"/>
        <v>0</v>
      </c>
      <c r="O31" s="40">
        <f t="shared" si="4"/>
        <v>0</v>
      </c>
      <c r="P31" s="40">
        <f t="shared" si="4"/>
        <v>0</v>
      </c>
      <c r="Q31" s="40">
        <f t="shared" si="4"/>
        <v>2</v>
      </c>
      <c r="R31" s="40">
        <f t="shared" si="4"/>
        <v>2</v>
      </c>
      <c r="S31" s="40">
        <f t="shared" si="4"/>
        <v>2</v>
      </c>
      <c r="T31" s="40">
        <f t="shared" si="4"/>
        <v>2</v>
      </c>
      <c r="U31" s="40">
        <f t="shared" si="4"/>
        <v>2</v>
      </c>
      <c r="V31" s="40">
        <f t="shared" si="4"/>
        <v>2</v>
      </c>
      <c r="W31" s="40">
        <f t="shared" si="4"/>
        <v>0</v>
      </c>
      <c r="X31" s="40">
        <f t="shared" si="4"/>
        <v>3</v>
      </c>
      <c r="Y31" s="40">
        <f t="shared" si="4"/>
        <v>3</v>
      </c>
      <c r="Z31" s="40">
        <f t="shared" si="4"/>
        <v>2</v>
      </c>
      <c r="AA31" s="40">
        <f t="shared" si="4"/>
        <v>2</v>
      </c>
      <c r="AB31" s="40">
        <f t="shared" si="4"/>
        <v>2</v>
      </c>
      <c r="AC31" s="40">
        <f t="shared" si="4"/>
        <v>2</v>
      </c>
      <c r="AD31" s="40">
        <f t="shared" si="4"/>
        <v>0</v>
      </c>
      <c r="AE31" s="40">
        <f t="shared" si="4"/>
        <v>0</v>
      </c>
      <c r="AF31" s="40">
        <f t="shared" si="4"/>
        <v>0</v>
      </c>
      <c r="AG31" s="40">
        <f t="shared" si="4"/>
        <v>0</v>
      </c>
      <c r="AH31" s="40">
        <f t="shared" si="4"/>
        <v>0</v>
      </c>
      <c r="AI31" s="40">
        <f t="shared" si="4"/>
        <v>0</v>
      </c>
      <c r="AJ31" s="40">
        <f t="shared" si="4"/>
        <v>0</v>
      </c>
      <c r="AK31" s="40">
        <f t="shared" si="4"/>
        <v>0</v>
      </c>
      <c r="AL31" s="39">
        <f t="shared" si="2"/>
        <v>26</v>
      </c>
      <c r="AM31" s="40">
        <f>AM25+AM30</f>
        <v>6</v>
      </c>
    </row>
    <row r="32" spans="1:69" ht="42.75" customHeight="1" x14ac:dyDescent="0.35"/>
    <row r="33" spans="1:68" ht="15" customHeight="1" x14ac:dyDescent="0.35">
      <c r="A33" s="2"/>
      <c r="B33" s="3"/>
      <c r="C33" s="3"/>
      <c r="D33" s="3"/>
      <c r="E33" s="3"/>
      <c r="F33" s="3"/>
      <c r="G33" s="88"/>
      <c r="H33" s="88"/>
      <c r="I33" s="88"/>
      <c r="J33" s="88"/>
      <c r="K33" s="88"/>
      <c r="L33" s="88"/>
      <c r="M33" s="88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66"/>
      <c r="AM33" s="11"/>
      <c r="AO33" s="11"/>
      <c r="BP33" s="14"/>
    </row>
    <row r="34" spans="1:68" s="90" customFormat="1" ht="66" customHeight="1" x14ac:dyDescent="0.35">
      <c r="B34" s="212" t="s">
        <v>35</v>
      </c>
      <c r="C34" s="212"/>
      <c r="D34" s="212"/>
      <c r="E34" s="212"/>
      <c r="F34" s="212"/>
      <c r="G34" s="212"/>
      <c r="H34" s="171" t="s">
        <v>96</v>
      </c>
      <c r="I34" s="171"/>
      <c r="J34" s="171"/>
      <c r="K34" s="171"/>
      <c r="L34" s="171"/>
      <c r="M34" s="171"/>
      <c r="P34" s="172"/>
      <c r="Q34" s="172"/>
      <c r="R34" s="172"/>
      <c r="S34" s="172"/>
      <c r="T34" s="91"/>
      <c r="U34" s="173" t="s">
        <v>87</v>
      </c>
      <c r="V34" s="173"/>
      <c r="W34" s="173"/>
    </row>
    <row r="35" spans="1:68" s="90" customFormat="1" ht="21.9" customHeight="1" x14ac:dyDescent="0.35">
      <c r="I35" s="170" t="s">
        <v>3</v>
      </c>
      <c r="J35" s="170"/>
      <c r="K35" s="170"/>
      <c r="L35" s="170"/>
      <c r="P35" s="170" t="s">
        <v>27</v>
      </c>
      <c r="Q35" s="170"/>
      <c r="R35" s="170"/>
      <c r="S35" s="170"/>
      <c r="U35" s="170" t="s">
        <v>28</v>
      </c>
      <c r="V35" s="170"/>
      <c r="W35" s="170"/>
    </row>
    <row r="36" spans="1:68" s="90" customFormat="1" ht="70.5" customHeight="1" x14ac:dyDescent="0.35">
      <c r="B36" s="212" t="s">
        <v>86</v>
      </c>
      <c r="C36" s="212"/>
      <c r="D36" s="212"/>
      <c r="E36" s="212"/>
      <c r="F36" s="212"/>
      <c r="G36" s="212"/>
      <c r="H36" s="171" t="s">
        <v>84</v>
      </c>
      <c r="I36" s="171"/>
      <c r="J36" s="171"/>
      <c r="K36" s="171"/>
      <c r="L36" s="171"/>
      <c r="M36" s="171"/>
      <c r="P36" s="172"/>
      <c r="Q36" s="172"/>
      <c r="R36" s="172"/>
      <c r="S36" s="172"/>
      <c r="T36" s="91"/>
      <c r="U36" s="173" t="s">
        <v>85</v>
      </c>
      <c r="V36" s="173"/>
      <c r="W36" s="173"/>
    </row>
    <row r="37" spans="1:68" s="90" customFormat="1" ht="26.1" customHeight="1" x14ac:dyDescent="0.35">
      <c r="I37" s="170" t="s">
        <v>3</v>
      </c>
      <c r="J37" s="170"/>
      <c r="K37" s="170"/>
      <c r="L37" s="170"/>
      <c r="P37" s="170" t="s">
        <v>27</v>
      </c>
      <c r="Q37" s="170"/>
      <c r="R37" s="170"/>
      <c r="S37" s="170"/>
      <c r="U37" s="170" t="s">
        <v>28</v>
      </c>
      <c r="V37" s="170"/>
      <c r="W37" s="170"/>
    </row>
    <row r="38" spans="1:68" ht="15" customHeight="1" x14ac:dyDescent="0.35">
      <c r="B38" s="98"/>
      <c r="C38" s="98"/>
      <c r="F38" s="99"/>
      <c r="G38" s="99"/>
      <c r="H38" s="99"/>
      <c r="K38" s="99"/>
      <c r="L38" s="99"/>
      <c r="M38" s="99"/>
      <c r="N38" s="99"/>
      <c r="O38" s="8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66"/>
      <c r="AM38" s="11"/>
      <c r="AO38" s="11"/>
      <c r="BP38" s="14"/>
    </row>
    <row r="39" spans="1:68" ht="95.25" customHeight="1" x14ac:dyDescent="0.35"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 t="s">
        <v>101</v>
      </c>
      <c r="R39" s="132" t="s">
        <v>101</v>
      </c>
      <c r="S39" s="132" t="s">
        <v>101</v>
      </c>
      <c r="T39" s="132" t="s">
        <v>101</v>
      </c>
      <c r="U39" s="132" t="s">
        <v>101</v>
      </c>
      <c r="V39" s="48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3"/>
      <c r="AM39" s="11"/>
      <c r="AO39" s="11"/>
      <c r="BP39" s="14"/>
    </row>
    <row r="40" spans="1:68" ht="33" customHeight="1" x14ac:dyDescent="0.35"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>
        <v>0.14000000000000001</v>
      </c>
      <c r="R40" s="134">
        <v>0.14000000000000001</v>
      </c>
      <c r="S40" s="134">
        <v>0.14000000000000001</v>
      </c>
      <c r="T40" s="134">
        <v>0.14000000000000001</v>
      </c>
      <c r="U40" s="134">
        <v>0.14000000000000001</v>
      </c>
      <c r="V40" s="48"/>
      <c r="W40" s="134"/>
      <c r="X40" s="134"/>
      <c r="Y40" s="134"/>
      <c r="Z40" s="134"/>
      <c r="AA40" s="134"/>
      <c r="AB40" s="134"/>
      <c r="AC40" s="151"/>
      <c r="AD40" s="134"/>
      <c r="AE40" s="134"/>
      <c r="AF40" s="134"/>
      <c r="AG40" s="134"/>
      <c r="AH40" s="134"/>
      <c r="AI40" s="134"/>
      <c r="AJ40" s="134"/>
      <c r="AK40" s="134"/>
      <c r="AL40" s="134">
        <f>SUM(G40:AK40)</f>
        <v>0.70000000000000007</v>
      </c>
    </row>
    <row r="41" spans="1:68" ht="84" x14ac:dyDescent="0.35"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52"/>
      <c r="W41" s="132"/>
      <c r="X41" s="132" t="s">
        <v>102</v>
      </c>
      <c r="Y41" s="132" t="s">
        <v>102</v>
      </c>
      <c r="Z41" s="132" t="s">
        <v>102</v>
      </c>
      <c r="AA41" s="132" t="s">
        <v>102</v>
      </c>
      <c r="AB41" s="132" t="s">
        <v>102</v>
      </c>
      <c r="AC41" s="48"/>
      <c r="AD41" s="132"/>
      <c r="AE41" s="132"/>
      <c r="AF41" s="132"/>
      <c r="AG41" s="132"/>
      <c r="AH41" s="132"/>
      <c r="AI41" s="132"/>
      <c r="AJ41" s="132"/>
      <c r="AK41" s="132"/>
      <c r="AL41" s="133"/>
    </row>
    <row r="42" spans="1:68" ht="21" x14ac:dyDescent="0.35"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>
        <v>0.12</v>
      </c>
      <c r="Y42" s="134">
        <v>0.12</v>
      </c>
      <c r="Z42" s="134">
        <v>0.12</v>
      </c>
      <c r="AA42" s="134">
        <v>0.12</v>
      </c>
      <c r="AB42" s="134">
        <v>0.12</v>
      </c>
      <c r="AC42" s="48"/>
      <c r="AD42" s="134"/>
      <c r="AE42" s="134"/>
      <c r="AF42" s="134"/>
      <c r="AG42" s="134"/>
      <c r="AH42" s="134"/>
      <c r="AI42" s="134"/>
      <c r="AJ42" s="134"/>
      <c r="AK42" s="134"/>
      <c r="AL42" s="134">
        <f>SUM(G42:AK42)</f>
        <v>0.6</v>
      </c>
    </row>
    <row r="43" spans="1:68" ht="40.5" customHeight="1" x14ac:dyDescent="0.4">
      <c r="A43" s="208" t="s">
        <v>97</v>
      </c>
      <c r="B43" s="243"/>
      <c r="C43" s="233"/>
      <c r="D43" s="233"/>
      <c r="E43" s="125"/>
      <c r="F43" s="1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39">
        <f>SUM(AL40,AL42)</f>
        <v>1.3</v>
      </c>
      <c r="AM43" s="124"/>
      <c r="AN43" s="14"/>
    </row>
    <row r="44" spans="1:68" x14ac:dyDescent="0.35">
      <c r="C44" s="14"/>
      <c r="D44" s="14"/>
      <c r="E44" s="137"/>
      <c r="F44" s="13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14"/>
    </row>
    <row r="45" spans="1:68" x14ac:dyDescent="0.35">
      <c r="C45" s="14"/>
      <c r="D45" s="14"/>
      <c r="E45" s="137"/>
      <c r="F45" s="13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N45" s="14"/>
    </row>
    <row r="46" spans="1:68" x14ac:dyDescent="0.35">
      <c r="C46" s="14"/>
      <c r="D46" s="14"/>
      <c r="E46" s="137"/>
      <c r="F46" s="13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14"/>
    </row>
    <row r="47" spans="1:68" x14ac:dyDescent="0.35">
      <c r="C47" s="14"/>
      <c r="D47" s="14"/>
      <c r="E47" s="137"/>
      <c r="F47" s="13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N47" s="14"/>
    </row>
    <row r="48" spans="1:68" x14ac:dyDescent="0.35">
      <c r="C48" s="14"/>
      <c r="D48" s="14"/>
      <c r="E48" s="137"/>
      <c r="F48" s="13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N48" s="14"/>
    </row>
  </sheetData>
  <mergeCells count="43">
    <mergeCell ref="G16:AK16"/>
    <mergeCell ref="AM16:AM19"/>
    <mergeCell ref="G18:AK19"/>
    <mergeCell ref="AL16:AL19"/>
    <mergeCell ref="A14:AM14"/>
    <mergeCell ref="A43:B43"/>
    <mergeCell ref="C43:D43"/>
    <mergeCell ref="B4:E4"/>
    <mergeCell ref="AF4:AM4"/>
    <mergeCell ref="AF6:AM6"/>
    <mergeCell ref="AF8:AM8"/>
    <mergeCell ref="B10:E10"/>
    <mergeCell ref="AF10:AM10"/>
    <mergeCell ref="A13:AM13"/>
    <mergeCell ref="A15:AM15"/>
    <mergeCell ref="A16:A19"/>
    <mergeCell ref="B16:B19"/>
    <mergeCell ref="C16:C19"/>
    <mergeCell ref="D16:D19"/>
    <mergeCell ref="E16:E19"/>
    <mergeCell ref="F16:F19"/>
    <mergeCell ref="B36:G36"/>
    <mergeCell ref="G26:AK26"/>
    <mergeCell ref="H36:M36"/>
    <mergeCell ref="P36:S36"/>
    <mergeCell ref="U36:W36"/>
    <mergeCell ref="B34:G34"/>
    <mergeCell ref="B27:B29"/>
    <mergeCell ref="I35:L35"/>
    <mergeCell ref="G20:AK20"/>
    <mergeCell ref="G21:AK21"/>
    <mergeCell ref="A25:E25"/>
    <mergeCell ref="A30:E30"/>
    <mergeCell ref="B31:E31"/>
    <mergeCell ref="B22:B24"/>
    <mergeCell ref="I37:L37"/>
    <mergeCell ref="H34:M34"/>
    <mergeCell ref="U37:W37"/>
    <mergeCell ref="P37:S37"/>
    <mergeCell ref="P34:S34"/>
    <mergeCell ref="U34:W34"/>
    <mergeCell ref="P35:S35"/>
    <mergeCell ref="U35:W35"/>
  </mergeCells>
  <printOptions horizontalCentered="1"/>
  <pageMargins left="0.59055118110236227" right="0.39370078740157483" top="1.1811023622047245" bottom="0.74803149606299213" header="0.31496062992125984" footer="0.31496062992125984"/>
  <pageSetup paperSize="8" scale="3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BQ64"/>
  <sheetViews>
    <sheetView showZeros="0" topLeftCell="A14" zoomScale="60" zoomScaleNormal="60" zoomScaleSheetLayoutView="55" workbookViewId="0">
      <selection activeCell="B21" sqref="B21:B24"/>
    </sheetView>
  </sheetViews>
  <sheetFormatPr defaultColWidth="12.44140625" defaultRowHeight="18" outlineLevelRow="1" x14ac:dyDescent="0.35"/>
  <cols>
    <col min="1" max="1" width="6" style="11" customWidth="1"/>
    <col min="2" max="2" width="62.88671875" style="92" customWidth="1"/>
    <col min="3" max="3" width="19.109375" style="11" customWidth="1"/>
    <col min="4" max="5" width="12.44140625" style="11"/>
    <col min="6" max="6" width="20.44140625" style="93" customWidth="1"/>
    <col min="7" max="7" width="7" style="93" hidden="1" customWidth="1"/>
    <col min="8" max="17" width="8.5546875" style="11" customWidth="1"/>
    <col min="18" max="18" width="11" style="11" customWidth="1"/>
    <col min="19" max="24" width="11.44140625" style="11" customWidth="1"/>
    <col min="25" max="25" width="11.88671875" style="11" customWidth="1"/>
    <col min="26" max="30" width="10.44140625" style="11" customWidth="1"/>
    <col min="31" max="38" width="8.5546875" style="11" customWidth="1"/>
    <col min="39" max="39" width="13.6640625" style="66" customWidth="1"/>
    <col min="40" max="40" width="14.88671875" style="11" customWidth="1"/>
    <col min="41" max="42" width="12.44140625" style="11"/>
    <col min="43" max="69" width="12.44140625" style="14"/>
    <col min="70" max="16384" width="12.44140625" style="11"/>
  </cols>
  <sheetData>
    <row r="1" spans="1:69" outlineLevel="1" x14ac:dyDescent="0.35">
      <c r="A1" s="6"/>
      <c r="B1" s="7"/>
      <c r="C1" s="8"/>
      <c r="D1" s="9"/>
      <c r="E1" s="9"/>
      <c r="F1" s="9"/>
      <c r="G1" s="9"/>
      <c r="H1" s="1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3" t="s">
        <v>36</v>
      </c>
    </row>
    <row r="2" spans="1:69" hidden="1" outlineLevel="1" x14ac:dyDescent="0.35">
      <c r="A2" s="6"/>
      <c r="B2" s="15" t="s">
        <v>0</v>
      </c>
      <c r="C2" s="8"/>
      <c r="D2" s="9"/>
      <c r="E2" s="9"/>
      <c r="F2" s="9"/>
      <c r="G2" s="9"/>
      <c r="H2" s="10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1" t="s">
        <v>1</v>
      </c>
      <c r="AJ2" s="12"/>
      <c r="AK2" s="12"/>
      <c r="AL2" s="12"/>
      <c r="AM2" s="12"/>
    </row>
    <row r="3" spans="1:69" hidden="1" outlineLevel="1" x14ac:dyDescent="0.35">
      <c r="A3" s="6"/>
      <c r="B3" s="174" t="s">
        <v>31</v>
      </c>
      <c r="C3" s="174"/>
      <c r="D3" s="174"/>
      <c r="E3" s="174"/>
      <c r="F3" s="174"/>
      <c r="G3" s="9"/>
      <c r="H3" s="1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74" t="s">
        <v>2</v>
      </c>
      <c r="AH3" s="174"/>
      <c r="AI3" s="174"/>
      <c r="AJ3" s="174"/>
      <c r="AK3" s="174"/>
      <c r="AL3" s="174"/>
      <c r="AM3" s="174"/>
      <c r="AN3" s="3"/>
    </row>
    <row r="4" spans="1:69" hidden="1" outlineLevel="1" x14ac:dyDescent="0.35">
      <c r="A4" s="6"/>
      <c r="B4" s="16" t="s">
        <v>33</v>
      </c>
      <c r="C4" s="17"/>
      <c r="D4" s="17"/>
      <c r="E4" s="17"/>
      <c r="F4" s="17"/>
      <c r="G4" s="9"/>
      <c r="H4" s="1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7"/>
      <c r="AH4" s="17"/>
      <c r="AI4" s="17"/>
      <c r="AJ4" s="17"/>
      <c r="AK4" s="17"/>
      <c r="AL4" s="12"/>
      <c r="AM4" s="12"/>
      <c r="AN4" s="3"/>
    </row>
    <row r="5" spans="1:69" hidden="1" outlineLevel="1" x14ac:dyDescent="0.35">
      <c r="A5" s="6"/>
      <c r="B5" s="18" t="s">
        <v>3</v>
      </c>
      <c r="C5" s="19"/>
      <c r="D5" s="19"/>
      <c r="E5" s="19"/>
      <c r="F5" s="19"/>
      <c r="G5" s="9"/>
      <c r="H5" s="1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75" t="s">
        <v>3</v>
      </c>
      <c r="AH5" s="175"/>
      <c r="AI5" s="175"/>
      <c r="AJ5" s="175"/>
      <c r="AK5" s="175"/>
      <c r="AL5" s="175"/>
      <c r="AM5" s="175"/>
      <c r="AN5" s="3"/>
    </row>
    <row r="6" spans="1:69" hidden="1" outlineLevel="1" x14ac:dyDescent="0.35">
      <c r="A6" s="6"/>
      <c r="B6" s="20" t="s">
        <v>34</v>
      </c>
      <c r="C6" s="17"/>
      <c r="D6" s="17"/>
      <c r="E6" s="17"/>
      <c r="F6" s="17"/>
      <c r="G6" s="9"/>
      <c r="H6" s="1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7"/>
      <c r="AH6" s="17"/>
      <c r="AI6" s="17"/>
      <c r="AJ6" s="17"/>
      <c r="AK6" s="17"/>
      <c r="AL6" s="12"/>
      <c r="AM6" s="12"/>
      <c r="AN6" s="3"/>
    </row>
    <row r="7" spans="1:69" hidden="1" outlineLevel="1" x14ac:dyDescent="0.35">
      <c r="A7" s="6"/>
      <c r="B7" s="21" t="s">
        <v>27</v>
      </c>
      <c r="C7" s="22"/>
      <c r="D7" s="22"/>
      <c r="E7" s="22"/>
      <c r="F7" s="22"/>
      <c r="G7" s="9"/>
      <c r="H7" s="1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75" t="s">
        <v>27</v>
      </c>
      <c r="AH7" s="175"/>
      <c r="AI7" s="175"/>
      <c r="AJ7" s="175"/>
      <c r="AK7" s="175"/>
      <c r="AL7" s="175"/>
      <c r="AM7" s="175"/>
      <c r="AN7" s="3"/>
    </row>
    <row r="8" spans="1:69" hidden="1" outlineLevel="1" x14ac:dyDescent="0.35">
      <c r="A8" s="6"/>
      <c r="B8" s="17"/>
      <c r="C8" s="17"/>
      <c r="D8" s="17"/>
      <c r="E8" s="17"/>
      <c r="F8" s="17"/>
      <c r="G8" s="9"/>
      <c r="H8" s="10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7"/>
      <c r="AH8" s="17"/>
      <c r="AI8" s="17"/>
      <c r="AJ8" s="17"/>
      <c r="AK8" s="17"/>
      <c r="AL8" s="12"/>
      <c r="AM8" s="12"/>
      <c r="AN8" s="3"/>
    </row>
    <row r="9" spans="1:69" hidden="1" outlineLevel="1" x14ac:dyDescent="0.35">
      <c r="A9" s="23"/>
      <c r="B9" s="174" t="s">
        <v>32</v>
      </c>
      <c r="C9" s="174"/>
      <c r="D9" s="174"/>
      <c r="E9" s="174"/>
      <c r="F9" s="174"/>
      <c r="G9" s="23"/>
      <c r="H9" s="23"/>
      <c r="I9" s="23"/>
      <c r="J9" s="23"/>
      <c r="K9" s="23"/>
      <c r="L9" s="2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176" t="s">
        <v>80</v>
      </c>
      <c r="AH9" s="176"/>
      <c r="AI9" s="176"/>
      <c r="AJ9" s="176"/>
      <c r="AK9" s="176"/>
      <c r="AL9" s="176"/>
      <c r="AM9" s="176"/>
      <c r="AN9" s="24"/>
    </row>
    <row r="10" spans="1:69" ht="27.75" hidden="1" customHeight="1" x14ac:dyDescent="0.35">
      <c r="A10" s="23"/>
      <c r="B10" s="25"/>
      <c r="C10" s="25"/>
      <c r="D10" s="25"/>
      <c r="E10" s="25"/>
      <c r="F10" s="25"/>
      <c r="G10" s="23"/>
      <c r="H10" s="23"/>
      <c r="I10" s="23"/>
      <c r="J10" s="23"/>
      <c r="K10" s="23"/>
      <c r="L10" s="23"/>
      <c r="M10" s="25"/>
      <c r="N10" s="25"/>
      <c r="O10" s="25"/>
      <c r="P10" s="25"/>
      <c r="Q10" s="2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69" ht="27.75" customHeight="1" x14ac:dyDescent="0.35">
      <c r="A11" s="23"/>
      <c r="B11" s="25"/>
      <c r="C11" s="25"/>
      <c r="D11" s="25"/>
      <c r="E11" s="25"/>
      <c r="F11" s="25"/>
      <c r="G11" s="23"/>
      <c r="H11" s="23"/>
      <c r="I11" s="23"/>
      <c r="J11" s="23"/>
      <c r="K11" s="23"/>
      <c r="L11" s="23"/>
      <c r="M11" s="25"/>
      <c r="N11" s="25"/>
      <c r="O11" s="25"/>
      <c r="P11" s="25"/>
      <c r="Q11" s="2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24"/>
    </row>
    <row r="12" spans="1:69" s="26" customFormat="1" ht="21.75" customHeight="1" x14ac:dyDescent="0.3">
      <c r="A12" s="177" t="s">
        <v>70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</row>
    <row r="13" spans="1:69" s="26" customFormat="1" ht="21.75" customHeight="1" x14ac:dyDescent="0.3">
      <c r="A13" s="177" t="s">
        <v>69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</row>
    <row r="14" spans="1:69" s="26" customFormat="1" ht="21.75" customHeight="1" x14ac:dyDescent="0.3">
      <c r="A14" s="177" t="s">
        <v>76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</row>
    <row r="15" spans="1:69" ht="42.75" customHeight="1" x14ac:dyDescent="0.35">
      <c r="A15" s="178" t="s">
        <v>4</v>
      </c>
      <c r="B15" s="179" t="s">
        <v>5</v>
      </c>
      <c r="C15" s="178" t="s">
        <v>56</v>
      </c>
      <c r="D15" s="180" t="s">
        <v>89</v>
      </c>
      <c r="E15" s="180" t="s">
        <v>29</v>
      </c>
      <c r="F15" s="180" t="s">
        <v>54</v>
      </c>
      <c r="G15" s="181" t="s">
        <v>71</v>
      </c>
      <c r="H15" s="185" t="s">
        <v>103</v>
      </c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6" t="s">
        <v>30</v>
      </c>
      <c r="AN15" s="221" t="s">
        <v>7</v>
      </c>
    </row>
    <row r="16" spans="1:69" ht="15" customHeight="1" x14ac:dyDescent="0.35">
      <c r="A16" s="178"/>
      <c r="B16" s="179"/>
      <c r="C16" s="178"/>
      <c r="D16" s="180"/>
      <c r="E16" s="180"/>
      <c r="F16" s="180"/>
      <c r="G16" s="181"/>
      <c r="H16" s="5">
        <v>1</v>
      </c>
      <c r="I16" s="143">
        <v>2</v>
      </c>
      <c r="J16" s="144">
        <v>3</v>
      </c>
      <c r="K16" s="4">
        <v>4</v>
      </c>
      <c r="L16" s="5">
        <v>5</v>
      </c>
      <c r="M16" s="4">
        <v>6</v>
      </c>
      <c r="N16" s="5">
        <v>7</v>
      </c>
      <c r="O16" s="143">
        <v>8</v>
      </c>
      <c r="P16" s="144">
        <v>9</v>
      </c>
      <c r="Q16" s="143">
        <v>10</v>
      </c>
      <c r="R16" s="5">
        <v>11</v>
      </c>
      <c r="S16" s="4">
        <v>12</v>
      </c>
      <c r="T16" s="5">
        <v>13</v>
      </c>
      <c r="U16" s="4">
        <v>14</v>
      </c>
      <c r="V16" s="5">
        <v>15</v>
      </c>
      <c r="W16" s="143">
        <v>16</v>
      </c>
      <c r="X16" s="144">
        <v>17</v>
      </c>
      <c r="Y16" s="4">
        <v>18</v>
      </c>
      <c r="Z16" s="5">
        <v>19</v>
      </c>
      <c r="AA16" s="4">
        <v>20</v>
      </c>
      <c r="AB16" s="5">
        <v>21</v>
      </c>
      <c r="AC16" s="4">
        <v>22</v>
      </c>
      <c r="AD16" s="144">
        <v>23</v>
      </c>
      <c r="AE16" s="143">
        <v>24</v>
      </c>
      <c r="AF16" s="5">
        <v>25</v>
      </c>
      <c r="AG16" s="4">
        <v>26</v>
      </c>
      <c r="AH16" s="5">
        <v>27</v>
      </c>
      <c r="AI16" s="4">
        <v>28</v>
      </c>
      <c r="AJ16" s="5">
        <v>29</v>
      </c>
      <c r="AK16" s="143">
        <v>30</v>
      </c>
      <c r="AL16" s="144">
        <v>31</v>
      </c>
      <c r="AM16" s="186"/>
      <c r="AN16" s="221"/>
    </row>
    <row r="17" spans="1:69" ht="26.25" hidden="1" customHeight="1" x14ac:dyDescent="0.35">
      <c r="A17" s="178"/>
      <c r="B17" s="179"/>
      <c r="C17" s="178"/>
      <c r="D17" s="180"/>
      <c r="E17" s="180"/>
      <c r="F17" s="180"/>
      <c r="G17" s="181"/>
      <c r="H17" s="178" t="s">
        <v>7</v>
      </c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86"/>
      <c r="AN17" s="28"/>
    </row>
    <row r="18" spans="1:69" ht="46.5" customHeight="1" x14ac:dyDescent="0.35">
      <c r="A18" s="178"/>
      <c r="B18" s="179"/>
      <c r="C18" s="178"/>
      <c r="D18" s="180"/>
      <c r="E18" s="180"/>
      <c r="F18" s="180"/>
      <c r="G18" s="181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86"/>
      <c r="AN18" s="29" t="s">
        <v>60</v>
      </c>
    </row>
    <row r="19" spans="1:69" s="33" customFormat="1" ht="17.399999999999999" x14ac:dyDescent="0.3">
      <c r="A19" s="30">
        <v>1</v>
      </c>
      <c r="B19" s="30">
        <v>2</v>
      </c>
      <c r="C19" s="31">
        <v>3</v>
      </c>
      <c r="D19" s="30">
        <v>4</v>
      </c>
      <c r="E19" s="31">
        <v>5</v>
      </c>
      <c r="F19" s="30">
        <v>6</v>
      </c>
      <c r="G19" s="30">
        <v>7</v>
      </c>
      <c r="H19" s="188">
        <v>7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30">
        <v>8</v>
      </c>
      <c r="AN19" s="32">
        <v>9</v>
      </c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69" s="33" customFormat="1" ht="18.75" customHeight="1" x14ac:dyDescent="0.3">
      <c r="A20" s="35"/>
      <c r="B20" s="36"/>
      <c r="C20" s="36"/>
      <c r="D20" s="36"/>
      <c r="E20" s="36"/>
      <c r="F20" s="36"/>
      <c r="G20" s="36"/>
      <c r="H20" s="186" t="s">
        <v>8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36"/>
      <c r="AN20" s="36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69" ht="81" customHeight="1" x14ac:dyDescent="0.35">
      <c r="A21" s="37" t="s">
        <v>63</v>
      </c>
      <c r="B21" s="192" t="s">
        <v>9</v>
      </c>
      <c r="C21" s="38" t="s">
        <v>37</v>
      </c>
      <c r="D21" s="39">
        <f>'[1]Норма ТК'!C3</f>
        <v>13.332000000000001</v>
      </c>
      <c r="E21" s="40" t="s">
        <v>10</v>
      </c>
      <c r="F21" s="41" t="s">
        <v>55</v>
      </c>
      <c r="G21" s="240">
        <v>1</v>
      </c>
      <c r="H21" s="39"/>
      <c r="I21" s="145"/>
      <c r="J21" s="145"/>
      <c r="K21" s="39"/>
      <c r="L21" s="39"/>
      <c r="M21" s="39"/>
      <c r="N21" s="39"/>
      <c r="O21" s="145"/>
      <c r="P21" s="145"/>
      <c r="Q21" s="145"/>
      <c r="R21" s="42">
        <v>13.332000000000001</v>
      </c>
      <c r="S21" s="42"/>
      <c r="T21" s="42"/>
      <c r="U21" s="42"/>
      <c r="V21" s="42"/>
      <c r="W21" s="153"/>
      <c r="X21" s="154"/>
      <c r="Y21" s="39"/>
      <c r="Z21" s="39"/>
      <c r="AA21" s="39"/>
      <c r="AB21" s="39"/>
      <c r="AC21" s="39"/>
      <c r="AD21" s="145"/>
      <c r="AE21" s="145"/>
      <c r="AF21" s="39"/>
      <c r="AG21" s="39"/>
      <c r="AH21" s="39"/>
      <c r="AI21" s="39"/>
      <c r="AJ21" s="39"/>
      <c r="AK21" s="145"/>
      <c r="AL21" s="145"/>
      <c r="AM21" s="39">
        <f>SUM(H21:AL21)</f>
        <v>13.332000000000001</v>
      </c>
      <c r="AN21" s="39">
        <f>AM21</f>
        <v>13.332000000000001</v>
      </c>
      <c r="AO21" s="14"/>
      <c r="AP21" s="14"/>
    </row>
    <row r="22" spans="1:69" ht="110.25" hidden="1" customHeight="1" x14ac:dyDescent="0.35">
      <c r="A22" s="37" t="s">
        <v>64</v>
      </c>
      <c r="B22" s="192"/>
      <c r="C22" s="38" t="s">
        <v>38</v>
      </c>
      <c r="D22" s="39">
        <f>'[1]Норма ТК'!C10</f>
        <v>13.332000000000001</v>
      </c>
      <c r="E22" s="43" t="s">
        <v>11</v>
      </c>
      <c r="F22" s="44" t="s">
        <v>57</v>
      </c>
      <c r="G22" s="240"/>
      <c r="H22" s="39"/>
      <c r="I22" s="145"/>
      <c r="J22" s="145"/>
      <c r="K22" s="39"/>
      <c r="L22" s="39"/>
      <c r="M22" s="39"/>
      <c r="N22" s="39"/>
      <c r="O22" s="145"/>
      <c r="P22" s="145"/>
      <c r="Q22" s="145"/>
      <c r="R22" s="42"/>
      <c r="S22" s="42"/>
      <c r="T22" s="42"/>
      <c r="U22" s="42"/>
      <c r="V22" s="42"/>
      <c r="W22" s="153"/>
      <c r="X22" s="154"/>
      <c r="Y22" s="39"/>
      <c r="Z22" s="39"/>
      <c r="AA22" s="39"/>
      <c r="AB22" s="39"/>
      <c r="AC22" s="39"/>
      <c r="AD22" s="145"/>
      <c r="AE22" s="145"/>
      <c r="AF22" s="39"/>
      <c r="AG22" s="39"/>
      <c r="AH22" s="39"/>
      <c r="AI22" s="39"/>
      <c r="AJ22" s="39"/>
      <c r="AK22" s="145"/>
      <c r="AL22" s="145"/>
      <c r="AM22" s="39">
        <f>SUM(H22:AL22)</f>
        <v>0</v>
      </c>
      <c r="AN22" s="39">
        <f t="shared" ref="AN22:AN25" si="0">AM22</f>
        <v>0</v>
      </c>
      <c r="AO22" s="14"/>
      <c r="AP22" s="14"/>
    </row>
    <row r="23" spans="1:69" ht="81" customHeight="1" x14ac:dyDescent="0.35">
      <c r="A23" s="37" t="s">
        <v>65</v>
      </c>
      <c r="B23" s="192"/>
      <c r="C23" s="38" t="s">
        <v>39</v>
      </c>
      <c r="D23" s="39">
        <f>'[1]Норма ТК'!C16</f>
        <v>239.464</v>
      </c>
      <c r="E23" s="43" t="s">
        <v>12</v>
      </c>
      <c r="F23" s="38" t="s">
        <v>58</v>
      </c>
      <c r="G23" s="240"/>
      <c r="H23" s="39"/>
      <c r="I23" s="145"/>
      <c r="J23" s="145"/>
      <c r="K23" s="39"/>
      <c r="L23" s="39"/>
      <c r="M23" s="39"/>
      <c r="N23" s="39"/>
      <c r="O23" s="145"/>
      <c r="P23" s="145"/>
      <c r="Q23" s="145"/>
      <c r="R23" s="42">
        <v>47.893000000000001</v>
      </c>
      <c r="S23" s="42">
        <v>47.893000000000001</v>
      </c>
      <c r="T23" s="42">
        <v>47.893000000000001</v>
      </c>
      <c r="U23" s="42">
        <v>47.893000000000001</v>
      </c>
      <c r="V23" s="42">
        <v>47.892000000000003</v>
      </c>
      <c r="W23" s="153"/>
      <c r="X23" s="154"/>
      <c r="Y23" s="39"/>
      <c r="Z23" s="39"/>
      <c r="AA23" s="39"/>
      <c r="AB23" s="39"/>
      <c r="AC23" s="39"/>
      <c r="AD23" s="145"/>
      <c r="AE23" s="145"/>
      <c r="AF23" s="39"/>
      <c r="AG23" s="39"/>
      <c r="AH23" s="39"/>
      <c r="AI23" s="39"/>
      <c r="AJ23" s="39"/>
      <c r="AK23" s="145"/>
      <c r="AL23" s="145"/>
      <c r="AM23" s="39">
        <f>SUM(H23:AL23)</f>
        <v>239.464</v>
      </c>
      <c r="AN23" s="42">
        <f t="shared" si="0"/>
        <v>239.464</v>
      </c>
      <c r="AO23" s="14"/>
      <c r="AP23" s="14"/>
    </row>
    <row r="24" spans="1:69" ht="81" customHeight="1" x14ac:dyDescent="0.35">
      <c r="A24" s="37" t="s">
        <v>66</v>
      </c>
      <c r="B24" s="192"/>
      <c r="C24" s="38" t="s">
        <v>40</v>
      </c>
      <c r="D24" s="39">
        <f>'[1]Норма ТК'!C17</f>
        <v>47.463999999999999</v>
      </c>
      <c r="E24" s="43" t="s">
        <v>12</v>
      </c>
      <c r="F24" s="38" t="s">
        <v>58</v>
      </c>
      <c r="G24" s="240"/>
      <c r="H24" s="39"/>
      <c r="I24" s="145"/>
      <c r="J24" s="145"/>
      <c r="K24" s="39"/>
      <c r="L24" s="39"/>
      <c r="M24" s="39"/>
      <c r="N24" s="39"/>
      <c r="O24" s="145"/>
      <c r="P24" s="145"/>
      <c r="Q24" s="145"/>
      <c r="R24" s="42"/>
      <c r="S24" s="42">
        <v>11.866</v>
      </c>
      <c r="T24" s="42">
        <v>11.866</v>
      </c>
      <c r="U24" s="42">
        <v>11.866</v>
      </c>
      <c r="V24" s="42">
        <v>11.866</v>
      </c>
      <c r="W24" s="153"/>
      <c r="X24" s="154"/>
      <c r="Y24" s="39"/>
      <c r="Z24" s="39"/>
      <c r="AA24" s="39"/>
      <c r="AB24" s="39"/>
      <c r="AC24" s="39"/>
      <c r="AD24" s="145"/>
      <c r="AE24" s="145"/>
      <c r="AF24" s="39"/>
      <c r="AG24" s="39"/>
      <c r="AH24" s="39"/>
      <c r="AI24" s="39"/>
      <c r="AJ24" s="39"/>
      <c r="AK24" s="145"/>
      <c r="AL24" s="145"/>
      <c r="AM24" s="39">
        <f>SUM(H24:AL24)</f>
        <v>47.463999999999999</v>
      </c>
      <c r="AN24" s="42">
        <f t="shared" si="0"/>
        <v>47.463999999999999</v>
      </c>
      <c r="AO24" s="14"/>
      <c r="AP24" s="14"/>
    </row>
    <row r="25" spans="1:69" s="33" customFormat="1" ht="15.75" customHeight="1" x14ac:dyDescent="0.3">
      <c r="A25" s="191" t="s">
        <v>59</v>
      </c>
      <c r="B25" s="191"/>
      <c r="C25" s="191"/>
      <c r="D25" s="191"/>
      <c r="E25" s="191"/>
      <c r="F25" s="191"/>
      <c r="G25" s="45"/>
      <c r="H25" s="46">
        <f>H21</f>
        <v>0</v>
      </c>
      <c r="I25" s="46">
        <f t="shared" ref="I25:AL25" si="1">I21</f>
        <v>0</v>
      </c>
      <c r="J25" s="46">
        <f t="shared" si="1"/>
        <v>0</v>
      </c>
      <c r="K25" s="46">
        <f t="shared" si="1"/>
        <v>0</v>
      </c>
      <c r="L25" s="46">
        <f t="shared" si="1"/>
        <v>0</v>
      </c>
      <c r="M25" s="46">
        <f t="shared" si="1"/>
        <v>0</v>
      </c>
      <c r="N25" s="46">
        <f t="shared" si="1"/>
        <v>0</v>
      </c>
      <c r="O25" s="46">
        <f t="shared" si="1"/>
        <v>0</v>
      </c>
      <c r="P25" s="46">
        <f t="shared" si="1"/>
        <v>0</v>
      </c>
      <c r="Q25" s="46">
        <f t="shared" si="1"/>
        <v>0</v>
      </c>
      <c r="R25" s="53">
        <f>SUM(R21:R24)</f>
        <v>61.225000000000001</v>
      </c>
      <c r="S25" s="39">
        <f>SUM(R21:R24)</f>
        <v>61.225000000000001</v>
      </c>
      <c r="T25" s="39">
        <f>SUM(S21:S24)</f>
        <v>59.759</v>
      </c>
      <c r="U25" s="39">
        <f>SUM(T21:T24)</f>
        <v>59.759</v>
      </c>
      <c r="V25" s="39">
        <f>SUM(U21:U24)</f>
        <v>59.759</v>
      </c>
      <c r="W25" s="39"/>
      <c r="X25" s="46">
        <f t="shared" si="1"/>
        <v>0</v>
      </c>
      <c r="Y25" s="46">
        <f t="shared" si="1"/>
        <v>0</v>
      </c>
      <c r="Z25" s="46">
        <f t="shared" si="1"/>
        <v>0</v>
      </c>
      <c r="AA25" s="46">
        <f t="shared" si="1"/>
        <v>0</v>
      </c>
      <c r="AB25" s="46">
        <f t="shared" si="1"/>
        <v>0</v>
      </c>
      <c r="AC25" s="46">
        <f t="shared" si="1"/>
        <v>0</v>
      </c>
      <c r="AD25" s="46">
        <f t="shared" si="1"/>
        <v>0</v>
      </c>
      <c r="AE25" s="46">
        <f t="shared" si="1"/>
        <v>0</v>
      </c>
      <c r="AF25" s="46">
        <f t="shared" si="1"/>
        <v>0</v>
      </c>
      <c r="AG25" s="46">
        <f t="shared" si="1"/>
        <v>0</v>
      </c>
      <c r="AH25" s="46">
        <f t="shared" si="1"/>
        <v>0</v>
      </c>
      <c r="AI25" s="46">
        <f t="shared" si="1"/>
        <v>0</v>
      </c>
      <c r="AJ25" s="46">
        <f t="shared" si="1"/>
        <v>0</v>
      </c>
      <c r="AK25" s="46">
        <f t="shared" si="1"/>
        <v>0</v>
      </c>
      <c r="AL25" s="46">
        <f t="shared" si="1"/>
        <v>0</v>
      </c>
      <c r="AM25" s="39">
        <f>SUM(AM21:AM24)</f>
        <v>300.26</v>
      </c>
      <c r="AN25" s="39">
        <f t="shared" si="0"/>
        <v>300.26</v>
      </c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69" ht="15.75" hidden="1" customHeight="1" x14ac:dyDescent="0.35">
      <c r="A26" s="5"/>
      <c r="B26" s="38"/>
      <c r="C26" s="189" t="s">
        <v>14</v>
      </c>
      <c r="D26" s="189"/>
      <c r="E26" s="189"/>
      <c r="F26" s="189"/>
      <c r="G26" s="47" t="s">
        <v>13</v>
      </c>
      <c r="H26" s="39">
        <f>'[1]мес ТЗ 2018'!AM160</f>
        <v>0</v>
      </c>
      <c r="I26" s="39">
        <f>D26/3</f>
        <v>0</v>
      </c>
      <c r="J26" s="39">
        <f>D26/3</f>
        <v>0</v>
      </c>
      <c r="K26" s="39">
        <f>'[1]мес ТЗ 2018'!AM541</f>
        <v>1.72</v>
      </c>
      <c r="L26" s="39">
        <f>'[1]мес ТЗ 2018'!AM646</f>
        <v>1.7239973417511201</v>
      </c>
      <c r="M26" s="39">
        <f>'[1]мес ТЗ 2018'!AM749</f>
        <v>1.72</v>
      </c>
      <c r="N26" s="39">
        <f>'[1]мес ТЗ 2018'!AM850</f>
        <v>0</v>
      </c>
      <c r="O26" s="39">
        <f>'[1]мес ТЗ 2018'!AM990</f>
        <v>0</v>
      </c>
      <c r="P26" s="39">
        <f>D26/3</f>
        <v>0</v>
      </c>
      <c r="Q26" s="39">
        <f>'[1]мес ТЗ 2018'!AM1187</f>
        <v>0</v>
      </c>
      <c r="R26" s="39">
        <f>'[1]мес ТЗ 2018'!AM1327</f>
        <v>0</v>
      </c>
      <c r="S26" s="39">
        <f>'[1]мес ТЗ 2018'!AM1460</f>
        <v>0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>
        <f t="shared" ref="AM26:AM29" si="2">SUM(H26:S26)</f>
        <v>5.16399734175112</v>
      </c>
      <c r="AN26" s="39">
        <f t="shared" ref="AN26:AN29" si="3">AM26</f>
        <v>5.16399734175112</v>
      </c>
      <c r="AO26" s="14"/>
      <c r="AP26" s="14"/>
    </row>
    <row r="27" spans="1:69" ht="15.75" hidden="1" customHeight="1" x14ac:dyDescent="0.35">
      <c r="A27" s="5"/>
      <c r="B27" s="38"/>
      <c r="C27" s="190" t="s">
        <v>15</v>
      </c>
      <c r="D27" s="190"/>
      <c r="E27" s="190"/>
      <c r="F27" s="190"/>
      <c r="G27" s="47" t="s">
        <v>13</v>
      </c>
      <c r="H27" s="39">
        <f>'[1]мес ТЗ 2018'!AM161</f>
        <v>0</v>
      </c>
      <c r="I27" s="39">
        <f>'[1]мес ТЗ 2018'!AM300</f>
        <v>0</v>
      </c>
      <c r="J27" s="39">
        <f>'[1]мес ТЗ 2018'!AM439</f>
        <v>55.616999999999997</v>
      </c>
      <c r="K27" s="39">
        <f>'[1]мес ТЗ 2018'!AM542</f>
        <v>3.17</v>
      </c>
      <c r="L27" s="39">
        <f>'[1]мес ТЗ 2018'!AM647</f>
        <v>2.56</v>
      </c>
      <c r="M27" s="39">
        <f>'[1]мес ТЗ 2018'!AM750</f>
        <v>0</v>
      </c>
      <c r="N27" s="39">
        <f>'[1]мес ТЗ 2018'!AM851</f>
        <v>0</v>
      </c>
      <c r="O27" s="39">
        <f>'[1]мес ТЗ 2018'!AM991</f>
        <v>0</v>
      </c>
      <c r="P27" s="39">
        <f>'[1]мес ТЗ 2018'!AM1089</f>
        <v>0</v>
      </c>
      <c r="Q27" s="39">
        <f>'[1]мес ТЗ 2018'!AM1188</f>
        <v>0</v>
      </c>
      <c r="R27" s="39">
        <f>'[1]мес ТЗ 2018'!AM1328</f>
        <v>0</v>
      </c>
      <c r="S27" s="39">
        <f>'[1]мес ТЗ 2018'!AM1461</f>
        <v>0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>
        <f t="shared" si="2"/>
        <v>61.347000000000001</v>
      </c>
      <c r="AN27" s="39">
        <f t="shared" si="3"/>
        <v>61.347000000000001</v>
      </c>
      <c r="AO27" s="14"/>
      <c r="AP27" s="14"/>
    </row>
    <row r="28" spans="1:69" ht="15.75" hidden="1" customHeight="1" x14ac:dyDescent="0.35">
      <c r="A28" s="5"/>
      <c r="B28" s="38"/>
      <c r="C28" s="38"/>
      <c r="D28" s="191" t="s">
        <v>16</v>
      </c>
      <c r="E28" s="191"/>
      <c r="F28" s="191"/>
      <c r="G28" s="47" t="s">
        <v>13</v>
      </c>
      <c r="H28" s="39">
        <f>H25</f>
        <v>0</v>
      </c>
      <c r="I28" s="39">
        <f t="shared" ref="I28:S28" si="4">I25</f>
        <v>0</v>
      </c>
      <c r="J28" s="39">
        <f t="shared" si="4"/>
        <v>0</v>
      </c>
      <c r="K28" s="39">
        <f t="shared" si="4"/>
        <v>0</v>
      </c>
      <c r="L28" s="39">
        <f t="shared" si="4"/>
        <v>0</v>
      </c>
      <c r="M28" s="39">
        <f t="shared" si="4"/>
        <v>0</v>
      </c>
      <c r="N28" s="39">
        <f t="shared" si="4"/>
        <v>0</v>
      </c>
      <c r="O28" s="39">
        <f t="shared" si="4"/>
        <v>0</v>
      </c>
      <c r="P28" s="39">
        <f t="shared" si="4"/>
        <v>0</v>
      </c>
      <c r="Q28" s="39">
        <f t="shared" si="4"/>
        <v>0</v>
      </c>
      <c r="R28" s="39">
        <f t="shared" si="4"/>
        <v>61.225000000000001</v>
      </c>
      <c r="S28" s="39">
        <f t="shared" si="4"/>
        <v>61.225000000000001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>
        <f t="shared" si="2"/>
        <v>122.45</v>
      </c>
      <c r="AN28" s="39">
        <f t="shared" si="3"/>
        <v>122.45</v>
      </c>
      <c r="AO28" s="14"/>
      <c r="AP28" s="14"/>
    </row>
    <row r="29" spans="1:69" ht="15.75" hidden="1" customHeight="1" x14ac:dyDescent="0.35">
      <c r="A29" s="5"/>
      <c r="B29" s="38"/>
      <c r="C29" s="190" t="s">
        <v>17</v>
      </c>
      <c r="D29" s="190"/>
      <c r="E29" s="190"/>
      <c r="F29" s="190"/>
      <c r="G29" s="47" t="s">
        <v>18</v>
      </c>
      <c r="H29" s="39">
        <f>'[1]мес ТЗ 2018'!AM163</f>
        <v>0.47</v>
      </c>
      <c r="I29" s="39">
        <f>'[1]мес ТЗ 2018'!AM302</f>
        <v>1.08</v>
      </c>
      <c r="J29" s="39">
        <f>'[1]мес ТЗ 2018'!AM441</f>
        <v>2.04</v>
      </c>
      <c r="K29" s="39">
        <f>'[1]мес ТЗ 2018'!AM544</f>
        <v>0.47</v>
      </c>
      <c r="L29" s="39">
        <f>'[1]мес ТЗ 2018'!AM649</f>
        <v>0.68</v>
      </c>
      <c r="M29" s="39">
        <f>'[1]мес ТЗ 2018'!AM752</f>
        <v>0.47</v>
      </c>
      <c r="N29" s="39">
        <f>'[1]мес ТЗ 2018'!AM853</f>
        <v>0.47</v>
      </c>
      <c r="O29" s="39">
        <f>'[1]мес ТЗ 2018'!AM993</f>
        <v>1.08</v>
      </c>
      <c r="P29" s="42">
        <f>'[1]мес ТЗ 2018'!AM1091</f>
        <v>2.3199999999999998</v>
      </c>
      <c r="Q29" s="39">
        <f>'[1]мес ТЗ 2018'!AM1190</f>
        <v>0.47</v>
      </c>
      <c r="R29" s="39">
        <f>'[1]мес ТЗ 2018'!AM1330</f>
        <v>1.08</v>
      </c>
      <c r="S29" s="39">
        <f>'[1]мес ТЗ 2018'!AM1463</f>
        <v>0.47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>
        <f t="shared" si="2"/>
        <v>11.1</v>
      </c>
      <c r="AN29" s="39">
        <f t="shared" si="3"/>
        <v>11.1</v>
      </c>
      <c r="AO29" s="14"/>
      <c r="AP29" s="14"/>
    </row>
    <row r="30" spans="1:69" s="50" customFormat="1" ht="15.75" customHeight="1" thickBot="1" x14ac:dyDescent="0.4">
      <c r="A30" s="48"/>
      <c r="B30" s="49"/>
      <c r="C30" s="49"/>
      <c r="D30" s="49"/>
      <c r="E30" s="49"/>
      <c r="F30" s="49"/>
      <c r="G30" s="49"/>
      <c r="H30" s="188" t="s">
        <v>19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49"/>
      <c r="AN30" s="49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</row>
    <row r="31" spans="1:69" s="51" customFormat="1" ht="84.75" customHeight="1" x14ac:dyDescent="0.35">
      <c r="A31" s="37" t="s">
        <v>63</v>
      </c>
      <c r="B31" s="192" t="s">
        <v>20</v>
      </c>
      <c r="C31" s="38" t="s">
        <v>41</v>
      </c>
      <c r="D31" s="39">
        <f>'[1]Норма ТК'!C5</f>
        <v>19.678000000000001</v>
      </c>
      <c r="E31" s="40" t="s">
        <v>10</v>
      </c>
      <c r="F31" s="41" t="s">
        <v>55</v>
      </c>
      <c r="G31" s="240"/>
      <c r="H31" s="39"/>
      <c r="I31" s="145"/>
      <c r="J31" s="145"/>
      <c r="K31" s="39"/>
      <c r="L31" s="39"/>
      <c r="M31" s="39"/>
      <c r="N31" s="39"/>
      <c r="O31" s="145"/>
      <c r="P31" s="145"/>
      <c r="Q31" s="145"/>
      <c r="R31" s="39"/>
      <c r="S31" s="39"/>
      <c r="T31" s="39"/>
      <c r="U31" s="39"/>
      <c r="V31" s="39"/>
      <c r="W31" s="145"/>
      <c r="X31" s="154"/>
      <c r="Y31" s="39">
        <v>19.678000000000001</v>
      </c>
      <c r="Z31" s="39"/>
      <c r="AA31" s="39"/>
      <c r="AB31" s="39"/>
      <c r="AC31" s="39"/>
      <c r="AD31" s="149"/>
      <c r="AE31" s="145"/>
      <c r="AF31" s="39"/>
      <c r="AG31" s="39"/>
      <c r="AH31" s="39"/>
      <c r="AI31" s="39"/>
      <c r="AJ31" s="39"/>
      <c r="AK31" s="145"/>
      <c r="AL31" s="145"/>
      <c r="AM31" s="39">
        <f>SUM(H31:AL31)</f>
        <v>19.678000000000001</v>
      </c>
      <c r="AN31" s="39">
        <f t="shared" ref="AN31:AN38" si="5">AM31</f>
        <v>19.678000000000001</v>
      </c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</row>
    <row r="32" spans="1:69" s="52" customFormat="1" ht="84.75" customHeight="1" thickBot="1" x14ac:dyDescent="0.4">
      <c r="A32" s="37" t="s">
        <v>64</v>
      </c>
      <c r="B32" s="192"/>
      <c r="C32" s="38" t="s">
        <v>42</v>
      </c>
      <c r="D32" s="39">
        <f>'[1]Норма ТК'!C21</f>
        <v>352.95600000000002</v>
      </c>
      <c r="E32" s="43" t="s">
        <v>12</v>
      </c>
      <c r="F32" s="44" t="s">
        <v>57</v>
      </c>
      <c r="G32" s="240"/>
      <c r="H32" s="39"/>
      <c r="I32" s="145"/>
      <c r="J32" s="145"/>
      <c r="K32" s="39"/>
      <c r="L32" s="39"/>
      <c r="M32" s="39"/>
      <c r="N32" s="39"/>
      <c r="O32" s="145"/>
      <c r="P32" s="145"/>
      <c r="Q32" s="145"/>
      <c r="R32" s="39"/>
      <c r="S32" s="39"/>
      <c r="T32" s="39"/>
      <c r="U32" s="39"/>
      <c r="V32" s="39"/>
      <c r="W32" s="145"/>
      <c r="X32" s="154"/>
      <c r="Y32" s="39">
        <v>70.591999999999999</v>
      </c>
      <c r="Z32" s="39">
        <v>70.590999999999994</v>
      </c>
      <c r="AA32" s="39">
        <v>70.590999999999994</v>
      </c>
      <c r="AB32" s="39">
        <v>70.590999999999994</v>
      </c>
      <c r="AC32" s="39">
        <v>70.590999999999994</v>
      </c>
      <c r="AD32" s="147"/>
      <c r="AE32" s="145"/>
      <c r="AF32" s="39"/>
      <c r="AG32" s="39"/>
      <c r="AH32" s="39"/>
      <c r="AI32" s="39"/>
      <c r="AJ32" s="39"/>
      <c r="AK32" s="145"/>
      <c r="AL32" s="145"/>
      <c r="AM32" s="39">
        <f>SUM(H32:AL32)</f>
        <v>352.95600000000002</v>
      </c>
      <c r="AN32" s="39">
        <f t="shared" ref="AN32:AN34" si="6">AM32</f>
        <v>352.95600000000002</v>
      </c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s="50" customFormat="1" ht="84.75" customHeight="1" x14ac:dyDescent="0.35">
      <c r="A33" s="37" t="s">
        <v>65</v>
      </c>
      <c r="B33" s="192"/>
      <c r="C33" s="38" t="s">
        <v>43</v>
      </c>
      <c r="D33" s="39">
        <f>'[1]Норма ТК'!C22</f>
        <v>139.34399999999999</v>
      </c>
      <c r="E33" s="43" t="s">
        <v>12</v>
      </c>
      <c r="F33" s="38" t="s">
        <v>58</v>
      </c>
      <c r="G33" s="240"/>
      <c r="H33" s="39"/>
      <c r="I33" s="145"/>
      <c r="J33" s="145"/>
      <c r="K33" s="39"/>
      <c r="L33" s="39"/>
      <c r="M33" s="39"/>
      <c r="N33" s="39"/>
      <c r="O33" s="145"/>
      <c r="P33" s="145"/>
      <c r="Q33" s="145"/>
      <c r="R33" s="39"/>
      <c r="S33" s="39"/>
      <c r="T33" s="39"/>
      <c r="U33" s="39"/>
      <c r="V33" s="39"/>
      <c r="W33" s="145"/>
      <c r="X33" s="154"/>
      <c r="Y33" s="39">
        <v>27.869</v>
      </c>
      <c r="Z33" s="39">
        <v>27.869</v>
      </c>
      <c r="AA33" s="39">
        <v>27.869</v>
      </c>
      <c r="AB33" s="39">
        <v>27.869</v>
      </c>
      <c r="AC33" s="39">
        <v>27.867999999999999</v>
      </c>
      <c r="AD33" s="150"/>
      <c r="AE33" s="145"/>
      <c r="AF33" s="39"/>
      <c r="AG33" s="39"/>
      <c r="AH33" s="39"/>
      <c r="AI33" s="39"/>
      <c r="AJ33" s="39"/>
      <c r="AK33" s="145"/>
      <c r="AL33" s="145"/>
      <c r="AM33" s="39">
        <f>SUM(H33:AL33)</f>
        <v>139.34399999999999</v>
      </c>
      <c r="AN33" s="39">
        <f t="shared" si="6"/>
        <v>139.34399999999999</v>
      </c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1:69" s="54" customFormat="1" ht="27" customHeight="1" x14ac:dyDescent="0.3">
      <c r="A34" s="191" t="s">
        <v>59</v>
      </c>
      <c r="B34" s="191"/>
      <c r="C34" s="191"/>
      <c r="D34" s="191"/>
      <c r="E34" s="191"/>
      <c r="F34" s="191"/>
      <c r="G34" s="45"/>
      <c r="H34" s="46">
        <f>H31</f>
        <v>0</v>
      </c>
      <c r="I34" s="46">
        <f t="shared" ref="I34:AL34" si="7">I31</f>
        <v>0</v>
      </c>
      <c r="J34" s="46">
        <f t="shared" si="7"/>
        <v>0</v>
      </c>
      <c r="K34" s="46">
        <f t="shared" si="7"/>
        <v>0</v>
      </c>
      <c r="L34" s="46">
        <f t="shared" si="7"/>
        <v>0</v>
      </c>
      <c r="M34" s="46">
        <f t="shared" si="7"/>
        <v>0</v>
      </c>
      <c r="N34" s="46">
        <f t="shared" si="7"/>
        <v>0</v>
      </c>
      <c r="O34" s="46">
        <f t="shared" si="7"/>
        <v>0</v>
      </c>
      <c r="P34" s="46">
        <f t="shared" si="7"/>
        <v>0</v>
      </c>
      <c r="Q34" s="46">
        <f t="shared" si="7"/>
        <v>0</v>
      </c>
      <c r="R34" s="46">
        <f t="shared" si="7"/>
        <v>0</v>
      </c>
      <c r="S34" s="46">
        <f t="shared" si="7"/>
        <v>0</v>
      </c>
      <c r="T34" s="46">
        <f t="shared" si="7"/>
        <v>0</v>
      </c>
      <c r="U34" s="46">
        <f t="shared" si="7"/>
        <v>0</v>
      </c>
      <c r="V34" s="46">
        <f t="shared" si="7"/>
        <v>0</v>
      </c>
      <c r="W34" s="46">
        <f t="shared" si="7"/>
        <v>0</v>
      </c>
      <c r="X34" s="53">
        <f t="shared" si="7"/>
        <v>0</v>
      </c>
      <c r="Y34" s="53">
        <f>SUM(Y31:Y33)</f>
        <v>118.139</v>
      </c>
      <c r="Z34" s="42">
        <f>SUM(Y31:Y33)</f>
        <v>118.139</v>
      </c>
      <c r="AA34" s="42">
        <f>SUM(Z31:Z33)</f>
        <v>98.46</v>
      </c>
      <c r="AB34" s="42">
        <f>SUM(AA31:AA33)</f>
        <v>98.46</v>
      </c>
      <c r="AC34" s="42">
        <f>SUM(AB31:AB33)</f>
        <v>98.46</v>
      </c>
      <c r="AD34" s="39"/>
      <c r="AE34" s="46">
        <f t="shared" si="7"/>
        <v>0</v>
      </c>
      <c r="AF34" s="46">
        <f t="shared" si="7"/>
        <v>0</v>
      </c>
      <c r="AG34" s="46">
        <f t="shared" si="7"/>
        <v>0</v>
      </c>
      <c r="AH34" s="46">
        <f t="shared" si="7"/>
        <v>0</v>
      </c>
      <c r="AI34" s="46">
        <f t="shared" si="7"/>
        <v>0</v>
      </c>
      <c r="AJ34" s="46">
        <f t="shared" si="7"/>
        <v>0</v>
      </c>
      <c r="AK34" s="46">
        <f t="shared" si="7"/>
        <v>0</v>
      </c>
      <c r="AL34" s="46">
        <f t="shared" si="7"/>
        <v>0</v>
      </c>
      <c r="AM34" s="39">
        <f>SUM(AM31:AM33)</f>
        <v>511.97800000000001</v>
      </c>
      <c r="AN34" s="39">
        <f t="shared" si="6"/>
        <v>511.97800000000001</v>
      </c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s="50" customFormat="1" ht="15" hidden="1" customHeight="1" x14ac:dyDescent="0.35">
      <c r="A35" s="55"/>
      <c r="B35" s="56"/>
      <c r="C35" s="182" t="s">
        <v>14</v>
      </c>
      <c r="D35" s="183"/>
      <c r="E35" s="183"/>
      <c r="F35" s="184"/>
      <c r="G35" s="57" t="s">
        <v>13</v>
      </c>
      <c r="H35" s="58">
        <f>'[1]мес ТЗ 2018'!AM168</f>
        <v>0</v>
      </c>
      <c r="I35" s="58">
        <f>'[1]мес ТЗ 2018'!AM307</f>
        <v>0</v>
      </c>
      <c r="J35" s="58">
        <f>'[1]мес ТЗ 2018'!AM447</f>
        <v>50.781999999999996</v>
      </c>
      <c r="K35" s="58">
        <f>'[1]мес ТЗ 2018'!AM549</f>
        <v>2.17</v>
      </c>
      <c r="L35" s="58">
        <f>'[1]мес ТЗ 2018'!AM654</f>
        <v>2.1652198294142599</v>
      </c>
      <c r="M35" s="58">
        <f>'[1]мес ТЗ 2018'!AM757</f>
        <v>2.17</v>
      </c>
      <c r="N35" s="58">
        <f>'[1]мес ТЗ 2018'!AM858</f>
        <v>0</v>
      </c>
      <c r="O35" s="58">
        <f>'[1]мес ТЗ 2018'!AM998</f>
        <v>0</v>
      </c>
      <c r="P35" s="58">
        <f>'[1]мес ТЗ 2018'!AM1097</f>
        <v>50.5628295784282</v>
      </c>
      <c r="Q35" s="58">
        <f>'[1]мес ТЗ 2018'!AM1195</f>
        <v>0</v>
      </c>
      <c r="R35" s="58">
        <f>'[1]мес ТЗ 2018'!AM1335</f>
        <v>2.1652198294142599</v>
      </c>
      <c r="S35" s="58">
        <f>'[1]мес ТЗ 2018'!AM1468</f>
        <v>0</v>
      </c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9"/>
      <c r="AM35" s="60">
        <f t="shared" ref="AM35:AM38" si="8">SUM(H35:S35)</f>
        <v>110.01526923725672</v>
      </c>
      <c r="AN35" s="61">
        <f t="shared" si="5"/>
        <v>110.01526923725672</v>
      </c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s="50" customFormat="1" ht="15" hidden="1" customHeight="1" x14ac:dyDescent="0.35">
      <c r="A36" s="5"/>
      <c r="B36" s="38"/>
      <c r="C36" s="195" t="s">
        <v>15</v>
      </c>
      <c r="D36" s="196"/>
      <c r="E36" s="196"/>
      <c r="F36" s="197"/>
      <c r="G36" s="47" t="s">
        <v>13</v>
      </c>
      <c r="H36" s="39">
        <f>'[1]мес ТЗ 2018'!AM169</f>
        <v>0</v>
      </c>
      <c r="I36" s="39">
        <f>'[1]мес ТЗ 2018'!AM308</f>
        <v>3.9780698364827298</v>
      </c>
      <c r="J36" s="39">
        <f>'[1]мес ТЗ 2018'!AM448</f>
        <v>95.995999999999995</v>
      </c>
      <c r="K36" s="39">
        <f>'[1]мес ТЗ 2018'!AM550</f>
        <v>3.98</v>
      </c>
      <c r="L36" s="39">
        <f>'[1]мес ТЗ 2018'!AM655</f>
        <v>3.9780698364827298</v>
      </c>
      <c r="M36" s="39">
        <f>'[1]мес ТЗ 2018'!AM758</f>
        <v>3.98</v>
      </c>
      <c r="N36" s="39">
        <f>'[1]мес ТЗ 2018'!AM859</f>
        <v>0</v>
      </c>
      <c r="O36" s="39">
        <f>'[1]мес ТЗ 2018'!AM999</f>
        <v>0</v>
      </c>
      <c r="P36" s="39">
        <f>'[1]мес ТЗ 2018'!AM1098</f>
        <v>84.253296341997995</v>
      </c>
      <c r="Q36" s="39">
        <f>'[1]мес ТЗ 2018'!AM1196</f>
        <v>0</v>
      </c>
      <c r="R36" s="39">
        <f>'[1]мес ТЗ 2018'!AM1336</f>
        <v>0</v>
      </c>
      <c r="S36" s="39">
        <f>'[1]мес ТЗ 2018'!AM1469</f>
        <v>0</v>
      </c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62"/>
      <c r="AM36" s="60">
        <f t="shared" si="8"/>
        <v>196.16543601496346</v>
      </c>
      <c r="AN36" s="63">
        <f t="shared" si="5"/>
        <v>196.16543601496346</v>
      </c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</row>
    <row r="37" spans="1:69" s="50" customFormat="1" ht="15" hidden="1" customHeight="1" x14ac:dyDescent="0.35">
      <c r="A37" s="5"/>
      <c r="B37" s="38"/>
      <c r="C37" s="38"/>
      <c r="D37" s="200" t="s">
        <v>16</v>
      </c>
      <c r="E37" s="198"/>
      <c r="F37" s="199"/>
      <c r="G37" s="47" t="s">
        <v>13</v>
      </c>
      <c r="H37" s="39">
        <f>H34</f>
        <v>0</v>
      </c>
      <c r="I37" s="39">
        <f t="shared" ref="I37:S37" si="9">I34</f>
        <v>0</v>
      </c>
      <c r="J37" s="39">
        <f t="shared" si="9"/>
        <v>0</v>
      </c>
      <c r="K37" s="39">
        <f t="shared" si="9"/>
        <v>0</v>
      </c>
      <c r="L37" s="39">
        <f t="shared" si="9"/>
        <v>0</v>
      </c>
      <c r="M37" s="39">
        <f t="shared" si="9"/>
        <v>0</v>
      </c>
      <c r="N37" s="39">
        <f t="shared" si="9"/>
        <v>0</v>
      </c>
      <c r="O37" s="39">
        <f t="shared" si="9"/>
        <v>0</v>
      </c>
      <c r="P37" s="39">
        <f t="shared" si="9"/>
        <v>0</v>
      </c>
      <c r="Q37" s="39">
        <f t="shared" si="9"/>
        <v>0</v>
      </c>
      <c r="R37" s="39">
        <f t="shared" si="9"/>
        <v>0</v>
      </c>
      <c r="S37" s="39">
        <f t="shared" si="9"/>
        <v>0</v>
      </c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62"/>
      <c r="AM37" s="60">
        <f t="shared" si="8"/>
        <v>0</v>
      </c>
      <c r="AN37" s="63">
        <f t="shared" si="5"/>
        <v>0</v>
      </c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</row>
    <row r="38" spans="1:69" s="50" customFormat="1" ht="15" hidden="1" customHeight="1" x14ac:dyDescent="0.35">
      <c r="A38" s="5"/>
      <c r="B38" s="38"/>
      <c r="C38" s="195" t="s">
        <v>17</v>
      </c>
      <c r="D38" s="196"/>
      <c r="E38" s="196"/>
      <c r="F38" s="197"/>
      <c r="G38" s="47" t="s">
        <v>18</v>
      </c>
      <c r="H38" s="39">
        <f>'[1]мес ТЗ 2018'!AM171</f>
        <v>0.49</v>
      </c>
      <c r="I38" s="39">
        <f>'[1]мес ТЗ 2018'!AM310</f>
        <v>0.57999999999999996</v>
      </c>
      <c r="J38" s="39">
        <f>'[1]мес ТЗ 2018'!AM450</f>
        <v>3.2</v>
      </c>
      <c r="K38" s="39">
        <f>'[1]мес ТЗ 2018'!AM552</f>
        <v>0.57999999999999996</v>
      </c>
      <c r="L38" s="39">
        <f>'[1]мес ТЗ 2018'!AM657</f>
        <v>0.57999999999999996</v>
      </c>
      <c r="M38" s="39">
        <f>'[1]мес ТЗ 2018'!AM760</f>
        <v>0.57999999999999996</v>
      </c>
      <c r="N38" s="39">
        <f>'[1]мес ТЗ 2018'!AM861</f>
        <v>0.57999999999999996</v>
      </c>
      <c r="O38" s="39">
        <f>'[1]мес ТЗ 2018'!AM1001</f>
        <v>0.57999999999999996</v>
      </c>
      <c r="P38" s="42">
        <f>'[1]мес ТЗ 2018'!AM1100</f>
        <v>3.55</v>
      </c>
      <c r="Q38" s="39">
        <f>'[1]мес ТЗ 2018'!AM1198</f>
        <v>0.57999999999999996</v>
      </c>
      <c r="R38" s="39">
        <f>'[1]мес ТЗ 2018'!AM1338</f>
        <v>0.57999999999999996</v>
      </c>
      <c r="S38" s="39">
        <f>'[1]мес ТЗ 2018'!AM1471</f>
        <v>0.57999999999999996</v>
      </c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62"/>
      <c r="AM38" s="60">
        <f t="shared" si="8"/>
        <v>12.459999999999999</v>
      </c>
      <c r="AN38" s="63">
        <f t="shared" si="5"/>
        <v>12.459999999999999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</row>
    <row r="39" spans="1:69" s="64" customFormat="1" ht="15.75" hidden="1" customHeight="1" x14ac:dyDescent="0.35">
      <c r="A39" s="40"/>
      <c r="B39" s="38"/>
      <c r="C39" s="229" t="s">
        <v>14</v>
      </c>
      <c r="D39" s="230"/>
      <c r="E39" s="230"/>
      <c r="F39" s="231"/>
      <c r="G39" s="47" t="s">
        <v>13</v>
      </c>
      <c r="H39" s="39">
        <f>'[1]мес ТЗ 2018'!AM195</f>
        <v>0.96776252723311695</v>
      </c>
      <c r="I39" s="39">
        <f>'[1]мес ТЗ 2018'!AM334</f>
        <v>0</v>
      </c>
      <c r="J39" s="39">
        <f>'[1]мес ТЗ 2018'!AM475</f>
        <v>2.7469999999999999</v>
      </c>
      <c r="K39" s="39">
        <f>'[1]мес ТЗ 2018'!AM576</f>
        <v>1.1299999999999999</v>
      </c>
      <c r="L39" s="39">
        <f>'[1]мес ТЗ 2018'!AM681</f>
        <v>1.1324309342057399</v>
      </c>
      <c r="M39" s="39">
        <f>'[1]мес ТЗ 2018'!AM784</f>
        <v>1.1299999999999999</v>
      </c>
      <c r="N39" s="39">
        <f>'[1]мес ТЗ 2018'!AM885</f>
        <v>0</v>
      </c>
      <c r="O39" s="39">
        <f>'[1]мес ТЗ 2018'!AM1025</f>
        <v>0</v>
      </c>
      <c r="P39" s="39">
        <f>'[1]мес ТЗ 2018'!AM1125</f>
        <v>2.9991971683204102</v>
      </c>
      <c r="Q39" s="39">
        <f>'[1]мес ТЗ 2018'!AM1222</f>
        <v>0</v>
      </c>
      <c r="R39" s="39">
        <f>'[1]мес ТЗ 2018'!AM1362</f>
        <v>0</v>
      </c>
      <c r="S39" s="39">
        <f>'[1]мес ТЗ 2018'!AM1495</f>
        <v>0</v>
      </c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62"/>
      <c r="AM39" s="60">
        <f>SUM(H39:S39)</f>
        <v>10.106390629759266</v>
      </c>
      <c r="AN39" s="63">
        <f t="shared" ref="AN39:AN51" si="10">AM39</f>
        <v>10.106390629759266</v>
      </c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</row>
    <row r="40" spans="1:69" s="64" customFormat="1" ht="15.75" hidden="1" customHeight="1" x14ac:dyDescent="0.35">
      <c r="A40" s="40"/>
      <c r="B40" s="38"/>
      <c r="C40" s="195" t="s">
        <v>15</v>
      </c>
      <c r="D40" s="196"/>
      <c r="E40" s="196"/>
      <c r="F40" s="197"/>
      <c r="G40" s="47" t="s">
        <v>13</v>
      </c>
      <c r="H40" s="39">
        <f>'[1]мес ТЗ 2018'!AM196</f>
        <v>1.7956419753086399</v>
      </c>
      <c r="I40" s="39">
        <f>'[1]мес ТЗ 2018'!AM335</f>
        <v>0</v>
      </c>
      <c r="J40" s="39">
        <f>'[1]мес ТЗ 2018'!AM476</f>
        <v>6.7439999999999998</v>
      </c>
      <c r="K40" s="39">
        <f>'[1]мес ТЗ 2018'!AM577</f>
        <v>2.04</v>
      </c>
      <c r="L40" s="39">
        <f>'[1]мес ТЗ 2018'!AM682</f>
        <v>2.16</v>
      </c>
      <c r="M40" s="39">
        <f>'[1]мес ТЗ 2018'!AM785</f>
        <v>2.04</v>
      </c>
      <c r="N40" s="39">
        <f>'[1]мес ТЗ 2018'!AM886</f>
        <v>0</v>
      </c>
      <c r="O40" s="39">
        <f>'[1]мес ТЗ 2018'!AM1026</f>
        <v>0</v>
      </c>
      <c r="P40" s="39">
        <f>'[1]мес ТЗ 2018'!AM1126</f>
        <v>5.5740958963929002</v>
      </c>
      <c r="Q40" s="39">
        <f>'[1]мес ТЗ 2018'!AM1223</f>
        <v>0</v>
      </c>
      <c r="R40" s="39">
        <f>'[1]мес ТЗ 2018'!AM1363</f>
        <v>0</v>
      </c>
      <c r="S40" s="39">
        <f>'[1]мес ТЗ 2018'!AM1496</f>
        <v>0</v>
      </c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62"/>
      <c r="AM40" s="60">
        <f>SUM(H40:S40)</f>
        <v>20.35373787170154</v>
      </c>
      <c r="AN40" s="63">
        <f t="shared" si="10"/>
        <v>20.35373787170154</v>
      </c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</row>
    <row r="41" spans="1:69" s="64" customFormat="1" ht="15.75" hidden="1" customHeight="1" x14ac:dyDescent="0.35">
      <c r="A41" s="40"/>
      <c r="B41" s="38"/>
      <c r="C41" s="38"/>
      <c r="D41" s="200" t="s">
        <v>16</v>
      </c>
      <c r="E41" s="198"/>
      <c r="F41" s="199"/>
      <c r="G41" s="47" t="s">
        <v>13</v>
      </c>
      <c r="H41" s="39" t="e">
        <f>#REF!</f>
        <v>#REF!</v>
      </c>
      <c r="I41" s="39" t="e">
        <f>#REF!</f>
        <v>#REF!</v>
      </c>
      <c r="J41" s="39" t="e">
        <f>#REF!</f>
        <v>#REF!</v>
      </c>
      <c r="K41" s="39" t="e">
        <f>#REF!</f>
        <v>#REF!</v>
      </c>
      <c r="L41" s="39" t="e">
        <f>#REF!</f>
        <v>#REF!</v>
      </c>
      <c r="M41" s="39" t="e">
        <f>#REF!</f>
        <v>#REF!</v>
      </c>
      <c r="N41" s="39" t="e">
        <f>#REF!</f>
        <v>#REF!</v>
      </c>
      <c r="O41" s="39" t="e">
        <f>#REF!</f>
        <v>#REF!</v>
      </c>
      <c r="P41" s="39" t="e">
        <f>#REF!</f>
        <v>#REF!</v>
      </c>
      <c r="Q41" s="39" t="e">
        <f>#REF!</f>
        <v>#REF!</v>
      </c>
      <c r="R41" s="39" t="e">
        <f>#REF!</f>
        <v>#REF!</v>
      </c>
      <c r="S41" s="39" t="e">
        <f>#REF!</f>
        <v>#REF!</v>
      </c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62"/>
      <c r="AM41" s="60" t="e">
        <f>SUM(H41:S41)</f>
        <v>#REF!</v>
      </c>
      <c r="AN41" s="63" t="e">
        <f t="shared" si="10"/>
        <v>#REF!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</row>
    <row r="42" spans="1:69" s="64" customFormat="1" ht="15.75" hidden="1" customHeight="1" x14ac:dyDescent="0.35">
      <c r="A42" s="40"/>
      <c r="B42" s="38"/>
      <c r="C42" s="195" t="s">
        <v>17</v>
      </c>
      <c r="D42" s="196"/>
      <c r="E42" s="196"/>
      <c r="F42" s="197"/>
      <c r="G42" s="47" t="s">
        <v>18</v>
      </c>
      <c r="H42" s="39">
        <f>'[1]мес ТЗ 2018'!AM198</f>
        <v>0.2</v>
      </c>
      <c r="I42" s="39">
        <f>'[1]мес ТЗ 2018'!AM337</f>
        <v>0.9</v>
      </c>
      <c r="J42" s="39">
        <f>'[1]мес ТЗ 2018'!AM478</f>
        <v>0.25</v>
      </c>
      <c r="K42" s="39">
        <f>'[1]мес ТЗ 2018'!AM579</f>
        <v>0.45</v>
      </c>
      <c r="L42" s="39">
        <f>'[1]мес ТЗ 2018'!AM684</f>
        <v>0.6</v>
      </c>
      <c r="M42" s="39">
        <f>'[1]мес ТЗ 2018'!AM787</f>
        <v>0.45</v>
      </c>
      <c r="N42" s="39">
        <f>'[1]мес ТЗ 2018'!AM888</f>
        <v>0.45</v>
      </c>
      <c r="O42" s="39">
        <f>'[1]мес ТЗ 2018'!AM1028</f>
        <v>0.9</v>
      </c>
      <c r="P42" s="42">
        <f>'[1]мес ТЗ 2018'!AM1128</f>
        <v>0.56000000000000005</v>
      </c>
      <c r="Q42" s="39">
        <f>'[1]мес ТЗ 2018'!AM1225</f>
        <v>0.45</v>
      </c>
      <c r="R42" s="39">
        <f>'[1]мес ТЗ 2018'!AM1365</f>
        <v>0.9</v>
      </c>
      <c r="S42" s="39">
        <f>'[1]мес ТЗ 2018'!AM1498</f>
        <v>0.45</v>
      </c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62"/>
      <c r="AM42" s="60">
        <f>SUM(H42:S42)</f>
        <v>6.5600000000000005</v>
      </c>
      <c r="AN42" s="63">
        <f t="shared" si="10"/>
        <v>6.5600000000000005</v>
      </c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</row>
    <row r="43" spans="1:69" s="48" customFormat="1" ht="15.75" hidden="1" customHeight="1" x14ac:dyDescent="0.35">
      <c r="A43" s="65"/>
      <c r="B43" s="65"/>
      <c r="C43" s="65"/>
      <c r="D43" s="200" t="s">
        <v>22</v>
      </c>
      <c r="E43" s="198"/>
      <c r="F43" s="199"/>
      <c r="G43" s="40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62"/>
      <c r="AM43" s="66"/>
      <c r="AN43" s="63">
        <f t="shared" si="10"/>
        <v>0</v>
      </c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</row>
    <row r="44" spans="1:69" s="48" customFormat="1" ht="15" hidden="1" customHeight="1" x14ac:dyDescent="0.35">
      <c r="A44" s="49"/>
      <c r="B44" s="200" t="s">
        <v>10</v>
      </c>
      <c r="C44" s="198"/>
      <c r="D44" s="198"/>
      <c r="E44" s="198"/>
      <c r="F44" s="199"/>
      <c r="G44" s="49"/>
      <c r="H44" s="46" t="e">
        <f>H21+H31+#REF!+#REF!+#REF!</f>
        <v>#REF!</v>
      </c>
      <c r="I44" s="46" t="e">
        <f>I21+I31+#REF!+#REF!+#REF!</f>
        <v>#REF!</v>
      </c>
      <c r="J44" s="46" t="e">
        <f>J21+J31+#REF!+#REF!+#REF!</f>
        <v>#REF!</v>
      </c>
      <c r="K44" s="46" t="e">
        <f>K21+K31+#REF!+#REF!+#REF!</f>
        <v>#REF!</v>
      </c>
      <c r="L44" s="46" t="e">
        <f>L21+L31+#REF!+#REF!+#REF!</f>
        <v>#REF!</v>
      </c>
      <c r="M44" s="46" t="e">
        <f>M21+M31+#REF!+#REF!+#REF!</f>
        <v>#REF!</v>
      </c>
      <c r="N44" s="46" t="e">
        <f>N21+N31+#REF!+#REF!+#REF!</f>
        <v>#REF!</v>
      </c>
      <c r="O44" s="46" t="e">
        <f>O21+O31+#REF!+#REF!+#REF!</f>
        <v>#REF!</v>
      </c>
      <c r="P44" s="46" t="e">
        <f>P21+P31+#REF!+#REF!+#REF!</f>
        <v>#REF!</v>
      </c>
      <c r="Q44" s="46" t="e">
        <f>Q21+Q31+#REF!+#REF!+#REF!</f>
        <v>#REF!</v>
      </c>
      <c r="R44" s="46" t="e">
        <f>#REF!+R31+#REF!+#REF!+#REF!</f>
        <v>#REF!</v>
      </c>
      <c r="S44" s="46" t="e">
        <f>R21+S31+#REF!+#REF!+#REF!</f>
        <v>#REF!</v>
      </c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67"/>
      <c r="AM44" s="68" t="e">
        <f>SUM(H44:S44)</f>
        <v>#REF!</v>
      </c>
      <c r="AN44" s="69" t="e">
        <f t="shared" si="10"/>
        <v>#REF!</v>
      </c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45" spans="1:69" s="70" customFormat="1" ht="15" hidden="1" customHeight="1" x14ac:dyDescent="0.35">
      <c r="A45" s="49"/>
      <c r="B45" s="200" t="s">
        <v>11</v>
      </c>
      <c r="C45" s="198"/>
      <c r="D45" s="198"/>
      <c r="E45" s="198"/>
      <c r="F45" s="199"/>
      <c r="G45" s="49"/>
      <c r="H45" s="46" t="e">
        <f>H22+#REF!+#REF!+#REF!</f>
        <v>#REF!</v>
      </c>
      <c r="I45" s="46" t="e">
        <f>I22+#REF!+#REF!+#REF!</f>
        <v>#REF!</v>
      </c>
      <c r="J45" s="46" t="e">
        <f>J22+#REF!+#REF!+#REF!</f>
        <v>#REF!</v>
      </c>
      <c r="K45" s="46" t="e">
        <f>K22+#REF!+#REF!+#REF!</f>
        <v>#REF!</v>
      </c>
      <c r="L45" s="46" t="e">
        <f>L22+#REF!+#REF!+#REF!</f>
        <v>#REF!</v>
      </c>
      <c r="M45" s="46" t="e">
        <f>M22+#REF!+#REF!+#REF!</f>
        <v>#REF!</v>
      </c>
      <c r="N45" s="46" t="e">
        <f>N22+#REF!+#REF!+#REF!</f>
        <v>#REF!</v>
      </c>
      <c r="O45" s="46" t="e">
        <f>O22+#REF!+#REF!+#REF!</f>
        <v>#REF!</v>
      </c>
      <c r="P45" s="46" t="e">
        <f>P22+#REF!+#REF!+#REF!</f>
        <v>#REF!</v>
      </c>
      <c r="Q45" s="46" t="e">
        <f>Q22+#REF!+#REF!+#REF!</f>
        <v>#REF!</v>
      </c>
      <c r="R45" s="46" t="e">
        <f>#REF!+#REF!+#REF!+#REF!</f>
        <v>#REF!</v>
      </c>
      <c r="S45" s="46" t="e">
        <f>R22+#REF!+#REF!+#REF!</f>
        <v>#REF!</v>
      </c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67"/>
      <c r="AM45" s="68" t="e">
        <f t="shared" ref="AM45:AM51" si="11">SUM(H45:S45)</f>
        <v>#REF!</v>
      </c>
      <c r="AN45" s="69" t="e">
        <f t="shared" si="10"/>
        <v>#REF!</v>
      </c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</row>
    <row r="46" spans="1:69" s="70" customFormat="1" ht="15" hidden="1" customHeight="1" x14ac:dyDescent="0.35">
      <c r="A46" s="71"/>
      <c r="B46" s="200" t="s">
        <v>12</v>
      </c>
      <c r="C46" s="198"/>
      <c r="D46" s="198"/>
      <c r="E46" s="198"/>
      <c r="F46" s="199"/>
      <c r="G46" s="49"/>
      <c r="H46" s="46" t="e">
        <f>H23+H24+H32+H33+#REF!+#REF!+#REF!+#REF!</f>
        <v>#REF!</v>
      </c>
      <c r="I46" s="46" t="e">
        <f>I23+I24+I32+I33+#REF!+#REF!+#REF!+#REF!</f>
        <v>#REF!</v>
      </c>
      <c r="J46" s="46" t="e">
        <f>J23+J24+J32+J33+#REF!+#REF!+#REF!+#REF!</f>
        <v>#REF!</v>
      </c>
      <c r="K46" s="46" t="e">
        <f>K23+K24+K32+K33+#REF!+#REF!+#REF!+#REF!</f>
        <v>#REF!</v>
      </c>
      <c r="L46" s="46" t="e">
        <f>L23+L24+L32+L33+#REF!+#REF!+#REF!+#REF!</f>
        <v>#REF!</v>
      </c>
      <c r="M46" s="46" t="e">
        <f>M23+M24+M32+M33+#REF!+#REF!+#REF!+#REF!</f>
        <v>#REF!</v>
      </c>
      <c r="N46" s="46" t="e">
        <f>N23+N24+N32+N33+#REF!+#REF!+#REF!+#REF!</f>
        <v>#REF!</v>
      </c>
      <c r="O46" s="46" t="e">
        <f>O23+O24+O32+O33+#REF!+#REF!+#REF!+#REF!</f>
        <v>#REF!</v>
      </c>
      <c r="P46" s="46" t="e">
        <f>P23+P24+P32+P33+#REF!+#REF!+#REF!+#REF!</f>
        <v>#REF!</v>
      </c>
      <c r="Q46" s="46" t="e">
        <f>Q23+Q24+Q32+Q33+#REF!+#REF!+#REF!+#REF!</f>
        <v>#REF!</v>
      </c>
      <c r="R46" s="46" t="e">
        <f>#REF!+#REF!+R32+R33+#REF!+#REF!+#REF!+#REF!</f>
        <v>#REF!</v>
      </c>
      <c r="S46" s="46" t="e">
        <f>R23+R24+S32+S33+#REF!+#REF!+#REF!+#REF!</f>
        <v>#REF!</v>
      </c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67"/>
      <c r="AM46" s="68" t="e">
        <f t="shared" ref="AM46" si="12">SUM(H46:S46)</f>
        <v>#REF!</v>
      </c>
      <c r="AN46" s="69" t="e">
        <f t="shared" si="10"/>
        <v>#REF!</v>
      </c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</row>
    <row r="47" spans="1:69" s="48" customFormat="1" ht="15.75" hidden="1" customHeight="1" x14ac:dyDescent="0.35">
      <c r="A47" s="201" t="s">
        <v>23</v>
      </c>
      <c r="B47" s="191"/>
      <c r="C47" s="191"/>
      <c r="D47" s="191"/>
      <c r="E47" s="191"/>
      <c r="F47" s="191"/>
      <c r="G47" s="191"/>
      <c r="H47" s="46">
        <f>'[1]мес ТЗ 2018'!AM23</f>
        <v>8.35</v>
      </c>
      <c r="I47" s="46">
        <f>'[1]мес ТЗ 2018'!AM52</f>
        <v>15.03</v>
      </c>
      <c r="J47" s="46">
        <f>'[1]мес ТЗ 2018'!AM81</f>
        <v>173.72</v>
      </c>
      <c r="K47" s="46">
        <f>'[1]мес ТЗ 2018'!AM110</f>
        <v>8.35</v>
      </c>
      <c r="L47" s="46">
        <f>'[1]мес ТЗ 2018'!AM139</f>
        <v>15.03</v>
      </c>
      <c r="M47" s="46">
        <f>'[1]мес ТЗ 2018'!AM791</f>
        <v>6.68</v>
      </c>
      <c r="N47" s="46">
        <f>'[1]мес ТЗ 2018'!AM962</f>
        <v>8.35</v>
      </c>
      <c r="O47" s="46">
        <f>'[1]мес ТЗ 2018'!AM1033</f>
        <v>0</v>
      </c>
      <c r="P47" s="46">
        <f>'[1]мес ТЗ 2018'!AM1133</f>
        <v>166.916998644204</v>
      </c>
      <c r="Q47" s="46">
        <f>'[1]мес ТЗ 2018'!AM1302</f>
        <v>3.15</v>
      </c>
      <c r="R47" s="46">
        <f>'[1]мес ТЗ 2018'!AM1429</f>
        <v>5.67</v>
      </c>
      <c r="S47" s="67">
        <f>'[1]мес ТЗ 2018'!AM1578</f>
        <v>3.15</v>
      </c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8">
        <f t="shared" si="11"/>
        <v>414.39699864420396</v>
      </c>
      <c r="AN47" s="69">
        <f t="shared" si="10"/>
        <v>414.39699864420396</v>
      </c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</row>
    <row r="48" spans="1:69" hidden="1" x14ac:dyDescent="0.35">
      <c r="A48" s="202" t="s">
        <v>24</v>
      </c>
      <c r="B48" s="203"/>
      <c r="C48" s="203"/>
      <c r="D48" s="203"/>
      <c r="E48" s="203"/>
      <c r="F48" s="203"/>
      <c r="G48" s="203"/>
      <c r="H48" s="46">
        <f>'[1]мес ТЗ 2018'!AM24</f>
        <v>4.5</v>
      </c>
      <c r="I48" s="46">
        <f>'[1]мес ТЗ 2018'!AM53</f>
        <v>8.56</v>
      </c>
      <c r="J48" s="46">
        <f>'[1]мес ТЗ 2018'!AM82</f>
        <v>339.44</v>
      </c>
      <c r="K48" s="46">
        <f>'[1]мес ТЗ 2018'!AM111</f>
        <v>4.5</v>
      </c>
      <c r="L48" s="46">
        <f>'[1]мес ТЗ 2018'!AM140</f>
        <v>8.56</v>
      </c>
      <c r="M48" s="46">
        <f>'[1]мес ТЗ 2018'!AM792</f>
        <v>3.88</v>
      </c>
      <c r="N48" s="46">
        <f>'[1]мес ТЗ 2018'!AM963</f>
        <v>4.5</v>
      </c>
      <c r="O48" s="46">
        <f>'[1]мес ТЗ 2018'!AM1034</f>
        <v>0</v>
      </c>
      <c r="P48" s="46">
        <f>'[1]мес ТЗ 2018'!AM1134</f>
        <v>303.56266009142303</v>
      </c>
      <c r="Q48" s="46">
        <f>'[1]мес ТЗ 2018'!AM1303</f>
        <v>5.4</v>
      </c>
      <c r="R48" s="46">
        <f>'[1]мес ТЗ 2018'!AM1430</f>
        <v>9.7200000000000006</v>
      </c>
      <c r="S48" s="67">
        <f>'[1]мес ТЗ 2018'!AM1579</f>
        <v>5.4</v>
      </c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8">
        <f t="shared" si="11"/>
        <v>698.02266009142295</v>
      </c>
      <c r="AN48" s="69">
        <f t="shared" si="10"/>
        <v>698.02266009142295</v>
      </c>
      <c r="AO48" s="14"/>
      <c r="AP48" s="14"/>
    </row>
    <row r="49" spans="1:69" hidden="1" x14ac:dyDescent="0.35">
      <c r="A49" s="204" t="s">
        <v>25</v>
      </c>
      <c r="B49" s="205"/>
      <c r="C49" s="205"/>
      <c r="D49" s="205"/>
      <c r="E49" s="205"/>
      <c r="F49" s="205"/>
      <c r="G49" s="205"/>
      <c r="H49" s="46" t="e">
        <f>SUM(H45:H48)</f>
        <v>#REF!</v>
      </c>
      <c r="I49" s="46" t="e">
        <f t="shared" ref="I49:S49" si="13">SUM(I45:I48)</f>
        <v>#REF!</v>
      </c>
      <c r="J49" s="46" t="e">
        <f>SUM(J45:J48)</f>
        <v>#REF!</v>
      </c>
      <c r="K49" s="46" t="e">
        <f t="shared" si="13"/>
        <v>#REF!</v>
      </c>
      <c r="L49" s="46" t="e">
        <f>SUM(L45:L48)</f>
        <v>#REF!</v>
      </c>
      <c r="M49" s="46" t="e">
        <f>SUM(M45:M48)</f>
        <v>#REF!</v>
      </c>
      <c r="N49" s="46" t="e">
        <f t="shared" si="13"/>
        <v>#REF!</v>
      </c>
      <c r="O49" s="46" t="e">
        <f t="shared" si="13"/>
        <v>#REF!</v>
      </c>
      <c r="P49" s="46" t="e">
        <f t="shared" si="13"/>
        <v>#REF!</v>
      </c>
      <c r="Q49" s="46" t="e">
        <f t="shared" si="13"/>
        <v>#REF!</v>
      </c>
      <c r="R49" s="46" t="e">
        <f t="shared" si="13"/>
        <v>#REF!</v>
      </c>
      <c r="S49" s="67" t="e">
        <f t="shared" si="13"/>
        <v>#REF!</v>
      </c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8" t="e">
        <f t="shared" si="11"/>
        <v>#REF!</v>
      </c>
      <c r="AN49" s="69" t="e">
        <f t="shared" si="10"/>
        <v>#REF!</v>
      </c>
      <c r="AO49" s="14"/>
      <c r="AP49" s="14"/>
    </row>
    <row r="50" spans="1:69" hidden="1" x14ac:dyDescent="0.35">
      <c r="A50" s="206" t="s">
        <v>26</v>
      </c>
      <c r="B50" s="207"/>
      <c r="C50" s="207"/>
      <c r="D50" s="207"/>
      <c r="E50" s="207"/>
      <c r="F50" s="207"/>
      <c r="G50" s="207"/>
      <c r="H50" s="72">
        <f>'[1]мес ТЗ 2018'!AM26</f>
        <v>1.95</v>
      </c>
      <c r="I50" s="72">
        <f>'[1]мес ТЗ 2018'!AM55</f>
        <v>3.74</v>
      </c>
      <c r="J50" s="72">
        <f>'[1]мес ТЗ 2018'!AM84</f>
        <v>17.41</v>
      </c>
      <c r="K50" s="72">
        <f>'[1]мес ТЗ 2018'!AM113</f>
        <v>1.95</v>
      </c>
      <c r="L50" s="72">
        <f>'[1]мес ТЗ 2018'!AM142</f>
        <v>3.74</v>
      </c>
      <c r="M50" s="72">
        <f>'[1]мес ТЗ 2018'!AM794</f>
        <v>1.7</v>
      </c>
      <c r="N50" s="72">
        <f>'[1]мес ТЗ 2018'!AM965</f>
        <v>1.95</v>
      </c>
      <c r="O50" s="72">
        <f>'[1]мес ТЗ 2018'!AM1036</f>
        <v>5.27</v>
      </c>
      <c r="P50" s="72">
        <f>'[1]мес ТЗ 2018'!AM1136</f>
        <v>15.74</v>
      </c>
      <c r="Q50" s="72">
        <f>'[1]мес ТЗ 2018'!AM1305</f>
        <v>2.35</v>
      </c>
      <c r="R50" s="72">
        <f>'[1]мес ТЗ 2018'!AM1432</f>
        <v>4.2300000000000004</v>
      </c>
      <c r="S50" s="73">
        <f>'[1]мес ТЗ 2018'!AM1581</f>
        <v>2.35</v>
      </c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68">
        <f t="shared" si="11"/>
        <v>62.38</v>
      </c>
      <c r="AN50" s="69">
        <f t="shared" si="10"/>
        <v>62.38</v>
      </c>
      <c r="AO50" s="14"/>
      <c r="AP50" s="14"/>
    </row>
    <row r="51" spans="1:69" hidden="1" x14ac:dyDescent="0.35">
      <c r="A51" s="35"/>
      <c r="B51" s="74"/>
      <c r="C51" s="35"/>
      <c r="D51" s="35"/>
      <c r="E51" s="35"/>
      <c r="F51" s="75" t="s">
        <v>12</v>
      </c>
      <c r="G51" s="76"/>
      <c r="H51" s="46" t="e">
        <f>H23+H32+#REF!+#REF!</f>
        <v>#REF!</v>
      </c>
      <c r="I51" s="46" t="e">
        <f>I23+I32+#REF!+#REF!</f>
        <v>#REF!</v>
      </c>
      <c r="J51" s="46" t="e">
        <f>J23+J32++#REF!+#REF!+#REF!</f>
        <v>#REF!</v>
      </c>
      <c r="K51" s="46" t="e">
        <f>K23+K32++#REF!+#REF!+#REF!</f>
        <v>#REF!</v>
      </c>
      <c r="L51" s="46" t="e">
        <f>L23+L32++#REF!+#REF!+#REF!</f>
        <v>#REF!</v>
      </c>
      <c r="M51" s="46" t="e">
        <f>M23+M32++#REF!+#REF!+#REF!</f>
        <v>#REF!</v>
      </c>
      <c r="N51" s="46" t="e">
        <f>N23+N32++#REF!+#REF!+#REF!</f>
        <v>#REF!</v>
      </c>
      <c r="O51" s="46" t="e">
        <f>O23+O32++#REF!+#REF!+#REF!</f>
        <v>#REF!</v>
      </c>
      <c r="P51" s="46" t="e">
        <f>P23+P32++#REF!+#REF!+#REF!</f>
        <v>#REF!</v>
      </c>
      <c r="Q51" s="46" t="e">
        <f>Q23+Q32++#REF!+#REF!+#REF!</f>
        <v>#REF!</v>
      </c>
      <c r="R51" s="46" t="e">
        <f>#REF!+R32++#REF!+#REF!+#REF!</f>
        <v>#REF!</v>
      </c>
      <c r="S51" s="46" t="e">
        <f>R23+S32++#REF!+#REF!+#REF!</f>
        <v>#REF!</v>
      </c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67"/>
      <c r="AM51" s="68" t="e">
        <f t="shared" si="11"/>
        <v>#REF!</v>
      </c>
      <c r="AN51" s="69" t="e">
        <f t="shared" si="10"/>
        <v>#REF!</v>
      </c>
    </row>
    <row r="52" spans="1:69" ht="15" hidden="1" customHeight="1" x14ac:dyDescent="0.35">
      <c r="A52" s="77"/>
      <c r="B52" s="78"/>
      <c r="C52" s="78"/>
      <c r="D52" s="213" t="s">
        <v>16</v>
      </c>
      <c r="E52" s="193"/>
      <c r="F52" s="194"/>
      <c r="G52" s="78"/>
      <c r="H52" s="79" t="e">
        <f>H44+H45+H46</f>
        <v>#REF!</v>
      </c>
      <c r="I52" s="79" t="e">
        <f t="shared" ref="I52:S52" si="14">I44+I45+I46</f>
        <v>#REF!</v>
      </c>
      <c r="J52" s="79" t="e">
        <f>J44+J45+J46</f>
        <v>#REF!</v>
      </c>
      <c r="K52" s="79" t="e">
        <f t="shared" si="14"/>
        <v>#REF!</v>
      </c>
      <c r="L52" s="79" t="e">
        <f t="shared" si="14"/>
        <v>#REF!</v>
      </c>
      <c r="M52" s="79" t="e">
        <f t="shared" si="14"/>
        <v>#REF!</v>
      </c>
      <c r="N52" s="79" t="e">
        <f t="shared" si="14"/>
        <v>#REF!</v>
      </c>
      <c r="O52" s="79" t="e">
        <f t="shared" si="14"/>
        <v>#REF!</v>
      </c>
      <c r="P52" s="79" t="e">
        <f t="shared" si="14"/>
        <v>#REF!</v>
      </c>
      <c r="Q52" s="79" t="e">
        <f t="shared" si="14"/>
        <v>#REF!</v>
      </c>
      <c r="R52" s="79" t="e">
        <f t="shared" si="14"/>
        <v>#REF!</v>
      </c>
      <c r="S52" s="79" t="e">
        <f t="shared" si="14"/>
        <v>#REF!</v>
      </c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  <c r="AM52" s="68" t="e">
        <f>SUM(H52:S52)</f>
        <v>#REF!</v>
      </c>
      <c r="AN52" s="69" t="e">
        <f>AM52</f>
        <v>#REF!</v>
      </c>
    </row>
    <row r="53" spans="1:69" ht="15" hidden="1" customHeight="1" x14ac:dyDescent="0.35">
      <c r="A53" s="77"/>
      <c r="B53" s="81"/>
      <c r="C53" s="213" t="s">
        <v>14</v>
      </c>
      <c r="D53" s="193"/>
      <c r="E53" s="193"/>
      <c r="F53" s="194"/>
      <c r="G53" s="81"/>
      <c r="H53" s="82" t="e">
        <f>H26+H35+#REF!+#REF!+H39</f>
        <v>#REF!</v>
      </c>
      <c r="I53" s="82" t="e">
        <f>I26+I35+#REF!+#REF!+I39</f>
        <v>#REF!</v>
      </c>
      <c r="J53" s="82" t="e">
        <f>J26+J35+#REF!+#REF!+J39</f>
        <v>#REF!</v>
      </c>
      <c r="K53" s="82" t="e">
        <f>K26+K35+#REF!+#REF!+K39</f>
        <v>#REF!</v>
      </c>
      <c r="L53" s="82" t="e">
        <f>L26+L35+#REF!+#REF!+L39</f>
        <v>#REF!</v>
      </c>
      <c r="M53" s="82" t="e">
        <f>M26+M35+#REF!+#REF!+M39</f>
        <v>#REF!</v>
      </c>
      <c r="N53" s="82" t="e">
        <f>N26+N35+#REF!+#REF!+N39</f>
        <v>#REF!</v>
      </c>
      <c r="O53" s="82" t="e">
        <f>O26+O35+#REF!+#REF!+O39</f>
        <v>#REF!</v>
      </c>
      <c r="P53" s="82" t="e">
        <f>P26+P35+#REF!+#REF!+P39</f>
        <v>#REF!</v>
      </c>
      <c r="Q53" s="82" t="e">
        <f>Q26+Q35+#REF!+#REF!+Q39</f>
        <v>#REF!</v>
      </c>
      <c r="R53" s="82" t="e">
        <f>R26+R35+#REF!+#REF!+R39</f>
        <v>#REF!</v>
      </c>
      <c r="S53" s="82" t="e">
        <f>S26+S35+#REF!+#REF!+S39</f>
        <v>#REF!</v>
      </c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3"/>
      <c r="AM53" s="84" t="e">
        <f>SUM(H53:S53)</f>
        <v>#REF!</v>
      </c>
      <c r="AN53" s="69" t="e">
        <f t="shared" ref="AN53:AN57" si="15">AM53</f>
        <v>#REF!</v>
      </c>
    </row>
    <row r="54" spans="1:69" ht="15" hidden="1" customHeight="1" x14ac:dyDescent="0.35">
      <c r="A54" s="77"/>
      <c r="B54" s="81"/>
      <c r="C54" s="213" t="s">
        <v>15</v>
      </c>
      <c r="D54" s="193"/>
      <c r="E54" s="193"/>
      <c r="F54" s="194"/>
      <c r="G54" s="81"/>
      <c r="H54" s="82" t="e">
        <f>H27+H36+#REF!+#REF!+H40</f>
        <v>#REF!</v>
      </c>
      <c r="I54" s="82" t="e">
        <f>I27+I36+#REF!+#REF!+I40</f>
        <v>#REF!</v>
      </c>
      <c r="J54" s="82" t="e">
        <f>J27+J36+#REF!+#REF!+J40</f>
        <v>#REF!</v>
      </c>
      <c r="K54" s="82" t="e">
        <f>K27+K36+#REF!+#REF!+K40</f>
        <v>#REF!</v>
      </c>
      <c r="L54" s="82" t="e">
        <f>L27+L36+#REF!+#REF!+L40</f>
        <v>#REF!</v>
      </c>
      <c r="M54" s="82" t="e">
        <f>M27+M36+#REF!+#REF!+M40</f>
        <v>#REF!</v>
      </c>
      <c r="N54" s="82" t="e">
        <f>N27+N36+#REF!+#REF!+N40</f>
        <v>#REF!</v>
      </c>
      <c r="O54" s="82" t="e">
        <f>O27+O36+#REF!+#REF!+O40</f>
        <v>#REF!</v>
      </c>
      <c r="P54" s="82" t="e">
        <f>P27+P36+#REF!+#REF!+P40</f>
        <v>#REF!</v>
      </c>
      <c r="Q54" s="82" t="e">
        <f>Q27+Q36+#REF!+#REF!+Q40</f>
        <v>#REF!</v>
      </c>
      <c r="R54" s="82" t="e">
        <f>R27+R36+#REF!+#REF!+R40</f>
        <v>#REF!</v>
      </c>
      <c r="S54" s="82" t="e">
        <f>S27+S36+#REF!+#REF!+S40</f>
        <v>#REF!</v>
      </c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3"/>
      <c r="AM54" s="84" t="e">
        <f>SUM(H54:S54)</f>
        <v>#REF!</v>
      </c>
      <c r="AN54" s="69" t="e">
        <f t="shared" si="15"/>
        <v>#REF!</v>
      </c>
    </row>
    <row r="55" spans="1:69" ht="15" hidden="1" customHeight="1" x14ac:dyDescent="0.35">
      <c r="A55" s="77"/>
      <c r="B55" s="81"/>
      <c r="C55" s="78"/>
      <c r="D55" s="213" t="s">
        <v>16</v>
      </c>
      <c r="E55" s="193"/>
      <c r="F55" s="194"/>
      <c r="G55" s="81"/>
      <c r="H55" s="82" t="e">
        <f>SUM(H52:H54)</f>
        <v>#REF!</v>
      </c>
      <c r="I55" s="82" t="e">
        <f t="shared" ref="I55:S55" si="16">SUM(I52:I54)</f>
        <v>#REF!</v>
      </c>
      <c r="J55" s="82" t="e">
        <f>SUM(J52:J54)</f>
        <v>#REF!</v>
      </c>
      <c r="K55" s="82" t="e">
        <f t="shared" si="16"/>
        <v>#REF!</v>
      </c>
      <c r="L55" s="82" t="e">
        <f t="shared" si="16"/>
        <v>#REF!</v>
      </c>
      <c r="M55" s="82" t="e">
        <f t="shared" si="16"/>
        <v>#REF!</v>
      </c>
      <c r="N55" s="82" t="e">
        <f t="shared" si="16"/>
        <v>#REF!</v>
      </c>
      <c r="O55" s="82" t="e">
        <f t="shared" si="16"/>
        <v>#REF!</v>
      </c>
      <c r="P55" s="82" t="e">
        <f t="shared" si="16"/>
        <v>#REF!</v>
      </c>
      <c r="Q55" s="82" t="e">
        <f t="shared" si="16"/>
        <v>#REF!</v>
      </c>
      <c r="R55" s="82" t="e">
        <f t="shared" si="16"/>
        <v>#REF!</v>
      </c>
      <c r="S55" s="82" t="e">
        <f t="shared" si="16"/>
        <v>#REF!</v>
      </c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3"/>
      <c r="AM55" s="84" t="e">
        <f>SUM(H55:S55)</f>
        <v>#REF!</v>
      </c>
      <c r="AN55" s="69" t="e">
        <f t="shared" si="15"/>
        <v>#REF!</v>
      </c>
    </row>
    <row r="56" spans="1:69" ht="15" hidden="1" customHeight="1" x14ac:dyDescent="0.35">
      <c r="A56" s="77"/>
      <c r="B56" s="81"/>
      <c r="C56" s="213" t="s">
        <v>17</v>
      </c>
      <c r="D56" s="193"/>
      <c r="E56" s="193"/>
      <c r="F56" s="194"/>
      <c r="G56" s="81"/>
      <c r="H56" s="112" t="e">
        <f>H29+H38+#REF!+#REF!+H42</f>
        <v>#REF!</v>
      </c>
      <c r="I56" s="112" t="e">
        <f>I29+I38+#REF!+#REF!+I42</f>
        <v>#REF!</v>
      </c>
      <c r="J56" s="112" t="e">
        <f>J29+J38+#REF!+#REF!+J42</f>
        <v>#REF!</v>
      </c>
      <c r="K56" s="112" t="e">
        <f>K29+K38+#REF!+#REF!+K42</f>
        <v>#REF!</v>
      </c>
      <c r="L56" s="112" t="e">
        <f>L29+L38+#REF!+#REF!+L42</f>
        <v>#REF!</v>
      </c>
      <c r="M56" s="112" t="e">
        <f>M29+M38+#REF!+#REF!+M42</f>
        <v>#REF!</v>
      </c>
      <c r="N56" s="112" t="e">
        <f>N29+N38+#REF!+#REF!+N42</f>
        <v>#REF!</v>
      </c>
      <c r="O56" s="112" t="e">
        <f>O29+O38+#REF!+#REF!+O42</f>
        <v>#REF!</v>
      </c>
      <c r="P56" s="113" t="e">
        <f>P29+P38+#REF!+#REF!+P42</f>
        <v>#REF!</v>
      </c>
      <c r="Q56" s="112" t="e">
        <f>Q29+Q38+#REF!+#REF!+Q42</f>
        <v>#REF!</v>
      </c>
      <c r="R56" s="112" t="e">
        <f>R29+R38+#REF!+#REF!+R42</f>
        <v>#REF!</v>
      </c>
      <c r="S56" s="112" t="e">
        <f>S29+S38+#REF!+#REF!+S42</f>
        <v>#REF!</v>
      </c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4"/>
      <c r="AM56" s="86" t="e">
        <f>SUM(H56:S56)</f>
        <v>#REF!</v>
      </c>
      <c r="AN56" s="115" t="e">
        <f t="shared" si="15"/>
        <v>#REF!</v>
      </c>
    </row>
    <row r="57" spans="1:69" ht="25.5" customHeight="1" x14ac:dyDescent="0.35">
      <c r="A57" s="191" t="s">
        <v>92</v>
      </c>
      <c r="B57" s="191"/>
      <c r="C57" s="191"/>
      <c r="D57" s="191"/>
      <c r="E57" s="191"/>
      <c r="F57" s="191"/>
      <c r="G57" s="3"/>
      <c r="H57" s="40"/>
      <c r="I57" s="40"/>
      <c r="J57" s="40"/>
      <c r="K57" s="40"/>
      <c r="L57" s="40"/>
      <c r="M57" s="40"/>
      <c r="N57" s="40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7">
        <f>AM25+AM34</f>
        <v>812.23800000000006</v>
      </c>
      <c r="AN57" s="48">
        <f t="shared" si="15"/>
        <v>812.23800000000006</v>
      </c>
    </row>
    <row r="58" spans="1:69" ht="15" customHeight="1" x14ac:dyDescent="0.35">
      <c r="A58" s="2"/>
      <c r="B58" s="3"/>
      <c r="C58" s="3"/>
      <c r="D58" s="3"/>
      <c r="E58" s="3"/>
      <c r="F58" s="3"/>
      <c r="G58" s="88"/>
      <c r="H58" s="88"/>
      <c r="I58" s="88"/>
      <c r="J58" s="88"/>
      <c r="K58" s="88"/>
      <c r="L58" s="88"/>
      <c r="M58" s="88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66"/>
      <c r="AM58" s="11"/>
      <c r="AP58" s="14"/>
      <c r="BQ58" s="11"/>
    </row>
    <row r="59" spans="1:69" s="90" customFormat="1" ht="66" customHeight="1" x14ac:dyDescent="0.35">
      <c r="B59" s="212" t="s">
        <v>35</v>
      </c>
      <c r="C59" s="212"/>
      <c r="D59" s="212"/>
      <c r="E59" s="212"/>
      <c r="F59" s="212"/>
      <c r="G59" s="212"/>
      <c r="H59" s="171" t="s">
        <v>96</v>
      </c>
      <c r="I59" s="171"/>
      <c r="J59" s="171"/>
      <c r="K59" s="171"/>
      <c r="L59" s="171"/>
      <c r="M59" s="171"/>
      <c r="P59" s="172"/>
      <c r="Q59" s="172"/>
      <c r="R59" s="172"/>
      <c r="S59" s="172"/>
      <c r="T59" s="91"/>
      <c r="U59" s="173" t="s">
        <v>87</v>
      </c>
      <c r="V59" s="173"/>
      <c r="W59" s="173"/>
    </row>
    <row r="60" spans="1:69" s="90" customFormat="1" ht="21.9" customHeight="1" x14ac:dyDescent="0.35">
      <c r="I60" s="170" t="s">
        <v>3</v>
      </c>
      <c r="J60" s="170"/>
      <c r="K60" s="170"/>
      <c r="L60" s="170"/>
      <c r="P60" s="170" t="s">
        <v>27</v>
      </c>
      <c r="Q60" s="170"/>
      <c r="R60" s="170"/>
      <c r="S60" s="170"/>
      <c r="U60" s="170" t="s">
        <v>28</v>
      </c>
      <c r="V60" s="170"/>
      <c r="W60" s="170"/>
    </row>
    <row r="61" spans="1:69" s="90" customFormat="1" ht="70.5" customHeight="1" x14ac:dyDescent="0.35">
      <c r="B61" s="212" t="s">
        <v>86</v>
      </c>
      <c r="C61" s="212"/>
      <c r="D61" s="212"/>
      <c r="E61" s="212"/>
      <c r="F61" s="212"/>
      <c r="G61" s="212"/>
      <c r="H61" s="171" t="s">
        <v>84</v>
      </c>
      <c r="I61" s="171"/>
      <c r="J61" s="171"/>
      <c r="K61" s="171"/>
      <c r="L61" s="171"/>
      <c r="M61" s="171"/>
      <c r="P61" s="172"/>
      <c r="Q61" s="172"/>
      <c r="R61" s="172"/>
      <c r="S61" s="172"/>
      <c r="T61" s="91"/>
      <c r="U61" s="173" t="s">
        <v>85</v>
      </c>
      <c r="V61" s="173"/>
      <c r="W61" s="173"/>
    </row>
    <row r="62" spans="1:69" s="90" customFormat="1" ht="26.1" customHeight="1" x14ac:dyDescent="0.35">
      <c r="I62" s="170" t="s">
        <v>3</v>
      </c>
      <c r="J62" s="170"/>
      <c r="K62" s="170"/>
      <c r="L62" s="170"/>
      <c r="P62" s="170" t="s">
        <v>27</v>
      </c>
      <c r="Q62" s="170"/>
      <c r="R62" s="170"/>
      <c r="S62" s="170"/>
      <c r="U62" s="170" t="s">
        <v>28</v>
      </c>
      <c r="V62" s="170"/>
      <c r="W62" s="170"/>
    </row>
    <row r="63" spans="1:69" ht="15" customHeight="1" x14ac:dyDescent="0.35">
      <c r="B63" s="98"/>
      <c r="C63" s="98"/>
      <c r="E63" s="93"/>
      <c r="F63" s="99"/>
      <c r="G63" s="99"/>
      <c r="H63" s="99"/>
      <c r="K63" s="99"/>
      <c r="L63" s="99"/>
      <c r="M63" s="99"/>
      <c r="N63" s="99"/>
      <c r="O63" s="8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66"/>
      <c r="AM63" s="11"/>
      <c r="AP63" s="14"/>
      <c r="BQ63" s="11"/>
    </row>
    <row r="64" spans="1:69" ht="13.5" customHeight="1" x14ac:dyDescent="0.35">
      <c r="E64" s="93"/>
      <c r="G64" s="11"/>
      <c r="Q64" s="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66"/>
      <c r="AM64" s="11"/>
      <c r="AP64" s="14"/>
      <c r="BQ64" s="11"/>
    </row>
  </sheetData>
  <mergeCells count="69">
    <mergeCell ref="B9:F9"/>
    <mergeCell ref="AG3:AM3"/>
    <mergeCell ref="B3:F3"/>
    <mergeCell ref="A12:AN12"/>
    <mergeCell ref="A15:A18"/>
    <mergeCell ref="B15:B18"/>
    <mergeCell ref="C15:C18"/>
    <mergeCell ref="D15:D18"/>
    <mergeCell ref="AN15:AN16"/>
    <mergeCell ref="A14:AN14"/>
    <mergeCell ref="E15:E18"/>
    <mergeCell ref="H15:AL15"/>
    <mergeCell ref="AM15:AM18"/>
    <mergeCell ref="A13:AN13"/>
    <mergeCell ref="F15:F18"/>
    <mergeCell ref="G15:G18"/>
    <mergeCell ref="U59:W59"/>
    <mergeCell ref="P60:S60"/>
    <mergeCell ref="U60:W60"/>
    <mergeCell ref="AG5:AM5"/>
    <mergeCell ref="AG7:AM7"/>
    <mergeCell ref="AG9:AM9"/>
    <mergeCell ref="H17:AL18"/>
    <mergeCell ref="H19:AL19"/>
    <mergeCell ref="A48:G48"/>
    <mergeCell ref="A49:G49"/>
    <mergeCell ref="A50:G50"/>
    <mergeCell ref="D52:F52"/>
    <mergeCell ref="B45:F45"/>
    <mergeCell ref="D41:F41"/>
    <mergeCell ref="C42:F42"/>
    <mergeCell ref="D43:F43"/>
    <mergeCell ref="B44:F44"/>
    <mergeCell ref="A47:G47"/>
    <mergeCell ref="C36:F36"/>
    <mergeCell ref="G31:G33"/>
    <mergeCell ref="A34:F34"/>
    <mergeCell ref="H20:AL20"/>
    <mergeCell ref="H30:AL30"/>
    <mergeCell ref="D28:F28"/>
    <mergeCell ref="G21:G24"/>
    <mergeCell ref="B21:B24"/>
    <mergeCell ref="B31:B33"/>
    <mergeCell ref="C35:F35"/>
    <mergeCell ref="U61:W61"/>
    <mergeCell ref="P62:S62"/>
    <mergeCell ref="U62:W62"/>
    <mergeCell ref="C38:F38"/>
    <mergeCell ref="A25:F25"/>
    <mergeCell ref="C26:F26"/>
    <mergeCell ref="C27:F27"/>
    <mergeCell ref="C29:F29"/>
    <mergeCell ref="B46:F46"/>
    <mergeCell ref="D37:F37"/>
    <mergeCell ref="C39:F39"/>
    <mergeCell ref="C40:F40"/>
    <mergeCell ref="C53:F53"/>
    <mergeCell ref="D55:F55"/>
    <mergeCell ref="C56:F56"/>
    <mergeCell ref="C54:F54"/>
    <mergeCell ref="A57:F57"/>
    <mergeCell ref="I62:L62"/>
    <mergeCell ref="B61:G61"/>
    <mergeCell ref="H61:M61"/>
    <mergeCell ref="P61:S61"/>
    <mergeCell ref="B59:G59"/>
    <mergeCell ref="I60:L60"/>
    <mergeCell ref="H59:M59"/>
    <mergeCell ref="P59:S5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5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'10.2.38 ТО'!Область_печати</vt:lpstr>
      <vt:lpstr>'10.3.38 ТО'!Область_печати</vt:lpstr>
      <vt:lpstr>'10.4.38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2019-02-28T10:53:51Z</dcterms:modified>
</cp:coreProperties>
</file>