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585" windowWidth="13275" windowHeight="10905" tabRatio="835" firstSheet="3" activeTab="13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Р" sheetId="21" state="hidden" r:id="rId5"/>
    <sheet name="8.1. ТР" sheetId="28" r:id="rId6"/>
    <sheet name="10.2.38 ТО" sheetId="26" r:id="rId7"/>
    <sheet name="10.2.38 ТР" sheetId="20" state="hidden" r:id="rId8"/>
    <sheet name="10.2.ТР" sheetId="29" r:id="rId9"/>
    <sheet name="10.3.38 ТО" sheetId="27" r:id="rId10"/>
    <sheet name="10.3.38 ТР" sheetId="19" state="hidden" r:id="rId11"/>
    <sheet name="10.3 ТР" sheetId="30" r:id="rId12"/>
    <sheet name="10.4.38 ТО" sheetId="25" r:id="rId13"/>
    <sheet name="10.4 ТР" sheetId="31" r:id="rId14"/>
    <sheet name="10.4.38 ТР" sheetId="18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6">'10.2.38 ТО'!$A$1:$AL$28</definedName>
    <definedName name="_xlnm.Print_Area" localSheetId="9">'10.3.38 ТО'!$A$1:$AL$28</definedName>
    <definedName name="_xlnm.Print_Area" localSheetId="13">'10.4 ТР'!$A$1:$AN$34</definedName>
    <definedName name="_xlnm.Print_Area" localSheetId="12">'10.4.38 ТО'!$A$1:$AL$35</definedName>
    <definedName name="_xlnm.Print_Area" localSheetId="3">'8.1.38 ТО'!$A$1:$AL$28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 refMode="R1C1"/>
</workbook>
</file>

<file path=xl/calcChain.xml><?xml version="1.0" encoding="utf-8"?>
<calcChain xmlns="http://schemas.openxmlformats.org/spreadsheetml/2006/main">
  <c r="T22" i="30"/>
  <c r="Z22" i="22"/>
  <c r="T22"/>
  <c r="U22"/>
  <c r="V22"/>
  <c r="W22"/>
  <c r="X22"/>
  <c r="Y22"/>
  <c r="AA22"/>
  <c r="AB22"/>
  <c r="AC22"/>
  <c r="AD22"/>
  <c r="AE22"/>
  <c r="AF22"/>
  <c r="AG22"/>
  <c r="AH22"/>
  <c r="AI22"/>
  <c r="AJ22"/>
  <c r="AK22"/>
  <c r="AL41" i="25"/>
  <c r="AL39"/>
  <c r="AL26"/>
  <c r="AL31" i="26"/>
  <c r="AN22" i="31"/>
  <c r="AN23"/>
  <c r="AL30" i="27"/>
  <c r="AL42" i="25" l="1"/>
  <c r="AE26" i="31"/>
  <c r="AE27" s="1"/>
  <c r="X23"/>
  <c r="X28" s="1"/>
  <c r="X22"/>
  <c r="AD29" i="25"/>
  <c r="W29"/>
  <c r="AD27"/>
  <c r="W24"/>
  <c r="X24" i="31" l="1"/>
  <c r="AE28"/>
  <c r="AM21" i="30"/>
  <c r="AD22"/>
  <c r="AD21"/>
  <c r="T20"/>
  <c r="AM20" s="1"/>
  <c r="P22" i="27"/>
  <c r="AC22"/>
  <c r="AB21" i="29"/>
  <c r="AB22" s="1"/>
  <c r="U22"/>
  <c r="U20"/>
  <c r="AA22" i="26"/>
  <c r="T22"/>
  <c r="Q22" i="30" l="1"/>
  <c r="Q22" i="22"/>
  <c r="AA21" i="28"/>
  <c r="Y22" s="1"/>
  <c r="T20"/>
  <c r="R22" s="1"/>
  <c r="W28" i="31"/>
  <c r="Y28"/>
  <c r="Z28"/>
  <c r="AA28"/>
  <c r="AB28"/>
  <c r="AD28"/>
  <c r="AF28"/>
  <c r="AG28"/>
  <c r="AH28"/>
  <c r="AI28"/>
  <c r="AJ28"/>
  <c r="AK28"/>
  <c r="AL28"/>
  <c r="AN21"/>
  <c r="V22" i="30"/>
  <c r="W22"/>
  <c r="X22"/>
  <c r="Y22"/>
  <c r="Z22"/>
  <c r="AA22"/>
  <c r="AC22"/>
  <c r="AE22"/>
  <c r="AF22"/>
  <c r="AG22"/>
  <c r="AH22"/>
  <c r="AI22"/>
  <c r="AJ22"/>
  <c r="AK22"/>
  <c r="AL22"/>
  <c r="AM22"/>
  <c r="V22" i="29"/>
  <c r="W22"/>
  <c r="X22"/>
  <c r="Y22"/>
  <c r="Z22"/>
  <c r="AC22"/>
  <c r="AD22"/>
  <c r="AE22"/>
  <c r="AF22"/>
  <c r="AG22"/>
  <c r="AH22"/>
  <c r="AI22"/>
  <c r="AJ22"/>
  <c r="AK22"/>
  <c r="AL22"/>
  <c r="T22" i="28"/>
  <c r="U22"/>
  <c r="V22"/>
  <c r="W22"/>
  <c r="X22"/>
  <c r="AA22"/>
  <c r="AB22"/>
  <c r="AC22"/>
  <c r="AD22"/>
  <c r="AE22"/>
  <c r="AF22"/>
  <c r="AG22"/>
  <c r="AH22"/>
  <c r="AI22"/>
  <c r="AJ22"/>
  <c r="AK22"/>
  <c r="AL22"/>
  <c r="AL27" i="31" l="1"/>
  <c r="AK27"/>
  <c r="AJ27"/>
  <c r="AI27"/>
  <c r="AH27"/>
  <c r="AG27"/>
  <c r="AF27"/>
  <c r="AD27"/>
  <c r="AB27"/>
  <c r="Z27"/>
  <c r="Y27"/>
  <c r="X27"/>
  <c r="W27"/>
  <c r="U27"/>
  <c r="T27"/>
  <c r="S27"/>
  <c r="R27"/>
  <c r="Q27"/>
  <c r="P27"/>
  <c r="O27"/>
  <c r="N27"/>
  <c r="M27"/>
  <c r="L27"/>
  <c r="K27"/>
  <c r="J27"/>
  <c r="I27"/>
  <c r="H27"/>
  <c r="AM26"/>
  <c r="AM28" s="1"/>
  <c r="AL24"/>
  <c r="AK24"/>
  <c r="AJ24"/>
  <c r="AI24"/>
  <c r="AH24"/>
  <c r="AG24"/>
  <c r="AF24"/>
  <c r="AE24"/>
  <c r="AD24"/>
  <c r="AC24"/>
  <c r="AB24"/>
  <c r="AA24"/>
  <c r="Z24"/>
  <c r="Y24"/>
  <c r="W24"/>
  <c r="U24"/>
  <c r="T24"/>
  <c r="S24"/>
  <c r="R24"/>
  <c r="Q24"/>
  <c r="P24"/>
  <c r="O24"/>
  <c r="N24"/>
  <c r="M24"/>
  <c r="L24"/>
  <c r="K24"/>
  <c r="J24"/>
  <c r="I24"/>
  <c r="H24"/>
  <c r="AM23"/>
  <c r="AM22"/>
  <c r="S22" i="30"/>
  <c r="R22"/>
  <c r="O22"/>
  <c r="N22"/>
  <c r="M22"/>
  <c r="L22"/>
  <c r="K22"/>
  <c r="J22"/>
  <c r="I22"/>
  <c r="H22"/>
  <c r="AN21"/>
  <c r="AN20"/>
  <c r="AN22" s="1"/>
  <c r="S22" i="29"/>
  <c r="R22"/>
  <c r="Q22"/>
  <c r="P22"/>
  <c r="O22"/>
  <c r="N22"/>
  <c r="M22"/>
  <c r="L22"/>
  <c r="K22"/>
  <c r="J22"/>
  <c r="I22"/>
  <c r="H22"/>
  <c r="AM22" s="1"/>
  <c r="AM21"/>
  <c r="AN21" s="1"/>
  <c r="AM20"/>
  <c r="AN20" s="1"/>
  <c r="AN22" s="1"/>
  <c r="Q22" i="28"/>
  <c r="P22"/>
  <c r="O22"/>
  <c r="N22"/>
  <c r="M22"/>
  <c r="L22"/>
  <c r="K22"/>
  <c r="J22"/>
  <c r="I22"/>
  <c r="H22"/>
  <c r="AM21"/>
  <c r="AN21" s="1"/>
  <c r="AN22" s="1"/>
  <c r="AM20"/>
  <c r="AN20" s="1"/>
  <c r="AL23" i="25"/>
  <c r="AK22" i="27"/>
  <c r="AJ22"/>
  <c r="AI22"/>
  <c r="AH22"/>
  <c r="AG22"/>
  <c r="AF22"/>
  <c r="AE22"/>
  <c r="AD22"/>
  <c r="AB22"/>
  <c r="Y22"/>
  <c r="X22"/>
  <c r="V22"/>
  <c r="S22"/>
  <c r="R22"/>
  <c r="Q22"/>
  <c r="N22"/>
  <c r="M22"/>
  <c r="L22"/>
  <c r="K22"/>
  <c r="J22"/>
  <c r="I22"/>
  <c r="H22"/>
  <c r="G22"/>
  <c r="AL21"/>
  <c r="AL20"/>
  <c r="AK22" i="26"/>
  <c r="AJ22"/>
  <c r="AI22"/>
  <c r="AH22"/>
  <c r="AG22"/>
  <c r="AF22"/>
  <c r="AE22"/>
  <c r="AD22"/>
  <c r="AC22"/>
  <c r="AB22"/>
  <c r="Y22"/>
  <c r="X22"/>
  <c r="V22"/>
  <c r="R22"/>
  <c r="Q22"/>
  <c r="P22"/>
  <c r="O22"/>
  <c r="N22"/>
  <c r="M22"/>
  <c r="L22"/>
  <c r="K22"/>
  <c r="J22"/>
  <c r="I22"/>
  <c r="H22"/>
  <c r="G22"/>
  <c r="AL21"/>
  <c r="AL20"/>
  <c r="AL21" i="22"/>
  <c r="W27" i="25"/>
  <c r="AK27"/>
  <c r="AK29" s="1"/>
  <c r="AJ27"/>
  <c r="AI27"/>
  <c r="AI29" s="1"/>
  <c r="AH27"/>
  <c r="AG27"/>
  <c r="AG29" s="1"/>
  <c r="AF27"/>
  <c r="AE27"/>
  <c r="AE29" s="1"/>
  <c r="AC27"/>
  <c r="AA27"/>
  <c r="AA29" s="1"/>
  <c r="Y27"/>
  <c r="X27"/>
  <c r="V27"/>
  <c r="T27"/>
  <c r="S27"/>
  <c r="R27"/>
  <c r="Q27"/>
  <c r="P27"/>
  <c r="O27"/>
  <c r="N27"/>
  <c r="M27"/>
  <c r="L27"/>
  <c r="K27"/>
  <c r="J27"/>
  <c r="I27"/>
  <c r="H27"/>
  <c r="G27"/>
  <c r="H69" i="18"/>
  <c r="AK24" i="25"/>
  <c r="AJ24"/>
  <c r="AI24"/>
  <c r="AH24"/>
  <c r="AG24"/>
  <c r="AF24"/>
  <c r="AE24"/>
  <c r="AD24"/>
  <c r="AC24"/>
  <c r="AB24"/>
  <c r="AA24"/>
  <c r="Z24"/>
  <c r="Y24"/>
  <c r="X24"/>
  <c r="V24"/>
  <c r="T24"/>
  <c r="S24"/>
  <c r="R24"/>
  <c r="Q24"/>
  <c r="P24"/>
  <c r="O24"/>
  <c r="N24"/>
  <c r="M24"/>
  <c r="L24"/>
  <c r="K24"/>
  <c r="J24"/>
  <c r="I24"/>
  <c r="H24"/>
  <c r="G24"/>
  <c r="S22" i="22"/>
  <c r="P22"/>
  <c r="O22"/>
  <c r="N22"/>
  <c r="M22"/>
  <c r="L22"/>
  <c r="K22"/>
  <c r="J22"/>
  <c r="I22"/>
  <c r="H22"/>
  <c r="G22"/>
  <c r="S41" i="21"/>
  <c r="R41"/>
  <c r="Q41"/>
  <c r="O41"/>
  <c r="N41"/>
  <c r="M41"/>
  <c r="L41"/>
  <c r="K41"/>
  <c r="I41"/>
  <c r="H41"/>
  <c r="AM41" s="1"/>
  <c r="AN41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R36"/>
  <c r="Q36"/>
  <c r="O36"/>
  <c r="N36"/>
  <c r="M36"/>
  <c r="L36"/>
  <c r="K36"/>
  <c r="I36"/>
  <c r="H36"/>
  <c r="AM36" s="1"/>
  <c r="AN36" s="1"/>
  <c r="S35"/>
  <c r="S39" s="1"/>
  <c r="Q35"/>
  <c r="Q39" s="1"/>
  <c r="P35"/>
  <c r="P39" s="1"/>
  <c r="N35"/>
  <c r="N39" s="1"/>
  <c r="M35"/>
  <c r="M39" s="1"/>
  <c r="K35"/>
  <c r="K39" s="1"/>
  <c r="J35"/>
  <c r="J39" s="1"/>
  <c r="H35"/>
  <c r="H39" s="1"/>
  <c r="AM39" s="1"/>
  <c r="AN39" s="1"/>
  <c r="S34"/>
  <c r="R34"/>
  <c r="Q34"/>
  <c r="P34"/>
  <c r="O34"/>
  <c r="N34"/>
  <c r="M34"/>
  <c r="L34"/>
  <c r="K34"/>
  <c r="J34"/>
  <c r="I34"/>
  <c r="H34"/>
  <c r="H42" s="1"/>
  <c r="AN33"/>
  <c r="S32"/>
  <c r="R32"/>
  <c r="Q32"/>
  <c r="P32"/>
  <c r="O32"/>
  <c r="N32"/>
  <c r="M32"/>
  <c r="L32"/>
  <c r="K32"/>
  <c r="J32"/>
  <c r="I32"/>
  <c r="H32"/>
  <c r="I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AL28"/>
  <c r="AK28"/>
  <c r="AJ28"/>
  <c r="AI28"/>
  <c r="AH28"/>
  <c r="AG28"/>
  <c r="AF28"/>
  <c r="AE28"/>
  <c r="AD28"/>
  <c r="AC28"/>
  <c r="AB28"/>
  <c r="AA28"/>
  <c r="Z28"/>
  <c r="Y28"/>
  <c r="W28"/>
  <c r="V28"/>
  <c r="U28"/>
  <c r="T28"/>
  <c r="S28"/>
  <c r="S31" s="1"/>
  <c r="R28"/>
  <c r="R31" s="1"/>
  <c r="Q28"/>
  <c r="Q31" s="1"/>
  <c r="P28"/>
  <c r="P31" s="1"/>
  <c r="O28"/>
  <c r="O31" s="1"/>
  <c r="N28"/>
  <c r="N31" s="1"/>
  <c r="M28"/>
  <c r="M31" s="1"/>
  <c r="L28"/>
  <c r="L31" s="1"/>
  <c r="K28"/>
  <c r="K31" s="1"/>
  <c r="J28"/>
  <c r="J31" s="1"/>
  <c r="I28"/>
  <c r="H28"/>
  <c r="H31" s="1"/>
  <c r="D27"/>
  <c r="J27" s="1"/>
  <c r="D26"/>
  <c r="R26" s="1"/>
  <c r="R35" s="1"/>
  <c r="R39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AM22" s="1"/>
  <c r="AN22" s="1"/>
  <c r="S21"/>
  <c r="S44" s="1"/>
  <c r="R21"/>
  <c r="R44" s="1"/>
  <c r="Q21"/>
  <c r="Q44" s="1"/>
  <c r="P21"/>
  <c r="O21"/>
  <c r="O44" s="1"/>
  <c r="N21"/>
  <c r="N44" s="1"/>
  <c r="M21"/>
  <c r="M44" s="1"/>
  <c r="L21"/>
  <c r="K21"/>
  <c r="K44" s="1"/>
  <c r="J21"/>
  <c r="J44" s="1"/>
  <c r="I21"/>
  <c r="I44" s="1"/>
  <c r="H21"/>
  <c r="S20"/>
  <c r="S43" s="1"/>
  <c r="R20"/>
  <c r="R43" s="1"/>
  <c r="Q20"/>
  <c r="Q43" s="1"/>
  <c r="P20"/>
  <c r="O20"/>
  <c r="O43" s="1"/>
  <c r="N20"/>
  <c r="N43" s="1"/>
  <c r="M20"/>
  <c r="M43" s="1"/>
  <c r="L20"/>
  <c r="K20"/>
  <c r="K43" s="1"/>
  <c r="J20"/>
  <c r="J43" s="1"/>
  <c r="I20"/>
  <c r="I43" s="1"/>
  <c r="H20"/>
  <c r="S48" i="20"/>
  <c r="R48"/>
  <c r="Q48"/>
  <c r="O48"/>
  <c r="N48"/>
  <c r="M48"/>
  <c r="L48"/>
  <c r="K48"/>
  <c r="I48"/>
  <c r="H48"/>
  <c r="AM48" s="1"/>
  <c r="AN48" s="1"/>
  <c r="S47"/>
  <c r="R47"/>
  <c r="Q47"/>
  <c r="P47"/>
  <c r="O47"/>
  <c r="N47"/>
  <c r="M47"/>
  <c r="L47"/>
  <c r="K47"/>
  <c r="J47"/>
  <c r="I47"/>
  <c r="H47"/>
  <c r="S45"/>
  <c r="R45"/>
  <c r="Q45"/>
  <c r="P45"/>
  <c r="O45"/>
  <c r="N45"/>
  <c r="M45"/>
  <c r="L45"/>
  <c r="K45"/>
  <c r="J45"/>
  <c r="I45"/>
  <c r="H45"/>
  <c r="S44"/>
  <c r="R44"/>
  <c r="Q44"/>
  <c r="P44"/>
  <c r="O44"/>
  <c r="N44"/>
  <c r="M44"/>
  <c r="L44"/>
  <c r="K44"/>
  <c r="J44"/>
  <c r="I44"/>
  <c r="H44"/>
  <c r="S43"/>
  <c r="R43"/>
  <c r="Q43"/>
  <c r="O43"/>
  <c r="N43"/>
  <c r="M43"/>
  <c r="L43"/>
  <c r="K43"/>
  <c r="I43"/>
  <c r="H43"/>
  <c r="AM43" s="1"/>
  <c r="AN43" s="1"/>
  <c r="S42"/>
  <c r="S46" s="1"/>
  <c r="Q42"/>
  <c r="Q46" s="1"/>
  <c r="P42"/>
  <c r="P46" s="1"/>
  <c r="N42"/>
  <c r="N46" s="1"/>
  <c r="M42"/>
  <c r="M46" s="1"/>
  <c r="K42"/>
  <c r="K46" s="1"/>
  <c r="J42"/>
  <c r="J46" s="1"/>
  <c r="H42"/>
  <c r="H46" s="1"/>
  <c r="AM46" s="1"/>
  <c r="AN46" s="1"/>
  <c r="S41"/>
  <c r="R41"/>
  <c r="Q41"/>
  <c r="P41"/>
  <c r="O41"/>
  <c r="N41"/>
  <c r="M41"/>
  <c r="L41"/>
  <c r="K41"/>
  <c r="J41"/>
  <c r="I41"/>
  <c r="H41"/>
  <c r="H49" s="1"/>
  <c r="AN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AM38" s="1"/>
  <c r="AN38" s="1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AL31"/>
  <c r="AK31"/>
  <c r="AJ31"/>
  <c r="AI31"/>
  <c r="AH31"/>
  <c r="AG31"/>
  <c r="AF31"/>
  <c r="AE31"/>
  <c r="AD31"/>
  <c r="AC31"/>
  <c r="AB31"/>
  <c r="AA31"/>
  <c r="Z31"/>
  <c r="X31"/>
  <c r="W31"/>
  <c r="V31"/>
  <c r="U31"/>
  <c r="T31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H34" s="1"/>
  <c r="D30"/>
  <c r="J30" s="1"/>
  <c r="P29"/>
  <c r="D29"/>
  <c r="J29" s="1"/>
  <c r="D28"/>
  <c r="I28" s="1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D21"/>
  <c r="P21" s="1"/>
  <c r="D20"/>
  <c r="I20" s="1"/>
  <c r="S33" i="19"/>
  <c r="R33"/>
  <c r="Q33"/>
  <c r="P33"/>
  <c r="O33"/>
  <c r="N33"/>
  <c r="M33"/>
  <c r="L33"/>
  <c r="K33"/>
  <c r="J33"/>
  <c r="I33"/>
  <c r="H33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AL29"/>
  <c r="AK29"/>
  <c r="AJ29"/>
  <c r="AI29"/>
  <c r="AH29"/>
  <c r="AG29"/>
  <c r="AF29"/>
  <c r="AE29"/>
  <c r="AD29"/>
  <c r="AC29"/>
  <c r="AB29"/>
  <c r="AA29"/>
  <c r="Z29"/>
  <c r="Y29"/>
  <c r="X29"/>
  <c r="V29"/>
  <c r="U29"/>
  <c r="T29"/>
  <c r="S29"/>
  <c r="S32" s="1"/>
  <c r="R29"/>
  <c r="R32" s="1"/>
  <c r="Q29"/>
  <c r="Q32" s="1"/>
  <c r="P29"/>
  <c r="P32" s="1"/>
  <c r="O29"/>
  <c r="O32" s="1"/>
  <c r="N29"/>
  <c r="N32" s="1"/>
  <c r="M29"/>
  <c r="M32" s="1"/>
  <c r="L29"/>
  <c r="L32" s="1"/>
  <c r="K29"/>
  <c r="K32" s="1"/>
  <c r="J29"/>
  <c r="J32" s="1"/>
  <c r="I29"/>
  <c r="I32" s="1"/>
  <c r="H29"/>
  <c r="D28"/>
  <c r="P28" s="1"/>
  <c r="D27"/>
  <c r="L27" s="1"/>
  <c r="S24"/>
  <c r="R24"/>
  <c r="Q24"/>
  <c r="P24"/>
  <c r="O24"/>
  <c r="N24"/>
  <c r="M24"/>
  <c r="L24"/>
  <c r="K24"/>
  <c r="J24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AL22" i="27" l="1"/>
  <c r="X29" i="25"/>
  <c r="V29"/>
  <c r="AC29"/>
  <c r="AH29"/>
  <c r="Y29"/>
  <c r="AF29"/>
  <c r="AJ29"/>
  <c r="AM27" i="31"/>
  <c r="AN26"/>
  <c r="AM24"/>
  <c r="AM22" i="28"/>
  <c r="AL22" i="26"/>
  <c r="K42" i="21"/>
  <c r="K45" s="1"/>
  <c r="S42"/>
  <c r="S45" s="1"/>
  <c r="N42"/>
  <c r="N45" s="1"/>
  <c r="AL22" i="25"/>
  <c r="AL24" s="1"/>
  <c r="AL27"/>
  <c r="AL22" i="22"/>
  <c r="AL20"/>
  <c r="K53" i="20"/>
  <c r="O53"/>
  <c r="S53"/>
  <c r="I46" i="21"/>
  <c r="M46"/>
  <c r="Q46"/>
  <c r="L46"/>
  <c r="P46"/>
  <c r="AM29"/>
  <c r="AN29" s="1"/>
  <c r="AM30"/>
  <c r="AN30" s="1"/>
  <c r="M42"/>
  <c r="M45" s="1"/>
  <c r="Q42"/>
  <c r="Q45" s="1"/>
  <c r="K46"/>
  <c r="O46"/>
  <c r="S46"/>
  <c r="L51" i="20"/>
  <c r="P51"/>
  <c r="P53"/>
  <c r="K50"/>
  <c r="O50"/>
  <c r="S50"/>
  <c r="K51"/>
  <c r="O51"/>
  <c r="S51"/>
  <c r="M49"/>
  <c r="M52" s="1"/>
  <c r="Q49"/>
  <c r="Q52" s="1"/>
  <c r="AM34"/>
  <c r="AN34" s="1"/>
  <c r="N49"/>
  <c r="N52" s="1"/>
  <c r="R50"/>
  <c r="R51"/>
  <c r="N53"/>
  <c r="J50"/>
  <c r="N50"/>
  <c r="J51"/>
  <c r="N51"/>
  <c r="J53"/>
  <c r="R53"/>
  <c r="I50"/>
  <c r="M50"/>
  <c r="Q50"/>
  <c r="I51"/>
  <c r="M51"/>
  <c r="Q51"/>
  <c r="I53"/>
  <c r="M53"/>
  <c r="Q53"/>
  <c r="AM29"/>
  <c r="AN29" s="1"/>
  <c r="AM35"/>
  <c r="AN35" s="1"/>
  <c r="L53"/>
  <c r="AM36"/>
  <c r="AN36" s="1"/>
  <c r="AM37"/>
  <c r="AN37" s="1"/>
  <c r="AM39"/>
  <c r="AN39" s="1"/>
  <c r="K49"/>
  <c r="K52" s="1"/>
  <c r="S49"/>
  <c r="S52" s="1"/>
  <c r="J28" i="19"/>
  <c r="AM28" s="1"/>
  <c r="AN28" s="1"/>
  <c r="AM33"/>
  <c r="AN33" s="1"/>
  <c r="AM21"/>
  <c r="AN21" s="1"/>
  <c r="AM22"/>
  <c r="AN22" s="1"/>
  <c r="AM24"/>
  <c r="AN24" s="1"/>
  <c r="H50" i="20"/>
  <c r="AM50" s="1"/>
  <c r="AN50" s="1"/>
  <c r="L50"/>
  <c r="P50"/>
  <c r="AM23"/>
  <c r="AN23" s="1"/>
  <c r="AM25"/>
  <c r="AN25" s="1"/>
  <c r="AM32"/>
  <c r="AN32" s="1"/>
  <c r="AM33"/>
  <c r="AN33" s="1"/>
  <c r="H43" i="21"/>
  <c r="AM43" s="1"/>
  <c r="AN43" s="1"/>
  <c r="L43"/>
  <c r="P43"/>
  <c r="H44"/>
  <c r="AM44" s="1"/>
  <c r="AN44" s="1"/>
  <c r="L44"/>
  <c r="P44"/>
  <c r="AM23"/>
  <c r="AN23" s="1"/>
  <c r="I26"/>
  <c r="I35" s="1"/>
  <c r="I39" s="1"/>
  <c r="P27"/>
  <c r="R42"/>
  <c r="R45" s="1"/>
  <c r="AM30" i="19"/>
  <c r="AN30" s="1"/>
  <c r="AM31"/>
  <c r="AN31" s="1"/>
  <c r="O20" i="20"/>
  <c r="O28"/>
  <c r="AM44"/>
  <c r="AN44" s="1"/>
  <c r="AM45"/>
  <c r="AN45" s="1"/>
  <c r="AM47"/>
  <c r="AN47" s="1"/>
  <c r="H53"/>
  <c r="AM53" s="1"/>
  <c r="AN53" s="1"/>
  <c r="J46" i="21"/>
  <c r="N46"/>
  <c r="R46"/>
  <c r="O26"/>
  <c r="O35" s="1"/>
  <c r="O39" s="1"/>
  <c r="H51" i="20"/>
  <c r="AM51" s="1"/>
  <c r="AN51" s="1"/>
  <c r="L20"/>
  <c r="L26" i="21"/>
  <c r="L35" s="1"/>
  <c r="L39" s="1"/>
  <c r="AM32"/>
  <c r="AN32" s="1"/>
  <c r="AM37"/>
  <c r="AN37" s="1"/>
  <c r="AM38"/>
  <c r="AN38" s="1"/>
  <c r="AM40"/>
  <c r="AN40" s="1"/>
  <c r="H45"/>
  <c r="AM45" s="1"/>
  <c r="AN45" s="1"/>
  <c r="AM42"/>
  <c r="AN42" s="1"/>
  <c r="J36"/>
  <c r="J42" s="1"/>
  <c r="J45" s="1"/>
  <c r="AM27"/>
  <c r="AN27" s="1"/>
  <c r="J41"/>
  <c r="AM31"/>
  <c r="AN31" s="1"/>
  <c r="AM21"/>
  <c r="AN21" s="1"/>
  <c r="AM34"/>
  <c r="AN34" s="1"/>
  <c r="H46"/>
  <c r="AM46" s="1"/>
  <c r="AN46" s="1"/>
  <c r="AM20"/>
  <c r="AN20" s="1"/>
  <c r="AM35"/>
  <c r="AN35" s="1"/>
  <c r="I42" i="20"/>
  <c r="I46" s="1"/>
  <c r="H52"/>
  <c r="AM52" s="1"/>
  <c r="AN52" s="1"/>
  <c r="AM49"/>
  <c r="AN49" s="1"/>
  <c r="P48"/>
  <c r="R20"/>
  <c r="J21"/>
  <c r="AM22"/>
  <c r="AN22" s="1"/>
  <c r="R28"/>
  <c r="AM41"/>
  <c r="AN41" s="1"/>
  <c r="L28"/>
  <c r="P30"/>
  <c r="P43" s="1"/>
  <c r="P49" s="1"/>
  <c r="P52" s="1"/>
  <c r="AM42"/>
  <c r="AN42" s="1"/>
  <c r="R27" i="19"/>
  <c r="O27"/>
  <c r="I27"/>
  <c r="H32"/>
  <c r="AM32" s="1"/>
  <c r="AN32" s="1"/>
  <c r="AL29" i="25" l="1"/>
  <c r="AN27" i="31"/>
  <c r="AN24"/>
  <c r="O42" i="20"/>
  <c r="O46" s="1"/>
  <c r="AM28"/>
  <c r="AN28" s="1"/>
  <c r="O42" i="21"/>
  <c r="O45" s="1"/>
  <c r="AM20" i="20"/>
  <c r="AN20" s="1"/>
  <c r="I42" i="21"/>
  <c r="I45" s="1"/>
  <c r="P41"/>
  <c r="P36"/>
  <c r="P42" s="1"/>
  <c r="P45" s="1"/>
  <c r="L42" i="20"/>
  <c r="L46" s="1"/>
  <c r="AM26" i="21"/>
  <c r="AN26" s="1"/>
  <c r="L42"/>
  <c r="L45" s="1"/>
  <c r="R42" i="20"/>
  <c r="AM30"/>
  <c r="AN30" s="1"/>
  <c r="J43"/>
  <c r="J49" s="1"/>
  <c r="J52" s="1"/>
  <c r="J48"/>
  <c r="AM21"/>
  <c r="AN21" s="1"/>
  <c r="I49"/>
  <c r="I52" s="1"/>
  <c r="AM27" i="19"/>
  <c r="AN27" s="1"/>
  <c r="AN28" i="31" l="1"/>
  <c r="O49" i="20"/>
  <c r="O52" s="1"/>
  <c r="L49"/>
  <c r="L52" s="1"/>
  <c r="R46"/>
  <c r="R49"/>
  <c r="R52" s="1"/>
  <c r="I45" i="18" l="1"/>
  <c r="J45"/>
  <c r="K45"/>
  <c r="L45"/>
  <c r="M45"/>
  <c r="N45"/>
  <c r="O45"/>
  <c r="P45"/>
  <c r="Q45"/>
  <c r="R45"/>
  <c r="S45"/>
  <c r="T45"/>
  <c r="U45"/>
  <c r="V45"/>
  <c r="W45"/>
  <c r="Y45"/>
  <c r="Z45"/>
  <c r="AA45"/>
  <c r="AB45"/>
  <c r="AC45"/>
  <c r="AD45"/>
  <c r="AE45"/>
  <c r="AF45"/>
  <c r="AG45"/>
  <c r="AH45"/>
  <c r="AI45"/>
  <c r="AJ45"/>
  <c r="AK45"/>
  <c r="AL45"/>
  <c r="H45"/>
  <c r="I36"/>
  <c r="J36"/>
  <c r="K36"/>
  <c r="L36"/>
  <c r="M36"/>
  <c r="N36"/>
  <c r="O36"/>
  <c r="P36"/>
  <c r="Q36"/>
  <c r="R36"/>
  <c r="S36"/>
  <c r="T36"/>
  <c r="U36"/>
  <c r="W36"/>
  <c r="X36"/>
  <c r="Y36"/>
  <c r="Z36"/>
  <c r="AA36"/>
  <c r="AB36"/>
  <c r="AC36"/>
  <c r="AD36"/>
  <c r="AE36"/>
  <c r="AF36"/>
  <c r="AG36"/>
  <c r="AH36"/>
  <c r="AI36"/>
  <c r="AJ36"/>
  <c r="AK36"/>
  <c r="AL36"/>
  <c r="H36"/>
  <c r="S62"/>
  <c r="R62"/>
  <c r="Q62"/>
  <c r="O62"/>
  <c r="N62"/>
  <c r="M62"/>
  <c r="L62"/>
  <c r="K62"/>
  <c r="I62"/>
  <c r="H62"/>
  <c r="S61"/>
  <c r="R61"/>
  <c r="Q61"/>
  <c r="P61"/>
  <c r="O61"/>
  <c r="N61"/>
  <c r="M61"/>
  <c r="L61"/>
  <c r="K61"/>
  <c r="J61"/>
  <c r="I61"/>
  <c r="H61"/>
  <c r="S59"/>
  <c r="R59"/>
  <c r="Q59"/>
  <c r="P59"/>
  <c r="O59"/>
  <c r="N59"/>
  <c r="M59"/>
  <c r="L59"/>
  <c r="K59"/>
  <c r="J59"/>
  <c r="I59"/>
  <c r="H59"/>
  <c r="S58"/>
  <c r="R58"/>
  <c r="Q58"/>
  <c r="P58"/>
  <c r="O58"/>
  <c r="N58"/>
  <c r="M58"/>
  <c r="L58"/>
  <c r="K58"/>
  <c r="J58"/>
  <c r="I58"/>
  <c r="H58"/>
  <c r="S57"/>
  <c r="R57"/>
  <c r="Q57"/>
  <c r="O57"/>
  <c r="N57"/>
  <c r="M57"/>
  <c r="L57"/>
  <c r="K57"/>
  <c r="I57"/>
  <c r="H57"/>
  <c r="S56"/>
  <c r="Q56"/>
  <c r="P56"/>
  <c r="N56"/>
  <c r="N60" s="1"/>
  <c r="M56"/>
  <c r="M60" s="1"/>
  <c r="K56"/>
  <c r="J56"/>
  <c r="H56"/>
  <c r="AN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S50"/>
  <c r="R50"/>
  <c r="Q50"/>
  <c r="P50"/>
  <c r="O50"/>
  <c r="N50"/>
  <c r="M50"/>
  <c r="L50"/>
  <c r="K50"/>
  <c r="J50"/>
  <c r="I50"/>
  <c r="H50"/>
  <c r="S52"/>
  <c r="S49"/>
  <c r="R49"/>
  <c r="Q49"/>
  <c r="P49"/>
  <c r="O49"/>
  <c r="N49"/>
  <c r="M49"/>
  <c r="L49"/>
  <c r="K49"/>
  <c r="J49"/>
  <c r="I49"/>
  <c r="H49"/>
  <c r="S47"/>
  <c r="R47"/>
  <c r="Q47"/>
  <c r="P47"/>
  <c r="O47"/>
  <c r="N47"/>
  <c r="M47"/>
  <c r="L47"/>
  <c r="K47"/>
  <c r="J47"/>
  <c r="I47"/>
  <c r="H47"/>
  <c r="S46"/>
  <c r="R46"/>
  <c r="Q46"/>
  <c r="P46"/>
  <c r="O46"/>
  <c r="N46"/>
  <c r="M46"/>
  <c r="L46"/>
  <c r="K46"/>
  <c r="J46"/>
  <c r="I46"/>
  <c r="H46"/>
  <c r="D44"/>
  <c r="P44" s="1"/>
  <c r="D43"/>
  <c r="P43" s="1"/>
  <c r="D42"/>
  <c r="Q48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D35"/>
  <c r="P35" s="1"/>
  <c r="D34"/>
  <c r="P34" s="1"/>
  <c r="D33"/>
  <c r="L33" s="1"/>
  <c r="D32"/>
  <c r="V32" s="1"/>
  <c r="AM32" s="1"/>
  <c r="AM36" s="1"/>
  <c r="AM32" i="16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L88"/>
  <c r="R88"/>
  <c r="Q88"/>
  <c r="P88"/>
  <c r="O88"/>
  <c r="N88"/>
  <c r="M88"/>
  <c r="L88"/>
  <c r="K88"/>
  <c r="J88"/>
  <c r="I88"/>
  <c r="H88"/>
  <c r="AM88" s="1"/>
  <c r="AN88" s="1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L83"/>
  <c r="R83"/>
  <c r="Q83"/>
  <c r="P83"/>
  <c r="O83"/>
  <c r="N83"/>
  <c r="M83"/>
  <c r="L83"/>
  <c r="K83"/>
  <c r="J83"/>
  <c r="I83"/>
  <c r="H83"/>
  <c r="AM83" s="1"/>
  <c r="AN83" s="1"/>
  <c r="AL82"/>
  <c r="AL86" s="1"/>
  <c r="R82"/>
  <c r="R86" s="1"/>
  <c r="Q82"/>
  <c r="Q86" s="1"/>
  <c r="P82"/>
  <c r="P86" s="1"/>
  <c r="O82"/>
  <c r="O86" s="1"/>
  <c r="N82"/>
  <c r="N86" s="1"/>
  <c r="M82"/>
  <c r="M86" s="1"/>
  <c r="L82"/>
  <c r="L86" s="1"/>
  <c r="K82"/>
  <c r="K86" s="1"/>
  <c r="J82"/>
  <c r="J86" s="1"/>
  <c r="I82"/>
  <c r="I86" s="1"/>
  <c r="H82"/>
  <c r="H86" s="1"/>
  <c r="AL81"/>
  <c r="AL89" s="1"/>
  <c r="R81"/>
  <c r="R89" s="1"/>
  <c r="Q81"/>
  <c r="Q89" s="1"/>
  <c r="P81"/>
  <c r="P89" s="1"/>
  <c r="O81"/>
  <c r="O89" s="1"/>
  <c r="N81"/>
  <c r="N89" s="1"/>
  <c r="M81"/>
  <c r="M89" s="1"/>
  <c r="L81"/>
  <c r="L89" s="1"/>
  <c r="K81"/>
  <c r="K89" s="1"/>
  <c r="J81"/>
  <c r="J89" s="1"/>
  <c r="I81"/>
  <c r="I89" s="1"/>
  <c r="H81"/>
  <c r="H89" s="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L75"/>
  <c r="R75"/>
  <c r="Q75"/>
  <c r="P75"/>
  <c r="O75"/>
  <c r="N75"/>
  <c r="M75"/>
  <c r="L75"/>
  <c r="K75"/>
  <c r="J75"/>
  <c r="I75"/>
  <c r="H75"/>
  <c r="AM75" s="1"/>
  <c r="AN75" s="1"/>
  <c r="AL74"/>
  <c r="R74"/>
  <c r="Q74"/>
  <c r="P74"/>
  <c r="O74"/>
  <c r="N74"/>
  <c r="M74"/>
  <c r="L74"/>
  <c r="K74"/>
  <c r="J74"/>
  <c r="I74"/>
  <c r="H74"/>
  <c r="AM74" s="1"/>
  <c r="AN74" s="1"/>
  <c r="AL73"/>
  <c r="AL76" s="1"/>
  <c r="R73"/>
  <c r="R76" s="1"/>
  <c r="Q73"/>
  <c r="Q76" s="1"/>
  <c r="P73"/>
  <c r="P76" s="1"/>
  <c r="O73"/>
  <c r="O76" s="1"/>
  <c r="N73"/>
  <c r="N76" s="1"/>
  <c r="M73"/>
  <c r="M76" s="1"/>
  <c r="L73"/>
  <c r="L76" s="1"/>
  <c r="K73"/>
  <c r="K76" s="1"/>
  <c r="J73"/>
  <c r="J76" s="1"/>
  <c r="I73"/>
  <c r="I76" s="1"/>
  <c r="H73"/>
  <c r="H76" s="1"/>
  <c r="AM72"/>
  <c r="AN72" s="1"/>
  <c r="D72"/>
  <c r="AM71"/>
  <c r="AN71" s="1"/>
  <c r="D71"/>
  <c r="AM70"/>
  <c r="AN70" s="1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L64"/>
  <c r="R64"/>
  <c r="Q64"/>
  <c r="P64"/>
  <c r="O64"/>
  <c r="N64"/>
  <c r="M64"/>
  <c r="L64"/>
  <c r="K64"/>
  <c r="J64"/>
  <c r="I64"/>
  <c r="H64"/>
  <c r="AM64" s="1"/>
  <c r="AN64" s="1"/>
  <c r="AL63"/>
  <c r="R63"/>
  <c r="Q63"/>
  <c r="P63"/>
  <c r="O63"/>
  <c r="N63"/>
  <c r="M63"/>
  <c r="L63"/>
  <c r="K63"/>
  <c r="J63"/>
  <c r="I63"/>
  <c r="H63"/>
  <c r="AM63" s="1"/>
  <c r="AN63" s="1"/>
  <c r="AL62"/>
  <c r="AL65" s="1"/>
  <c r="R62"/>
  <c r="R65" s="1"/>
  <c r="Q62"/>
  <c r="Q65" s="1"/>
  <c r="P62"/>
  <c r="P65" s="1"/>
  <c r="O62"/>
  <c r="O65" s="1"/>
  <c r="N62"/>
  <c r="N65" s="1"/>
  <c r="M62"/>
  <c r="M65" s="1"/>
  <c r="L62"/>
  <c r="L65" s="1"/>
  <c r="K62"/>
  <c r="K65" s="1"/>
  <c r="J62"/>
  <c r="J65" s="1"/>
  <c r="I62"/>
  <c r="I65" s="1"/>
  <c r="H62"/>
  <c r="AM62" s="1"/>
  <c r="AN62" s="1"/>
  <c r="AM61"/>
  <c r="AN61" s="1"/>
  <c r="D61"/>
  <c r="AN60"/>
  <c r="AM60"/>
  <c r="D60"/>
  <c r="AM59"/>
  <c r="AN59" s="1"/>
  <c r="D59"/>
  <c r="AM58"/>
  <c r="AN58" s="1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L52"/>
  <c r="R52"/>
  <c r="Q52"/>
  <c r="P52"/>
  <c r="O52"/>
  <c r="N52"/>
  <c r="M52"/>
  <c r="L52"/>
  <c r="K52"/>
  <c r="J52"/>
  <c r="I52"/>
  <c r="H52"/>
  <c r="AM52" s="1"/>
  <c r="AN52" s="1"/>
  <c r="AL51"/>
  <c r="R51"/>
  <c r="Q51"/>
  <c r="P51"/>
  <c r="O51"/>
  <c r="N51"/>
  <c r="M51"/>
  <c r="L51"/>
  <c r="K51"/>
  <c r="J51"/>
  <c r="I51"/>
  <c r="H51"/>
  <c r="AM51" s="1"/>
  <c r="AN51" s="1"/>
  <c r="AL50"/>
  <c r="AL53" s="1"/>
  <c r="R50"/>
  <c r="R53" s="1"/>
  <c r="Q50"/>
  <c r="Q53" s="1"/>
  <c r="P50"/>
  <c r="P53" s="1"/>
  <c r="O50"/>
  <c r="O53" s="1"/>
  <c r="N50"/>
  <c r="N53" s="1"/>
  <c r="M50"/>
  <c r="M53" s="1"/>
  <c r="L50"/>
  <c r="L53" s="1"/>
  <c r="K50"/>
  <c r="K53" s="1"/>
  <c r="J50"/>
  <c r="J53" s="1"/>
  <c r="I50"/>
  <c r="I53" s="1"/>
  <c r="H50"/>
  <c r="H53" s="1"/>
  <c r="AM53" s="1"/>
  <c r="AN53" s="1"/>
  <c r="AM49"/>
  <c r="AN49" s="1"/>
  <c r="D49"/>
  <c r="AM48"/>
  <c r="AN48" s="1"/>
  <c r="D48"/>
  <c r="AM47"/>
  <c r="AN47" s="1"/>
  <c r="D47"/>
  <c r="AL45"/>
  <c r="R45"/>
  <c r="Q45"/>
  <c r="P45"/>
  <c r="O45"/>
  <c r="N45"/>
  <c r="M45"/>
  <c r="L45"/>
  <c r="K45"/>
  <c r="J45"/>
  <c r="I45"/>
  <c r="H45"/>
  <c r="AL44"/>
  <c r="R44"/>
  <c r="Q44"/>
  <c r="P44"/>
  <c r="O44"/>
  <c r="N44"/>
  <c r="M44"/>
  <c r="L44"/>
  <c r="K44"/>
  <c r="K91" s="1"/>
  <c r="J44"/>
  <c r="I44"/>
  <c r="H44"/>
  <c r="AL43"/>
  <c r="R43"/>
  <c r="Q43"/>
  <c r="P43"/>
  <c r="O43"/>
  <c r="N43"/>
  <c r="M43"/>
  <c r="L43"/>
  <c r="K43"/>
  <c r="J43"/>
  <c r="I43"/>
  <c r="H43"/>
  <c r="AL41"/>
  <c r="R41"/>
  <c r="Q41"/>
  <c r="P41"/>
  <c r="O41"/>
  <c r="N41"/>
  <c r="M41"/>
  <c r="L41"/>
  <c r="K41"/>
  <c r="J41"/>
  <c r="I41"/>
  <c r="H41"/>
  <c r="AM41" s="1"/>
  <c r="AN41" s="1"/>
  <c r="AL40"/>
  <c r="AL42" s="1"/>
  <c r="R40"/>
  <c r="R42" s="1"/>
  <c r="Q40"/>
  <c r="Q42" s="1"/>
  <c r="P40"/>
  <c r="P42" s="1"/>
  <c r="O40"/>
  <c r="O42" s="1"/>
  <c r="N40"/>
  <c r="N42" s="1"/>
  <c r="M40"/>
  <c r="M42" s="1"/>
  <c r="L40"/>
  <c r="L42" s="1"/>
  <c r="K40"/>
  <c r="K42" s="1"/>
  <c r="J40"/>
  <c r="J42" s="1"/>
  <c r="I40"/>
  <c r="I42" s="1"/>
  <c r="H40"/>
  <c r="H42" s="1"/>
  <c r="AM42" s="1"/>
  <c r="AN42" s="1"/>
  <c r="AM39"/>
  <c r="AN39" s="1"/>
  <c r="D39"/>
  <c r="AN38"/>
  <c r="AM38"/>
  <c r="D38"/>
  <c r="AM37"/>
  <c r="AN37" s="1"/>
  <c r="D37"/>
  <c r="H34"/>
  <c r="AM34" s="1"/>
  <c r="AN34" s="1"/>
  <c r="H33"/>
  <c r="H32"/>
  <c r="AN32" s="1"/>
  <c r="AM31"/>
  <c r="AN31" s="1"/>
  <c r="D31"/>
  <c r="AM30"/>
  <c r="AN30" s="1"/>
  <c r="D30"/>
  <c r="AM29"/>
  <c r="AN29" s="1"/>
  <c r="D29"/>
  <c r="AM28"/>
  <c r="AN28" s="1"/>
  <c r="D28"/>
  <c r="I64" i="11"/>
  <c r="S87"/>
  <c r="R87"/>
  <c r="Q87"/>
  <c r="P87"/>
  <c r="O87"/>
  <c r="N87"/>
  <c r="M87"/>
  <c r="L87"/>
  <c r="K87"/>
  <c r="J87"/>
  <c r="I87"/>
  <c r="H87"/>
  <c r="T87" s="1"/>
  <c r="U87" s="1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S82"/>
  <c r="R82"/>
  <c r="Q82"/>
  <c r="P82"/>
  <c r="O82"/>
  <c r="N82"/>
  <c r="M82"/>
  <c r="L82"/>
  <c r="K82"/>
  <c r="J82"/>
  <c r="I82"/>
  <c r="H82"/>
  <c r="T82" s="1"/>
  <c r="U82" s="1"/>
  <c r="S81"/>
  <c r="S85" s="1"/>
  <c r="R81"/>
  <c r="R85" s="1"/>
  <c r="Q81"/>
  <c r="Q85" s="1"/>
  <c r="P81"/>
  <c r="P85" s="1"/>
  <c r="O81"/>
  <c r="O85" s="1"/>
  <c r="N81"/>
  <c r="N85" s="1"/>
  <c r="M81"/>
  <c r="M85" s="1"/>
  <c r="L81"/>
  <c r="L85" s="1"/>
  <c r="K81"/>
  <c r="K85" s="1"/>
  <c r="J81"/>
  <c r="J85" s="1"/>
  <c r="I81"/>
  <c r="I85" s="1"/>
  <c r="H81"/>
  <c r="H85" s="1"/>
  <c r="S80"/>
  <c r="S88" s="1"/>
  <c r="R80"/>
  <c r="R88" s="1"/>
  <c r="Q80"/>
  <c r="Q88" s="1"/>
  <c r="P80"/>
  <c r="P88" s="1"/>
  <c r="O80"/>
  <c r="O88" s="1"/>
  <c r="N80"/>
  <c r="N88" s="1"/>
  <c r="M80"/>
  <c r="M88" s="1"/>
  <c r="L80"/>
  <c r="L88" s="1"/>
  <c r="K80"/>
  <c r="K88" s="1"/>
  <c r="J80"/>
  <c r="J88" s="1"/>
  <c r="I80"/>
  <c r="I88" s="1"/>
  <c r="H80"/>
  <c r="H88" s="1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S74"/>
  <c r="R74"/>
  <c r="Q74"/>
  <c r="P74"/>
  <c r="O74"/>
  <c r="N74"/>
  <c r="M74"/>
  <c r="L74"/>
  <c r="K74"/>
  <c r="J74"/>
  <c r="I74"/>
  <c r="H74"/>
  <c r="T74" s="1"/>
  <c r="U74" s="1"/>
  <c r="S73"/>
  <c r="R73"/>
  <c r="Q73"/>
  <c r="P73"/>
  <c r="O73"/>
  <c r="N73"/>
  <c r="M73"/>
  <c r="L73"/>
  <c r="K73"/>
  <c r="J73"/>
  <c r="I73"/>
  <c r="H73"/>
  <c r="T73" s="1"/>
  <c r="U73" s="1"/>
  <c r="S72"/>
  <c r="S75" s="1"/>
  <c r="R72"/>
  <c r="R75" s="1"/>
  <c r="Q72"/>
  <c r="Q75" s="1"/>
  <c r="P72"/>
  <c r="P75" s="1"/>
  <c r="O72"/>
  <c r="O75" s="1"/>
  <c r="N72"/>
  <c r="N75" s="1"/>
  <c r="M72"/>
  <c r="M75" s="1"/>
  <c r="L72"/>
  <c r="L75" s="1"/>
  <c r="K72"/>
  <c r="K75" s="1"/>
  <c r="J72"/>
  <c r="J75" s="1"/>
  <c r="I72"/>
  <c r="I75" s="1"/>
  <c r="H72"/>
  <c r="H75" s="1"/>
  <c r="T71"/>
  <c r="U71" s="1"/>
  <c r="D71"/>
  <c r="T70"/>
  <c r="U70" s="1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S63"/>
  <c r="R63"/>
  <c r="Q63"/>
  <c r="P63"/>
  <c r="O63"/>
  <c r="N63"/>
  <c r="M63"/>
  <c r="L63"/>
  <c r="K63"/>
  <c r="J63"/>
  <c r="I63"/>
  <c r="H63"/>
  <c r="T63" s="1"/>
  <c r="U63" s="1"/>
  <c r="S62"/>
  <c r="R62"/>
  <c r="Q62"/>
  <c r="P62"/>
  <c r="O62"/>
  <c r="N62"/>
  <c r="M62"/>
  <c r="L62"/>
  <c r="K62"/>
  <c r="J62"/>
  <c r="I62"/>
  <c r="H62"/>
  <c r="T62" s="1"/>
  <c r="U62" s="1"/>
  <c r="S61"/>
  <c r="S64" s="1"/>
  <c r="R61"/>
  <c r="R64" s="1"/>
  <c r="Q61"/>
  <c r="Q64" s="1"/>
  <c r="P61"/>
  <c r="P64" s="1"/>
  <c r="O61"/>
  <c r="O64" s="1"/>
  <c r="N61"/>
  <c r="N64" s="1"/>
  <c r="M61"/>
  <c r="M64" s="1"/>
  <c r="L61"/>
  <c r="L64" s="1"/>
  <c r="K61"/>
  <c r="K64" s="1"/>
  <c r="J61"/>
  <c r="J64" s="1"/>
  <c r="I61"/>
  <c r="H61"/>
  <c r="T61" s="1"/>
  <c r="U61" s="1"/>
  <c r="T60"/>
  <c r="U60" s="1"/>
  <c r="D60"/>
  <c r="T59"/>
  <c r="U59" s="1"/>
  <c r="D59"/>
  <c r="T58"/>
  <c r="U58" s="1"/>
  <c r="D58"/>
  <c r="T57"/>
  <c r="U57" s="1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T51" s="1"/>
  <c r="U51" s="1"/>
  <c r="S50"/>
  <c r="R50"/>
  <c r="Q50"/>
  <c r="P50"/>
  <c r="O50"/>
  <c r="N50"/>
  <c r="M50"/>
  <c r="L50"/>
  <c r="K50"/>
  <c r="J50"/>
  <c r="I50"/>
  <c r="H50"/>
  <c r="T50" s="1"/>
  <c r="U50" s="1"/>
  <c r="S49"/>
  <c r="S52" s="1"/>
  <c r="R49"/>
  <c r="R52" s="1"/>
  <c r="Q49"/>
  <c r="Q52" s="1"/>
  <c r="P49"/>
  <c r="P52" s="1"/>
  <c r="O49"/>
  <c r="O52" s="1"/>
  <c r="N49"/>
  <c r="N52" s="1"/>
  <c r="M49"/>
  <c r="M52" s="1"/>
  <c r="L49"/>
  <c r="L52" s="1"/>
  <c r="K49"/>
  <c r="K52" s="1"/>
  <c r="J49"/>
  <c r="J52" s="1"/>
  <c r="I49"/>
  <c r="I52" s="1"/>
  <c r="H49"/>
  <c r="H52" s="1"/>
  <c r="T48"/>
  <c r="U48" s="1"/>
  <c r="D48"/>
  <c r="T47"/>
  <c r="U47" s="1"/>
  <c r="D47"/>
  <c r="T46"/>
  <c r="U46" s="1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T40" s="1"/>
  <c r="U40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T38"/>
  <c r="U38" s="1"/>
  <c r="D38"/>
  <c r="T37"/>
  <c r="U37" s="1"/>
  <c r="D37"/>
  <c r="U36"/>
  <c r="T36"/>
  <c r="D36"/>
  <c r="S33"/>
  <c r="R33"/>
  <c r="Q33"/>
  <c r="P33"/>
  <c r="O33"/>
  <c r="N33"/>
  <c r="M33"/>
  <c r="L33"/>
  <c r="K33"/>
  <c r="J33"/>
  <c r="I33"/>
  <c r="H33"/>
  <c r="T33" s="1"/>
  <c r="U33" s="1"/>
  <c r="S32"/>
  <c r="R32"/>
  <c r="Q32"/>
  <c r="P32"/>
  <c r="O32"/>
  <c r="N32"/>
  <c r="M32"/>
  <c r="L32"/>
  <c r="K32"/>
  <c r="J32"/>
  <c r="I32"/>
  <c r="H32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T31" s="1"/>
  <c r="U31" s="1"/>
  <c r="T30"/>
  <c r="U30" s="1"/>
  <c r="D30"/>
  <c r="T29"/>
  <c r="U29" s="1"/>
  <c r="D29"/>
  <c r="T28"/>
  <c r="U28" s="1"/>
  <c r="D28"/>
  <c r="U27"/>
  <c r="T27"/>
  <c r="D27"/>
  <c r="M93" i="16" l="1"/>
  <c r="I92" i="11"/>
  <c r="M92"/>
  <c r="Q92"/>
  <c r="I89"/>
  <c r="M89"/>
  <c r="Q89"/>
  <c r="I90"/>
  <c r="M90"/>
  <c r="Q90"/>
  <c r="K90" i="16"/>
  <c r="O90"/>
  <c r="O91"/>
  <c r="AL91"/>
  <c r="O93"/>
  <c r="I90"/>
  <c r="Q90"/>
  <c r="M91"/>
  <c r="I93"/>
  <c r="Q93"/>
  <c r="M90"/>
  <c r="I91"/>
  <c r="I92" s="1"/>
  <c r="Q91"/>
  <c r="K93"/>
  <c r="AL93"/>
  <c r="T53" i="11"/>
  <c r="U53" s="1"/>
  <c r="T54"/>
  <c r="U54" s="1"/>
  <c r="T55"/>
  <c r="U55" s="1"/>
  <c r="T65"/>
  <c r="U65" s="1"/>
  <c r="T66"/>
  <c r="U66" s="1"/>
  <c r="T67"/>
  <c r="U67" s="1"/>
  <c r="T83"/>
  <c r="U83" s="1"/>
  <c r="T84"/>
  <c r="U84" s="1"/>
  <c r="T86"/>
  <c r="U86" s="1"/>
  <c r="L92"/>
  <c r="P92"/>
  <c r="H89"/>
  <c r="L89"/>
  <c r="P89"/>
  <c r="L90"/>
  <c r="P90"/>
  <c r="T76"/>
  <c r="U76" s="1"/>
  <c r="T77"/>
  <c r="U77" s="1"/>
  <c r="T78"/>
  <c r="U78" s="1"/>
  <c r="K92"/>
  <c r="O92"/>
  <c r="S92"/>
  <c r="K89"/>
  <c r="O89"/>
  <c r="S89"/>
  <c r="K90"/>
  <c r="O90"/>
  <c r="S90"/>
  <c r="T42"/>
  <c r="U42" s="1"/>
  <c r="T43"/>
  <c r="U43" s="1"/>
  <c r="T44"/>
  <c r="U44" s="1"/>
  <c r="AM54" i="16"/>
  <c r="AN54" s="1"/>
  <c r="AM55"/>
  <c r="AN55" s="1"/>
  <c r="AM56"/>
  <c r="AN56" s="1"/>
  <c r="AM86"/>
  <c r="AN86" s="1"/>
  <c r="AM84"/>
  <c r="AN84" s="1"/>
  <c r="AM85"/>
  <c r="AN85" s="1"/>
  <c r="AM87"/>
  <c r="AN87" s="1"/>
  <c r="AL90"/>
  <c r="AL92" s="1"/>
  <c r="J92" i="11"/>
  <c r="N92"/>
  <c r="R92"/>
  <c r="J89"/>
  <c r="N89"/>
  <c r="R89"/>
  <c r="J90"/>
  <c r="N90"/>
  <c r="N91" s="1"/>
  <c r="R90"/>
  <c r="I91"/>
  <c r="M91"/>
  <c r="Q91"/>
  <c r="Q60" i="18"/>
  <c r="K64"/>
  <c r="O64"/>
  <c r="S64"/>
  <c r="K65"/>
  <c r="O65"/>
  <c r="S65"/>
  <c r="K67"/>
  <c r="O67"/>
  <c r="S67"/>
  <c r="V36"/>
  <c r="S60"/>
  <c r="K60"/>
  <c r="X42"/>
  <c r="I64"/>
  <c r="M64"/>
  <c r="Q64"/>
  <c r="I65"/>
  <c r="M65"/>
  <c r="Q65"/>
  <c r="I67"/>
  <c r="M67"/>
  <c r="Q67"/>
  <c r="AM58"/>
  <c r="AN58" s="1"/>
  <c r="AM59"/>
  <c r="AN59" s="1"/>
  <c r="AM61"/>
  <c r="AN61" s="1"/>
  <c r="J64"/>
  <c r="N64"/>
  <c r="R64"/>
  <c r="J65"/>
  <c r="N65"/>
  <c r="R65"/>
  <c r="J67"/>
  <c r="N67"/>
  <c r="R67"/>
  <c r="J43"/>
  <c r="AM43" s="1"/>
  <c r="AN43" s="1"/>
  <c r="H64"/>
  <c r="L64"/>
  <c r="P64"/>
  <c r="L65"/>
  <c r="P65"/>
  <c r="L67"/>
  <c r="P67"/>
  <c r="I33"/>
  <c r="J35"/>
  <c r="AM50"/>
  <c r="AN50" s="1"/>
  <c r="AM51"/>
  <c r="AN51" s="1"/>
  <c r="AM53"/>
  <c r="AN53" s="1"/>
  <c r="I39"/>
  <c r="O33"/>
  <c r="AM38"/>
  <c r="AN38" s="1"/>
  <c r="AM40"/>
  <c r="AN40" s="1"/>
  <c r="AM46"/>
  <c r="AN46" s="1"/>
  <c r="AM47"/>
  <c r="AN47" s="1"/>
  <c r="AM49"/>
  <c r="AN49" s="1"/>
  <c r="H60"/>
  <c r="P62"/>
  <c r="P57"/>
  <c r="P60" s="1"/>
  <c r="S39"/>
  <c r="R33"/>
  <c r="J34"/>
  <c r="L48"/>
  <c r="P48"/>
  <c r="J44"/>
  <c r="AM44" s="1"/>
  <c r="AN44" s="1"/>
  <c r="N52"/>
  <c r="AM37"/>
  <c r="AN37" s="1"/>
  <c r="K48"/>
  <c r="O48"/>
  <c r="S48"/>
  <c r="M52"/>
  <c r="Q52"/>
  <c r="H65"/>
  <c r="H67"/>
  <c r="N48"/>
  <c r="R48"/>
  <c r="L52"/>
  <c r="P52"/>
  <c r="I48"/>
  <c r="M48"/>
  <c r="K52"/>
  <c r="AM43" i="16"/>
  <c r="AN43" s="1"/>
  <c r="AM44"/>
  <c r="AN44" s="1"/>
  <c r="L93"/>
  <c r="P93"/>
  <c r="H90"/>
  <c r="L90"/>
  <c r="P90"/>
  <c r="L91"/>
  <c r="P91"/>
  <c r="AM77"/>
  <c r="AN77" s="1"/>
  <c r="AM78"/>
  <c r="AN78" s="1"/>
  <c r="AM79"/>
  <c r="AN79" s="1"/>
  <c r="AM45"/>
  <c r="AN45" s="1"/>
  <c r="J93"/>
  <c r="N93"/>
  <c r="R93"/>
  <c r="J90"/>
  <c r="N90"/>
  <c r="R90"/>
  <c r="J91"/>
  <c r="N91"/>
  <c r="R91"/>
  <c r="AM66"/>
  <c r="AN66" s="1"/>
  <c r="AM67"/>
  <c r="AN67" s="1"/>
  <c r="AM68"/>
  <c r="AN68" s="1"/>
  <c r="AM76"/>
  <c r="AN76" s="1"/>
  <c r="K92"/>
  <c r="O92"/>
  <c r="M92"/>
  <c r="Q92"/>
  <c r="AM89"/>
  <c r="AN89" s="1"/>
  <c r="AM73"/>
  <c r="AN73" s="1"/>
  <c r="AM33"/>
  <c r="AN33" s="1"/>
  <c r="H35"/>
  <c r="AM50"/>
  <c r="AN50" s="1"/>
  <c r="H65"/>
  <c r="AM65" s="1"/>
  <c r="AN65" s="1"/>
  <c r="AM81"/>
  <c r="AN81" s="1"/>
  <c r="H91"/>
  <c r="AM40"/>
  <c r="AN40" s="1"/>
  <c r="AM82"/>
  <c r="AN82" s="1"/>
  <c r="T52" i="11"/>
  <c r="U52" s="1"/>
  <c r="T85"/>
  <c r="U85" s="1"/>
  <c r="T75"/>
  <c r="U75" s="1"/>
  <c r="K91"/>
  <c r="O91"/>
  <c r="T88"/>
  <c r="U88" s="1"/>
  <c r="T41"/>
  <c r="U41" s="1"/>
  <c r="T72"/>
  <c r="U72" s="1"/>
  <c r="T32"/>
  <c r="U32" s="1"/>
  <c r="H34"/>
  <c r="T49"/>
  <c r="U49" s="1"/>
  <c r="H64"/>
  <c r="T64" s="1"/>
  <c r="U64" s="1"/>
  <c r="T80"/>
  <c r="U80" s="1"/>
  <c r="H90"/>
  <c r="T39"/>
  <c r="U39" s="1"/>
  <c r="T81"/>
  <c r="U81" s="1"/>
  <c r="J91" l="1"/>
  <c r="S91"/>
  <c r="R91"/>
  <c r="P91"/>
  <c r="T89"/>
  <c r="U89" s="1"/>
  <c r="L91"/>
  <c r="T90"/>
  <c r="U90" s="1"/>
  <c r="AM34" i="18"/>
  <c r="AN34" s="1"/>
  <c r="AM35"/>
  <c r="AN35" s="1"/>
  <c r="X45"/>
  <c r="AM45" s="1"/>
  <c r="AN45" s="1"/>
  <c r="AM42"/>
  <c r="AN42" s="1"/>
  <c r="AM33"/>
  <c r="AN33" s="1"/>
  <c r="AN32"/>
  <c r="L56"/>
  <c r="L60" s="1"/>
  <c r="J48"/>
  <c r="I52"/>
  <c r="AM67"/>
  <c r="AN67" s="1"/>
  <c r="O56"/>
  <c r="O60" s="1"/>
  <c r="AM64"/>
  <c r="AN64" s="1"/>
  <c r="AM65"/>
  <c r="AN65" s="1"/>
  <c r="O52"/>
  <c r="R52"/>
  <c r="R56"/>
  <c r="R60" s="1"/>
  <c r="K55"/>
  <c r="K63" s="1"/>
  <c r="K66" s="1"/>
  <c r="K39"/>
  <c r="H55"/>
  <c r="M39"/>
  <c r="M55"/>
  <c r="M63" s="1"/>
  <c r="M66" s="1"/>
  <c r="O55"/>
  <c r="O39"/>
  <c r="L39"/>
  <c r="L55"/>
  <c r="Q39"/>
  <c r="Q55"/>
  <c r="Q63" s="1"/>
  <c r="Q66" s="1"/>
  <c r="J57"/>
  <c r="J62"/>
  <c r="AM62" s="1"/>
  <c r="AN62" s="1"/>
  <c r="J55"/>
  <c r="J39"/>
  <c r="P39"/>
  <c r="P55"/>
  <c r="P63" s="1"/>
  <c r="P66" s="1"/>
  <c r="N55"/>
  <c r="N63" s="1"/>
  <c r="N66" s="1"/>
  <c r="N39"/>
  <c r="R55"/>
  <c r="R39"/>
  <c r="J52"/>
  <c r="S55"/>
  <c r="S63" s="1"/>
  <c r="S66" s="1"/>
  <c r="I56"/>
  <c r="I55"/>
  <c r="N92" i="16"/>
  <c r="P92"/>
  <c r="L92"/>
  <c r="AM90"/>
  <c r="AN90" s="1"/>
  <c r="R92"/>
  <c r="AM91"/>
  <c r="AN91" s="1"/>
  <c r="J92"/>
  <c r="H93"/>
  <c r="AM93" s="1"/>
  <c r="AN93" s="1"/>
  <c r="AM35"/>
  <c r="AN35" s="1"/>
  <c r="H92"/>
  <c r="H92" i="11"/>
  <c r="T92" s="1"/>
  <c r="U92" s="1"/>
  <c r="T34"/>
  <c r="U34" s="1"/>
  <c r="H91"/>
  <c r="T91" l="1"/>
  <c r="U91" s="1"/>
  <c r="L63" i="18"/>
  <c r="L66" s="1"/>
  <c r="O63"/>
  <c r="O66" s="1"/>
  <c r="R63"/>
  <c r="R66" s="1"/>
  <c r="I63"/>
  <c r="I66" s="1"/>
  <c r="J60"/>
  <c r="AM57"/>
  <c r="AN57" s="1"/>
  <c r="H52"/>
  <c r="AM52" s="1"/>
  <c r="AN52" s="1"/>
  <c r="I60"/>
  <c r="AM56"/>
  <c r="AN56" s="1"/>
  <c r="H39"/>
  <c r="AM39" s="1"/>
  <c r="AN39" s="1"/>
  <c r="H48"/>
  <c r="AM48" s="1"/>
  <c r="AN48" s="1"/>
  <c r="H63"/>
  <c r="AM55"/>
  <c r="AN55" s="1"/>
  <c r="J63"/>
  <c r="J66" s="1"/>
  <c r="AM92" i="16"/>
  <c r="AN92" s="1"/>
  <c r="AN36" i="18" l="1"/>
  <c r="AM60"/>
  <c r="AN60" s="1"/>
  <c r="H66"/>
  <c r="AM66" s="1"/>
  <c r="AN66" s="1"/>
  <c r="AM63"/>
  <c r="AN63" s="1"/>
  <c r="S82" i="4" l="1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S79"/>
  <c r="R79"/>
  <c r="Q79"/>
  <c r="P79"/>
  <c r="O79"/>
  <c r="N79"/>
  <c r="M79"/>
  <c r="L79"/>
  <c r="K79"/>
  <c r="J79"/>
  <c r="I79"/>
  <c r="H79"/>
  <c r="S78"/>
  <c r="R78"/>
  <c r="Q78"/>
  <c r="P78"/>
  <c r="O78"/>
  <c r="N78"/>
  <c r="M78"/>
  <c r="L78"/>
  <c r="K78"/>
  <c r="J78"/>
  <c r="I78"/>
  <c r="H78"/>
  <c r="S77"/>
  <c r="R77"/>
  <c r="Q77"/>
  <c r="O77"/>
  <c r="N77"/>
  <c r="M77"/>
  <c r="L77"/>
  <c r="K77"/>
  <c r="I77"/>
  <c r="H77"/>
  <c r="S76"/>
  <c r="Q76"/>
  <c r="P76"/>
  <c r="N76"/>
  <c r="N80" s="1"/>
  <c r="M76"/>
  <c r="M80" s="1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P68" s="1"/>
  <c r="D67"/>
  <c r="I67" s="1"/>
  <c r="D66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J59" s="1"/>
  <c r="P58"/>
  <c r="D58"/>
  <c r="J58" s="1"/>
  <c r="D57"/>
  <c r="O57" s="1"/>
  <c r="D56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D49"/>
  <c r="J49" s="1"/>
  <c r="D48"/>
  <c r="R48" s="1"/>
  <c r="D47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P40" s="1"/>
  <c r="D39"/>
  <c r="J39" s="1"/>
  <c r="D38"/>
  <c r="Q38" s="1"/>
  <c r="Q41" s="1"/>
  <c r="Q44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J31" s="1"/>
  <c r="D30"/>
  <c r="P30" s="1"/>
  <c r="D29"/>
  <c r="I29" s="1"/>
  <c r="D28"/>
  <c r="S28" s="1"/>
  <c r="D27" i="20" l="1"/>
  <c r="Y27" s="1"/>
  <c r="D26" i="19"/>
  <c r="W26" s="1"/>
  <c r="D25" i="21"/>
  <c r="X25" s="1"/>
  <c r="S47" i="4"/>
  <c r="S50" s="1"/>
  <c r="S53" s="1"/>
  <c r="S66"/>
  <c r="S69" s="1"/>
  <c r="S72" s="1"/>
  <c r="Q56"/>
  <c r="Q60" s="1"/>
  <c r="Q63" s="1"/>
  <c r="J84"/>
  <c r="N84"/>
  <c r="R84"/>
  <c r="J85"/>
  <c r="N85"/>
  <c r="R85"/>
  <c r="J87"/>
  <c r="N87"/>
  <c r="R87"/>
  <c r="S80"/>
  <c r="I84"/>
  <c r="M84"/>
  <c r="Q84"/>
  <c r="I85"/>
  <c r="M85"/>
  <c r="Q85"/>
  <c r="I87"/>
  <c r="M87"/>
  <c r="Q87"/>
  <c r="K80"/>
  <c r="Q80"/>
  <c r="T78"/>
  <c r="U78" s="1"/>
  <c r="T79"/>
  <c r="U79" s="1"/>
  <c r="T81"/>
  <c r="U81" s="1"/>
  <c r="H84"/>
  <c r="L84"/>
  <c r="P84"/>
  <c r="L85"/>
  <c r="P85"/>
  <c r="L87"/>
  <c r="P87"/>
  <c r="K84"/>
  <c r="O84"/>
  <c r="S84"/>
  <c r="K85"/>
  <c r="O85"/>
  <c r="S85"/>
  <c r="K87"/>
  <c r="O87"/>
  <c r="S87"/>
  <c r="T42"/>
  <c r="U42" s="1"/>
  <c r="T43"/>
  <c r="U43" s="1"/>
  <c r="H66"/>
  <c r="H69" s="1"/>
  <c r="L66"/>
  <c r="N28"/>
  <c r="N32" s="1"/>
  <c r="N35" s="1"/>
  <c r="T34"/>
  <c r="U34" s="1"/>
  <c r="T36"/>
  <c r="U36" s="1"/>
  <c r="J47"/>
  <c r="J50" s="1"/>
  <c r="J53" s="1"/>
  <c r="P49"/>
  <c r="T49" s="1"/>
  <c r="U49" s="1"/>
  <c r="T70"/>
  <c r="U70" s="1"/>
  <c r="T71"/>
  <c r="U71" s="1"/>
  <c r="T73"/>
  <c r="U73" s="1"/>
  <c r="I28"/>
  <c r="I32" s="1"/>
  <c r="I35" s="1"/>
  <c r="H28"/>
  <c r="H32" s="1"/>
  <c r="H35" s="1"/>
  <c r="L67"/>
  <c r="R47"/>
  <c r="R50" s="1"/>
  <c r="R53" s="1"/>
  <c r="H80"/>
  <c r="M28"/>
  <c r="M32" s="1"/>
  <c r="M35" s="1"/>
  <c r="R28"/>
  <c r="T45"/>
  <c r="U45" s="1"/>
  <c r="T51"/>
  <c r="U51" s="1"/>
  <c r="T52"/>
  <c r="U52" s="1"/>
  <c r="T54"/>
  <c r="U54" s="1"/>
  <c r="P66"/>
  <c r="P69" s="1"/>
  <c r="P72" s="1"/>
  <c r="J68"/>
  <c r="T68" s="1"/>
  <c r="U68" s="1"/>
  <c r="L28"/>
  <c r="Q28"/>
  <c r="Q32" s="1"/>
  <c r="Q35" s="1"/>
  <c r="J28"/>
  <c r="P28"/>
  <c r="O29"/>
  <c r="N47"/>
  <c r="N50" s="1"/>
  <c r="N53" s="1"/>
  <c r="T58"/>
  <c r="U58" s="1"/>
  <c r="T61"/>
  <c r="U61" s="1"/>
  <c r="T62"/>
  <c r="U62" s="1"/>
  <c r="T64"/>
  <c r="U64" s="1"/>
  <c r="S32"/>
  <c r="S35" s="1"/>
  <c r="R29"/>
  <c r="J30"/>
  <c r="H38"/>
  <c r="L38"/>
  <c r="L41" s="1"/>
  <c r="L44" s="1"/>
  <c r="P38"/>
  <c r="P39"/>
  <c r="T39" s="1"/>
  <c r="U39" s="1"/>
  <c r="J40"/>
  <c r="T40" s="1"/>
  <c r="U40" s="1"/>
  <c r="I47"/>
  <c r="M47"/>
  <c r="M50" s="1"/>
  <c r="M53" s="1"/>
  <c r="Q47"/>
  <c r="Q50" s="1"/>
  <c r="Q53" s="1"/>
  <c r="O48"/>
  <c r="H56"/>
  <c r="L56"/>
  <c r="P56"/>
  <c r="L57"/>
  <c r="P59"/>
  <c r="T59" s="1"/>
  <c r="U59" s="1"/>
  <c r="J66"/>
  <c r="N66"/>
  <c r="N69" s="1"/>
  <c r="N72" s="1"/>
  <c r="R66"/>
  <c r="R67"/>
  <c r="T33"/>
  <c r="U33" s="1"/>
  <c r="K38"/>
  <c r="K41" s="1"/>
  <c r="K44" s="1"/>
  <c r="O38"/>
  <c r="O41" s="1"/>
  <c r="O44" s="1"/>
  <c r="S38"/>
  <c r="S41" s="1"/>
  <c r="S44" s="1"/>
  <c r="H47"/>
  <c r="L47"/>
  <c r="P47"/>
  <c r="L48"/>
  <c r="K56"/>
  <c r="K60" s="1"/>
  <c r="K63" s="1"/>
  <c r="O56"/>
  <c r="O60" s="1"/>
  <c r="O63" s="1"/>
  <c r="S56"/>
  <c r="S60" s="1"/>
  <c r="S63" s="1"/>
  <c r="I57"/>
  <c r="I66"/>
  <c r="I69" s="1"/>
  <c r="I72" s="1"/>
  <c r="M66"/>
  <c r="M69" s="1"/>
  <c r="M72" s="1"/>
  <c r="Q66"/>
  <c r="Q69" s="1"/>
  <c r="Q72" s="1"/>
  <c r="O67"/>
  <c r="H85"/>
  <c r="H87"/>
  <c r="L29"/>
  <c r="P31"/>
  <c r="J38"/>
  <c r="N38"/>
  <c r="N41" s="1"/>
  <c r="N44" s="1"/>
  <c r="R38"/>
  <c r="R41" s="1"/>
  <c r="R44" s="1"/>
  <c r="K47"/>
  <c r="K50" s="1"/>
  <c r="K53" s="1"/>
  <c r="O47"/>
  <c r="I48"/>
  <c r="J56"/>
  <c r="J60" s="1"/>
  <c r="J63" s="1"/>
  <c r="N56"/>
  <c r="N60" s="1"/>
  <c r="N63" s="1"/>
  <c r="R56"/>
  <c r="R57"/>
  <c r="K28"/>
  <c r="O28"/>
  <c r="I38"/>
  <c r="I41" s="1"/>
  <c r="I44" s="1"/>
  <c r="M38"/>
  <c r="M41" s="1"/>
  <c r="M44" s="1"/>
  <c r="I56"/>
  <c r="M56"/>
  <c r="M60" s="1"/>
  <c r="M63" s="1"/>
  <c r="K66"/>
  <c r="K69" s="1"/>
  <c r="K72" s="1"/>
  <c r="O66"/>
  <c r="X28" i="21" l="1"/>
  <c r="AM28" s="1"/>
  <c r="AN28" s="1"/>
  <c r="AM25"/>
  <c r="AN25" s="1"/>
  <c r="W29" i="19"/>
  <c r="AM29" s="1"/>
  <c r="AN29" s="1"/>
  <c r="AM26"/>
  <c r="AN26" s="1"/>
  <c r="AM27" i="20"/>
  <c r="AN27" s="1"/>
  <c r="Y31"/>
  <c r="AM31" s="1"/>
  <c r="AN31" s="1"/>
  <c r="O50" i="4"/>
  <c r="O53" s="1"/>
  <c r="J41"/>
  <c r="J44" s="1"/>
  <c r="T67"/>
  <c r="U67" s="1"/>
  <c r="T84"/>
  <c r="U84" s="1"/>
  <c r="T87"/>
  <c r="U87" s="1"/>
  <c r="T85"/>
  <c r="U85" s="1"/>
  <c r="I60"/>
  <c r="I63" s="1"/>
  <c r="L76"/>
  <c r="L80" s="1"/>
  <c r="J69"/>
  <c r="J72" s="1"/>
  <c r="J32"/>
  <c r="J35" s="1"/>
  <c r="P75"/>
  <c r="L69"/>
  <c r="L72" s="1"/>
  <c r="P77"/>
  <c r="P80" s="1"/>
  <c r="O69"/>
  <c r="O72" s="1"/>
  <c r="T48"/>
  <c r="U48" s="1"/>
  <c r="P50"/>
  <c r="P53" s="1"/>
  <c r="T28"/>
  <c r="U28" s="1"/>
  <c r="L50"/>
  <c r="L53" s="1"/>
  <c r="L60"/>
  <c r="L63" s="1"/>
  <c r="P41"/>
  <c r="P44" s="1"/>
  <c r="H75"/>
  <c r="H83" s="1"/>
  <c r="L75"/>
  <c r="H50"/>
  <c r="T47"/>
  <c r="U47" s="1"/>
  <c r="H60"/>
  <c r="T56"/>
  <c r="U56" s="1"/>
  <c r="Q75"/>
  <c r="Q83" s="1"/>
  <c r="Q86" s="1"/>
  <c r="I50"/>
  <c r="I53" s="1"/>
  <c r="P32"/>
  <c r="P35" s="1"/>
  <c r="R75"/>
  <c r="T31"/>
  <c r="U31" s="1"/>
  <c r="P82"/>
  <c r="T29"/>
  <c r="U29" s="1"/>
  <c r="H72"/>
  <c r="R76"/>
  <c r="R80" s="1"/>
  <c r="O76"/>
  <c r="O80" s="1"/>
  <c r="I76"/>
  <c r="K75"/>
  <c r="K83" s="1"/>
  <c r="K86" s="1"/>
  <c r="K32"/>
  <c r="K35" s="1"/>
  <c r="J77"/>
  <c r="T30"/>
  <c r="U30" s="1"/>
  <c r="J82"/>
  <c r="I75"/>
  <c r="P60"/>
  <c r="P63" s="1"/>
  <c r="L32"/>
  <c r="L35" s="1"/>
  <c r="N75"/>
  <c r="N83" s="1"/>
  <c r="N86" s="1"/>
  <c r="S75"/>
  <c r="S83" s="1"/>
  <c r="S86" s="1"/>
  <c r="O75"/>
  <c r="O83" s="1"/>
  <c r="O86" s="1"/>
  <c r="O32"/>
  <c r="O35" s="1"/>
  <c r="H41"/>
  <c r="T38"/>
  <c r="U38" s="1"/>
  <c r="R60"/>
  <c r="R63" s="1"/>
  <c r="T57"/>
  <c r="U57" s="1"/>
  <c r="R32"/>
  <c r="R35" s="1"/>
  <c r="M75"/>
  <c r="M83" s="1"/>
  <c r="M86" s="1"/>
  <c r="R69"/>
  <c r="R72" s="1"/>
  <c r="T66"/>
  <c r="U66" s="1"/>
  <c r="J75"/>
  <c r="J83" l="1"/>
  <c r="J86" s="1"/>
  <c r="L83"/>
  <c r="L86" s="1"/>
  <c r="P83"/>
  <c r="P86" s="1"/>
  <c r="T82"/>
  <c r="U82" s="1"/>
  <c r="I83"/>
  <c r="I86" s="1"/>
  <c r="T35"/>
  <c r="U35" s="1"/>
  <c r="H63"/>
  <c r="T63" s="1"/>
  <c r="U63" s="1"/>
  <c r="T60"/>
  <c r="U60" s="1"/>
  <c r="H86"/>
  <c r="H44"/>
  <c r="T44" s="1"/>
  <c r="U44" s="1"/>
  <c r="T41"/>
  <c r="U41" s="1"/>
  <c r="R83"/>
  <c r="R86" s="1"/>
  <c r="T75"/>
  <c r="U75" s="1"/>
  <c r="J80"/>
  <c r="T77"/>
  <c r="U77" s="1"/>
  <c r="T50"/>
  <c r="U50" s="1"/>
  <c r="H53"/>
  <c r="T53" s="1"/>
  <c r="U53" s="1"/>
  <c r="T72"/>
  <c r="U72" s="1"/>
  <c r="T32"/>
  <c r="U32" s="1"/>
  <c r="I80"/>
  <c r="T76"/>
  <c r="U76" s="1"/>
  <c r="T69"/>
  <c r="U69" s="1"/>
  <c r="T80" l="1"/>
  <c r="U80" s="1"/>
  <c r="T86"/>
  <c r="U86" s="1"/>
  <c r="T83"/>
  <c r="U83" s="1"/>
</calcChain>
</file>

<file path=xl/sharedStrings.xml><?xml version="1.0" encoding="utf-8"?>
<sst xmlns="http://schemas.openxmlformats.org/spreadsheetml/2006/main" count="1619" uniqueCount="177">
  <si>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</si>
  <si>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</si>
  <si>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</si>
  <si>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</si>
  <si>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</si>
  <si>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</si>
  <si>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</si>
  <si>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</si>
  <si>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</si>
  <si>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</si>
  <si>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</si>
  <si>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</si>
  <si>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</si>
  <si>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</si>
  <si>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</si>
  <si>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</si>
  <si>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</si>
  <si>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</si>
  <si>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</si>
  <si>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</si>
  <si>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</si>
  <si>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</si>
  <si>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</si>
  <si>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</si>
  <si>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</si>
  <si>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</si>
  <si>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</si>
  <si>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</si>
  <si>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</si>
  <si>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</si>
  <si>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</si>
  <si>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</si>
  <si>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</si>
  <si>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</si>
  <si>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</si>
  <si>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</si>
  <si>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</si>
  <si>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</si>
  <si>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</si>
  <si>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</si>
  <si>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</si>
  <si>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</si>
  <si>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</si>
  <si>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</si>
  <si>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</si>
  <si>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</si>
  <si>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</si>
  <si>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</si>
  <si>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</si>
  <si>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</si>
  <si>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</si>
  <si>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</si>
  <si>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</si>
  <si>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</si>
  <si>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</si>
  <si>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</si>
  <si>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</si>
  <si>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</si>
  <si>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</si>
  <si>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</si>
  <si>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</si>
  <si>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</si>
  <si>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</si>
  <si>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</si>
  <si>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</si>
  <si>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</si>
  <si>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</si>
  <si>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</si>
  <si>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</si>
  <si>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</si>
  <si>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</si>
  <si>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</si>
  <si>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</si>
  <si>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</si>
  <si>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</si>
  <si>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</si>
  <si>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</si>
  <si>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</si>
  <si>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</si>
  <si>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</si>
  <si>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</si>
  <si>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</si>
  <si>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</si>
  <si>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</si>
  <si>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</si>
  <si>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</si>
  <si>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</si>
  <si>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</si>
  <si>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</si>
  <si>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</si>
  <si>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</si>
  <si>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</si>
  <si>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</si>
  <si>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</si>
  <si>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</si>
  <si>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</si>
  <si>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</si>
  <si>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</si>
  <si>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</si>
  <si>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</si>
  <si>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</si>
  <si>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</si>
  <si>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</si>
  <si>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</si>
  <si>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</si>
  <si>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</si>
  <si>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</si>
  <si>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</si>
  <si>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</si>
  <si>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</si>
  <si>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</si>
  <si>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</si>
  <si>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</si>
  <si>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</si>
  <si>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</si>
  <si>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</si>
  <si>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</si>
  <si>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</si>
  <si>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</si>
  <si>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</si>
  <si>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</si>
  <si>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</si>
  <si>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</si>
  <si>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</si>
  <si>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</si>
  <si>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</si>
  <si>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</si>
  <si>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</si>
  <si>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</si>
  <si>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</si>
  <si>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</si>
  <si>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</si>
  <si>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</si>
  <si>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</si>
  <si>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</si>
  <si>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</si>
  <si>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</si>
  <si>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Касмицкий А.С.</t>
  </si>
  <si>
    <t xml:space="preserve">Система: ВОЛС Внешнего энергоснабжения </t>
  </si>
  <si>
    <t>Ежемесячный график  выполнения работ с трудозатратами</t>
  </si>
  <si>
    <t>Начальник ПТО</t>
  </si>
  <si>
    <t xml:space="preserve">Кол-во оборудования 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</si>
  <si>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</si>
  <si>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</si>
  <si>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</si>
  <si>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</si>
  <si>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</si>
  <si>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</si>
  <si>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</si>
  <si>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</si>
  <si>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 20      г.</t>
  </si>
  <si>
    <t>«_____» ______________________________ 20      г.</t>
  </si>
  <si>
    <t>«_____» ________________________ 20      г.</t>
  </si>
  <si>
    <t>«_____» ____________________________ 20     г.</t>
  </si>
  <si>
    <t>1.</t>
  </si>
  <si>
    <t>2.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</si>
  <si>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</si>
  <si>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3.</t>
  </si>
  <si>
    <t>Ежеквартальное техническое обслуживание</t>
  </si>
  <si>
    <t>Всего работ:</t>
  </si>
  <si>
    <t>Трудозатраты чел/час</t>
  </si>
  <si>
    <t>Итого чел/час</t>
  </si>
  <si>
    <t>Ежемесячный график  выполнения работ струдозатратами</t>
  </si>
  <si>
    <t>Норма по ТК</t>
  </si>
  <si>
    <t>Норма времени по ТК</t>
  </si>
  <si>
    <t>Ведущий инженер группы подготовки технической документации ПЭО УЭ ДУП
 ООО "Би.Си.Си."</t>
  </si>
  <si>
    <t>Проверил:</t>
  </si>
  <si>
    <t>Начальник отдела АСУ 
УЭ ДУП 
ООО "Би.Си.Си."</t>
  </si>
  <si>
    <t>Борисевич К.В.</t>
  </si>
  <si>
    <t>Семенов А.А.</t>
  </si>
  <si>
    <t>М17+М18</t>
  </si>
  <si>
    <t>ЗУ-С2(север)
С2(север)-ЗУ</t>
  </si>
  <si>
    <t>М94:М95</t>
  </si>
  <si>
    <t>итого</t>
  </si>
  <si>
    <t>М13:М14</t>
  </si>
  <si>
    <t>М101:М102</t>
  </si>
  <si>
    <t>Май 2019 года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</si>
</sst>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3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31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24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1" fillId="0" borderId="12" xfId="2" applyBorder="1" applyAlignment="1">
      <alignment horizontal="center"/>
    </xf>
    <xf numFmtId="0" fontId="7" fillId="0" borderId="0" xfId="3" applyFont="1" applyAlignment="1">
      <alignment horizontal="left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2" fillId="0" borderId="0" xfId="4" applyFont="1" applyFill="1" applyBorder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49" fontId="13" fillId="0" borderId="4" xfId="4" applyNumberFormat="1" applyFont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/>
    </xf>
    <xf numFmtId="0" fontId="5" fillId="4" borderId="4" xfId="2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wrapText="1"/>
    </xf>
    <xf numFmtId="0" fontId="7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165" fontId="5" fillId="0" borderId="6" xfId="2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horizontal="center" vertical="center" wrapText="1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/>
    </xf>
    <xf numFmtId="0" fontId="7" fillId="0" borderId="15" xfId="2" applyNumberFormat="1" applyFont="1" applyBorder="1" applyAlignment="1">
      <alignment horizontal="center" vertical="center"/>
    </xf>
    <xf numFmtId="0" fontId="7" fillId="0" borderId="16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top" wrapText="1"/>
    </xf>
    <xf numFmtId="0" fontId="7" fillId="0" borderId="12" xfId="2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14" fillId="0" borderId="12" xfId="4" applyNumberFormat="1" applyFont="1" applyBorder="1" applyAlignment="1">
      <alignment horizontal="center" vertical="center" wrapText="1"/>
    </xf>
    <xf numFmtId="0" fontId="14" fillId="3" borderId="12" xfId="4" applyNumberFormat="1" applyFont="1" applyFill="1" applyBorder="1" applyAlignment="1">
      <alignment horizontal="center" vertical="center" wrapText="1"/>
    </xf>
    <xf numFmtId="0" fontId="33" fillId="0" borderId="0" xfId="2" applyFont="1"/>
    <xf numFmtId="49" fontId="13" fillId="0" borderId="12" xfId="4" applyNumberFormat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/>
    </xf>
    <xf numFmtId="0" fontId="1" fillId="17" borderId="12" xfId="2" applyFill="1" applyBorder="1" applyAlignment="1">
      <alignment horizontal="center"/>
    </xf>
    <xf numFmtId="49" fontId="13" fillId="17" borderId="12" xfId="4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vertical="center"/>
    </xf>
    <xf numFmtId="0" fontId="5" fillId="0" borderId="6" xfId="2" applyFont="1" applyFill="1" applyBorder="1" applyAlignment="1">
      <alignment vertical="center"/>
    </xf>
    <xf numFmtId="0" fontId="17" fillId="0" borderId="5" xfId="4" applyNumberFormat="1" applyFont="1" applyBorder="1" applyAlignment="1">
      <alignment vertical="center" wrapText="1"/>
    </xf>
    <xf numFmtId="0" fontId="17" fillId="0" borderId="6" xfId="4" applyNumberFormat="1" applyFont="1" applyBorder="1" applyAlignment="1">
      <alignment vertical="center" wrapText="1"/>
    </xf>
    <xf numFmtId="0" fontId="5" fillId="0" borderId="5" xfId="2" applyFont="1" applyBorder="1" applyAlignment="1">
      <alignment vertical="center"/>
    </xf>
    <xf numFmtId="49" fontId="5" fillId="0" borderId="12" xfId="3" applyNumberFormat="1" applyFont="1" applyBorder="1" applyAlignment="1">
      <alignment horizontal="center"/>
    </xf>
    <xf numFmtId="49" fontId="0" fillId="0" borderId="12" xfId="2" applyNumberFormat="1" applyFont="1" applyBorder="1" applyAlignment="1">
      <alignment horizontal="center"/>
    </xf>
    <xf numFmtId="0" fontId="7" fillId="0" borderId="12" xfId="2" applyFont="1" applyBorder="1" applyAlignment="1">
      <alignment horizontal="center" vertical="top" wrapText="1"/>
    </xf>
    <xf numFmtId="0" fontId="29" fillId="0" borderId="0" xfId="0" applyNumberFormat="1" applyFont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21" fillId="0" borderId="12" xfId="3" applyFont="1" applyBorder="1" applyAlignment="1">
      <alignment vertical="center"/>
    </xf>
    <xf numFmtId="0" fontId="21" fillId="0" borderId="12" xfId="3" applyFont="1" applyBorder="1"/>
    <xf numFmtId="0" fontId="1" fillId="0" borderId="12" xfId="2" applyBorder="1" applyAlignment="1">
      <alignment horizontal="center" vertical="center"/>
    </xf>
    <xf numFmtId="0" fontId="22" fillId="0" borderId="12" xfId="1" applyFont="1" applyBorder="1" applyAlignment="1">
      <alignment vertical="top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1" fillId="0" borderId="12" xfId="2" applyFill="1" applyBorder="1" applyAlignment="1">
      <alignment horizontal="center"/>
    </xf>
    <xf numFmtId="49" fontId="13" fillId="0" borderId="12" xfId="4" applyNumberFormat="1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49" fontId="7" fillId="0" borderId="12" xfId="2" applyNumberFormat="1" applyFont="1" applyFill="1" applyBorder="1" applyAlignment="1">
      <alignment horizontal="center" vertical="center"/>
    </xf>
    <xf numFmtId="165" fontId="29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/>
    </xf>
    <xf numFmtId="0" fontId="35" fillId="0" borderId="12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165" fontId="34" fillId="0" borderId="12" xfId="1" applyNumberFormat="1" applyFont="1" applyBorder="1" applyAlignment="1">
      <alignment horizontal="center" vertical="center" wrapText="1"/>
    </xf>
    <xf numFmtId="165" fontId="30" fillId="0" borderId="12" xfId="1" applyNumberFormat="1" applyFont="1" applyBorder="1" applyAlignment="1">
      <alignment vertical="top" wrapText="1"/>
    </xf>
    <xf numFmtId="49" fontId="5" fillId="0" borderId="24" xfId="3" applyNumberFormat="1" applyFont="1" applyBorder="1" applyAlignment="1">
      <alignment vertical="center"/>
    </xf>
    <xf numFmtId="49" fontId="5" fillId="0" borderId="25" xfId="3" applyNumberFormat="1" applyFont="1" applyBorder="1" applyAlignment="1">
      <alignment horizontal="center" vertical="center"/>
    </xf>
    <xf numFmtId="0" fontId="0" fillId="0" borderId="0" xfId="0" applyBorder="1" applyAlignment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9" fillId="0" borderId="0" xfId="2" applyNumberFormat="1" applyFont="1" applyAlignment="1">
      <alignment vertical="center"/>
    </xf>
    <xf numFmtId="0" fontId="29" fillId="0" borderId="0" xfId="3" applyFont="1" applyBorder="1" applyAlignment="1">
      <alignment horizontal="center" vertical="center" wrapText="1"/>
    </xf>
    <xf numFmtId="0" fontId="36" fillId="0" borderId="0" xfId="3" applyFont="1" applyBorder="1" applyAlignment="1">
      <alignment horizontal="center" vertical="center" wrapText="1"/>
    </xf>
    <xf numFmtId="0" fontId="29" fillId="0" borderId="0" xfId="2" applyFont="1"/>
    <xf numFmtId="0" fontId="29" fillId="0" borderId="0" xfId="2" applyFont="1" applyAlignment="1">
      <alignment horizontal="center"/>
    </xf>
    <xf numFmtId="0" fontId="34" fillId="0" borderId="12" xfId="1" applyFont="1" applyBorder="1" applyAlignment="1">
      <alignment horizontal="center" vertical="top" wrapText="1"/>
    </xf>
    <xf numFmtId="0" fontId="37" fillId="0" borderId="12" xfId="2" applyFont="1" applyFill="1" applyBorder="1" applyAlignment="1">
      <alignment horizontal="center" vertical="center"/>
    </xf>
    <xf numFmtId="0" fontId="37" fillId="0" borderId="12" xfId="2" applyFont="1" applyFill="1" applyBorder="1" applyAlignment="1">
      <alignment horizontal="center" vertical="center" wrapText="1"/>
    </xf>
    <xf numFmtId="0" fontId="38" fillId="0" borderId="12" xfId="1" applyFont="1" applyFill="1" applyBorder="1" applyAlignment="1">
      <alignment horizontal="center" vertical="center" wrapText="1"/>
    </xf>
    <xf numFmtId="0" fontId="38" fillId="0" borderId="12" xfId="1" applyFont="1" applyFill="1" applyBorder="1" applyAlignment="1">
      <alignment vertical="center" wrapText="1"/>
    </xf>
    <xf numFmtId="0" fontId="37" fillId="0" borderId="0" xfId="2" applyFont="1" applyFill="1"/>
    <xf numFmtId="2" fontId="37" fillId="0" borderId="12" xfId="2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0" fontId="38" fillId="0" borderId="0" xfId="1" applyFont="1" applyFill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37" fillId="0" borderId="6" xfId="2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top" wrapText="1"/>
    </xf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1" fillId="0" borderId="0" xfId="2" applyBorder="1" applyAlignment="1">
      <alignment wrapText="1"/>
    </xf>
    <xf numFmtId="0" fontId="1" fillId="0" borderId="0" xfId="2" applyBorder="1" applyAlignment="1">
      <alignment horizontal="center"/>
    </xf>
    <xf numFmtId="0" fontId="37" fillId="0" borderId="0" xfId="2" applyFont="1" applyFill="1" applyBorder="1" applyAlignment="1">
      <alignment horizontal="center" vertical="center" wrapText="1"/>
    </xf>
    <xf numFmtId="0" fontId="37" fillId="0" borderId="0" xfId="2" applyFont="1" applyFill="1" applyBorder="1" applyAlignment="1">
      <alignment wrapText="1"/>
    </xf>
    <xf numFmtId="0" fontId="38" fillId="0" borderId="0" xfId="1" applyFont="1" applyFill="1" applyBorder="1" applyAlignment="1">
      <alignment vertical="top" wrapText="1"/>
    </xf>
    <xf numFmtId="0" fontId="37" fillId="17" borderId="12" xfId="219" applyFont="1" applyFill="1" applyBorder="1" applyAlignment="1">
      <alignment horizontal="center" vertical="center" wrapText="1"/>
    </xf>
    <xf numFmtId="0" fontId="37" fillId="17" borderId="12" xfId="219" applyFont="1" applyFill="1" applyBorder="1" applyAlignment="1">
      <alignment horizontal="center" vertical="center"/>
    </xf>
    <xf numFmtId="2" fontId="37" fillId="17" borderId="12" xfId="219" applyNumberFormat="1" applyFont="1" applyFill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2" fontId="37" fillId="0" borderId="12" xfId="2" applyNumberFormat="1" applyFont="1" applyBorder="1" applyAlignment="1">
      <alignment horizontal="center"/>
    </xf>
    <xf numFmtId="0" fontId="1" fillId="0" borderId="0" xfId="2" applyFont="1" applyBorder="1"/>
    <xf numFmtId="0" fontId="29" fillId="0" borderId="0" xfId="0" applyNumberFormat="1" applyFont="1" applyAlignment="1">
      <alignment horizontal="left" wrapText="1"/>
    </xf>
    <xf numFmtId="0" fontId="9" fillId="0" borderId="0" xfId="0" applyFont="1" applyFill="1" applyBorder="1" applyAlignment="1">
      <alignment horizontal="center" vertical="center" wrapText="1"/>
    </xf>
    <xf numFmtId="0" fontId="29" fillId="0" borderId="9" xfId="0" applyNumberFormat="1" applyFont="1" applyBorder="1" applyAlignment="1">
      <alignment horizont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12" fillId="0" borderId="12" xfId="4" applyFont="1" applyFill="1" applyBorder="1" applyAlignment="1">
      <alignment horizontal="left" wrapText="1"/>
    </xf>
    <xf numFmtId="49" fontId="13" fillId="0" borderId="12" xfId="4" applyNumberFormat="1" applyFont="1" applyBorder="1" applyAlignment="1">
      <alignment horizontal="center" vertical="center"/>
    </xf>
    <xf numFmtId="164" fontId="13" fillId="3" borderId="12" xfId="4" applyNumberFormat="1" applyFont="1" applyFill="1" applyBorder="1" applyAlignment="1">
      <alignment horizontal="center" vertical="center" wrapText="1"/>
    </xf>
    <xf numFmtId="0" fontId="14" fillId="0" borderId="12" xfId="4" applyNumberFormat="1" applyFont="1" applyBorder="1" applyAlignment="1">
      <alignment horizontal="center" vertical="center"/>
    </xf>
    <xf numFmtId="0" fontId="14" fillId="0" borderId="4" xfId="4" applyNumberFormat="1" applyFont="1" applyBorder="1" applyAlignment="1">
      <alignment horizontal="center" vertical="center"/>
    </xf>
    <xf numFmtId="0" fontId="17" fillId="0" borderId="12" xfId="4" applyNumberFormat="1" applyFont="1" applyBorder="1" applyAlignment="1">
      <alignment horizontal="center" vertical="center" wrapText="1"/>
    </xf>
    <xf numFmtId="0" fontId="29" fillId="0" borderId="0" xfId="0" applyNumberFormat="1" applyFont="1" applyAlignment="1">
      <alignment horizontal="center" wrapText="1"/>
    </xf>
    <xf numFmtId="0" fontId="16" fillId="0" borderId="12" xfId="2" applyFont="1" applyBorder="1" applyAlignment="1">
      <alignment horizontal="center" vertical="center"/>
    </xf>
    <xf numFmtId="0" fontId="30" fillId="0" borderId="0" xfId="0" applyFont="1" applyAlignment="1">
      <alignment horizontal="left" wrapText="1"/>
    </xf>
    <xf numFmtId="0" fontId="30" fillId="0" borderId="3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left" wrapText="1"/>
    </xf>
    <xf numFmtId="0" fontId="30" fillId="0" borderId="26" xfId="0" applyFont="1" applyBorder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horizontal="center" vertical="top" wrapText="1"/>
    </xf>
    <xf numFmtId="0" fontId="37" fillId="0" borderId="4" xfId="2" applyFont="1" applyFill="1" applyBorder="1" applyAlignment="1">
      <alignment horizontal="center" vertical="center"/>
    </xf>
    <xf numFmtId="0" fontId="37" fillId="0" borderId="6" xfId="2" applyFont="1" applyFill="1" applyBorder="1" applyAlignment="1">
      <alignment horizontal="center" vertical="center"/>
    </xf>
    <xf numFmtId="0" fontId="37" fillId="0" borderId="4" xfId="2" applyFont="1" applyFill="1" applyBorder="1" applyAlignment="1">
      <alignment horizontal="center" vertical="center" wrapText="1"/>
    </xf>
    <xf numFmtId="0" fontId="37" fillId="0" borderId="6" xfId="2" applyFont="1" applyFill="1" applyBorder="1" applyAlignment="1">
      <alignment horizontal="center" vertical="center" wrapText="1"/>
    </xf>
    <xf numFmtId="0" fontId="12" fillId="0" borderId="4" xfId="4" applyFont="1" applyFill="1" applyBorder="1" applyAlignment="1">
      <alignment horizontal="left" wrapText="1"/>
    </xf>
    <xf numFmtId="0" fontId="12" fillId="0" borderId="5" xfId="4" applyFont="1" applyFill="1" applyBorder="1" applyAlignment="1">
      <alignment horizontal="left" wrapText="1"/>
    </xf>
    <xf numFmtId="0" fontId="12" fillId="0" borderId="6" xfId="4" applyFont="1" applyFill="1" applyBorder="1" applyAlignment="1">
      <alignment horizontal="left" wrapText="1"/>
    </xf>
    <xf numFmtId="0" fontId="7" fillId="0" borderId="12" xfId="2" applyFont="1" applyBorder="1" applyAlignment="1">
      <alignment horizontal="right" vertical="center"/>
    </xf>
    <xf numFmtId="0" fontId="7" fillId="0" borderId="12" xfId="2" applyFont="1" applyBorder="1" applyAlignment="1">
      <alignment horizontal="right" vertical="center" wrapText="1"/>
    </xf>
    <xf numFmtId="0" fontId="7" fillId="0" borderId="15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7" fillId="0" borderId="16" xfId="2" applyFont="1" applyBorder="1" applyAlignment="1">
      <alignment horizontal="right" vertical="center"/>
    </xf>
    <xf numFmtId="0" fontId="5" fillId="0" borderId="0" xfId="3" applyFont="1" applyBorder="1" applyAlignment="1">
      <alignment horizontal="right" vertical="center" wrapText="1"/>
    </xf>
    <xf numFmtId="0" fontId="6" fillId="0" borderId="12" xfId="2" applyFont="1" applyBorder="1" applyAlignment="1">
      <alignment horizontal="center" vertical="center" wrapText="1"/>
    </xf>
    <xf numFmtId="0" fontId="35" fillId="0" borderId="12" xfId="4" applyNumberFormat="1" applyFont="1" applyBorder="1" applyAlignment="1">
      <alignment horizontal="center" vertical="center" wrapText="1"/>
    </xf>
    <xf numFmtId="49" fontId="34" fillId="0" borderId="8" xfId="4" applyNumberFormat="1" applyFont="1" applyBorder="1" applyAlignment="1">
      <alignment horizontal="center" vertical="center" wrapText="1"/>
    </xf>
    <xf numFmtId="49" fontId="34" fillId="0" borderId="9" xfId="4" applyNumberFormat="1" applyFont="1" applyBorder="1" applyAlignment="1">
      <alignment horizontal="center" vertical="center" wrapText="1"/>
    </xf>
    <xf numFmtId="49" fontId="34" fillId="0" borderId="15" xfId="4" applyNumberFormat="1" applyFont="1" applyBorder="1" applyAlignment="1">
      <alignment horizontal="center" vertical="center" wrapText="1"/>
    </xf>
    <xf numFmtId="49" fontId="34" fillId="0" borderId="3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35" fillId="0" borderId="12" xfId="4" applyNumberFormat="1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top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5" fillId="0" borderId="6" xfId="2" applyFont="1" applyBorder="1" applyAlignment="1">
      <alignment horizontal="center" vertical="center" wrapText="1"/>
    </xf>
    <xf numFmtId="0" fontId="12" fillId="0" borderId="9" xfId="4" applyFont="1" applyFill="1" applyBorder="1" applyAlignment="1">
      <alignment horizontal="left" wrapText="1"/>
    </xf>
    <xf numFmtId="0" fontId="1" fillId="18" borderId="12" xfId="2" applyFill="1" applyBorder="1" applyAlignment="1">
      <alignment horizontal="center"/>
    </xf>
    <xf numFmtId="49" fontId="13" fillId="18" borderId="12" xfId="4" applyNumberFormat="1" applyFont="1" applyFill="1" applyBorder="1" applyAlignment="1">
      <alignment horizontal="center" vertical="center" wrapText="1"/>
    </xf>
    <xf numFmtId="0" fontId="7" fillId="18" borderId="12" xfId="2" applyNumberFormat="1" applyFont="1" applyFill="1" applyBorder="1" applyAlignment="1">
      <alignment horizontal="center" vertical="center"/>
    </xf>
    <xf numFmtId="0" fontId="1" fillId="18" borderId="12" xfId="2" applyFill="1" applyBorder="1" applyAlignment="1">
      <alignment horizontal="center" vertical="center"/>
    </xf>
    <xf numFmtId="0" fontId="1" fillId="0" borderId="12" xfId="2" applyFill="1" applyBorder="1" applyAlignment="1">
      <alignment horizontal="center" vertical="center"/>
    </xf>
    <xf numFmtId="165" fontId="29" fillId="0" borderId="12" xfId="2" applyNumberFormat="1" applyFont="1" applyFill="1" applyBorder="1" applyAlignment="1">
      <alignment horizontal="center" vertical="center"/>
    </xf>
    <xf numFmtId="165" fontId="29" fillId="18" borderId="12" xfId="2" applyNumberFormat="1" applyFont="1" applyFill="1" applyBorder="1" applyAlignment="1">
      <alignment horizontal="center" vertical="center"/>
    </xf>
    <xf numFmtId="0" fontId="1" fillId="18" borderId="17" xfId="2" applyFill="1" applyBorder="1"/>
    <xf numFmtId="0" fontId="7" fillId="0" borderId="12" xfId="2" applyNumberFormat="1" applyFont="1" applyFill="1" applyBorder="1" applyAlignment="1">
      <alignment horizontal="center" vertical="center"/>
    </xf>
    <xf numFmtId="165" fontId="6" fillId="18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Fill="1" applyBorder="1" applyAlignment="1">
      <alignment horizontal="center" vertical="center"/>
    </xf>
    <xf numFmtId="165" fontId="6" fillId="0" borderId="12" xfId="2" applyNumberFormat="1" applyFont="1" applyFill="1" applyBorder="1" applyAlignment="1">
      <alignment horizontal="center" vertical="center"/>
    </xf>
    <xf numFmtId="165" fontId="7" fillId="18" borderId="12" xfId="2" applyNumberFormat="1" applyFont="1" applyFill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5">
          <cell r="AM1285">
            <v>6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364"/>
      <c r="B1" s="364"/>
      <c r="C1" s="364"/>
      <c r="D1" s="364"/>
      <c r="P1" s="3"/>
      <c r="Q1" s="364"/>
      <c r="R1" s="364"/>
      <c r="S1" s="364"/>
      <c r="T1" s="364"/>
      <c r="U1" s="3"/>
    </row>
    <row r="2" spans="1:26" ht="15" hidden="1" customHeight="1">
      <c r="A2" s="73"/>
      <c r="B2" s="365" t="s">
        <v>0</v>
      </c>
      <c r="C2" s="365"/>
      <c r="D2" s="365"/>
      <c r="E2" s="365"/>
      <c r="F2" s="365"/>
      <c r="G2" s="365"/>
      <c r="H2" s="365"/>
      <c r="P2" s="366" t="s">
        <v>1</v>
      </c>
      <c r="Q2" s="366"/>
      <c r="R2" s="366"/>
      <c r="S2" s="366"/>
      <c r="T2" s="366"/>
      <c r="U2" s="366"/>
      <c r="V2" s="366"/>
      <c r="W2" s="366"/>
      <c r="X2" s="366"/>
      <c r="Y2" s="366"/>
      <c r="Z2" s="367"/>
    </row>
    <row r="3" spans="1:26" ht="15" hidden="1" customHeight="1">
      <c r="A3" s="73"/>
      <c r="B3" s="368" t="s">
        <v>2</v>
      </c>
      <c r="C3" s="368"/>
      <c r="D3" s="368"/>
      <c r="E3" s="368"/>
      <c r="F3" s="368"/>
      <c r="G3" s="368"/>
      <c r="H3" s="368"/>
      <c r="P3" s="359" t="s">
        <v>3</v>
      </c>
      <c r="Q3" s="360"/>
      <c r="R3" s="360"/>
      <c r="S3" s="360"/>
      <c r="T3" s="360"/>
      <c r="U3" s="5"/>
      <c r="V3" s="361"/>
      <c r="W3" s="362"/>
      <c r="X3" s="362"/>
      <c r="Y3" s="362"/>
      <c r="Z3" s="362"/>
    </row>
    <row r="4" spans="1:26" ht="15" hidden="1" customHeight="1">
      <c r="A4" s="73"/>
      <c r="B4" s="1"/>
      <c r="D4" s="6"/>
      <c r="E4" s="6"/>
      <c r="F4" s="7"/>
      <c r="G4" s="7"/>
      <c r="H4" s="8"/>
      <c r="P4" s="359"/>
      <c r="Q4" s="360"/>
      <c r="R4" s="360"/>
      <c r="S4" s="360"/>
      <c r="T4" s="360"/>
      <c r="U4" s="5"/>
      <c r="V4" s="361"/>
      <c r="W4" s="362"/>
      <c r="X4" s="362"/>
      <c r="Y4" s="362"/>
      <c r="Z4" s="362"/>
    </row>
    <row r="5" spans="1:26" ht="15" hidden="1" customHeight="1">
      <c r="A5" s="73"/>
      <c r="B5" s="363" t="s">
        <v>4</v>
      </c>
      <c r="C5" s="363"/>
      <c r="D5" s="9"/>
      <c r="E5" s="10"/>
      <c r="F5" s="10"/>
      <c r="G5" s="10"/>
      <c r="H5" s="11"/>
      <c r="P5" s="359" t="s">
        <v>5</v>
      </c>
      <c r="Q5" s="360"/>
      <c r="R5" s="360"/>
      <c r="S5" s="360"/>
      <c r="T5" s="360"/>
      <c r="U5" s="5"/>
      <c r="V5" s="361"/>
      <c r="W5" s="362"/>
      <c r="X5" s="362"/>
      <c r="Y5" s="362"/>
      <c r="Z5" s="362"/>
    </row>
    <row r="6" spans="1:26" ht="15" hidden="1" customHeight="1">
      <c r="A6" s="73"/>
      <c r="B6" s="358" t="s">
        <v>6</v>
      </c>
      <c r="C6" s="358"/>
      <c r="D6" s="10"/>
      <c r="E6" s="6"/>
      <c r="F6" s="12"/>
      <c r="G6" s="12"/>
      <c r="H6" s="13"/>
      <c r="P6" s="358" t="s">
        <v>6</v>
      </c>
      <c r="Q6" s="358"/>
      <c r="R6" s="358"/>
      <c r="S6" s="358"/>
      <c r="T6" s="358"/>
      <c r="U6" s="5"/>
      <c r="V6" s="353"/>
      <c r="W6" s="354"/>
      <c r="X6" s="354"/>
      <c r="Y6" s="354"/>
      <c r="Z6" s="354"/>
    </row>
    <row r="7" spans="1:26" ht="15" hidden="1" customHeight="1">
      <c r="A7" s="73"/>
      <c r="B7" s="363" t="s">
        <v>4</v>
      </c>
      <c r="C7" s="363"/>
      <c r="D7" s="9"/>
      <c r="E7" s="10"/>
      <c r="F7" s="10"/>
      <c r="G7" s="10"/>
      <c r="H7" s="11"/>
      <c r="P7" s="359" t="s">
        <v>5</v>
      </c>
      <c r="Q7" s="360"/>
      <c r="R7" s="360"/>
      <c r="S7" s="360"/>
      <c r="T7" s="360"/>
      <c r="U7" s="5"/>
      <c r="V7" s="361"/>
      <c r="W7" s="362"/>
      <c r="X7" s="362"/>
      <c r="Y7" s="362"/>
      <c r="Z7" s="362"/>
    </row>
    <row r="8" spans="1:26" ht="15" hidden="1" customHeight="1">
      <c r="A8" s="73"/>
      <c r="B8" s="358" t="s">
        <v>7</v>
      </c>
      <c r="C8" s="358"/>
      <c r="D8" s="10"/>
      <c r="E8" s="14"/>
      <c r="F8" s="12"/>
      <c r="G8" s="12"/>
      <c r="H8" s="13"/>
      <c r="P8" s="358" t="s">
        <v>7</v>
      </c>
      <c r="Q8" s="358"/>
      <c r="R8" s="358"/>
      <c r="S8" s="358"/>
      <c r="T8" s="358"/>
      <c r="U8" s="5"/>
      <c r="V8" s="353"/>
      <c r="W8" s="354"/>
      <c r="X8" s="354"/>
      <c r="Y8" s="354"/>
      <c r="Z8" s="354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351"/>
      <c r="Q9" s="352"/>
      <c r="R9" s="352"/>
      <c r="S9" s="352"/>
      <c r="T9" s="352"/>
      <c r="U9" s="5"/>
      <c r="V9" s="353"/>
      <c r="W9" s="354"/>
      <c r="X9" s="354"/>
      <c r="Y9" s="354"/>
      <c r="Z9" s="354"/>
    </row>
    <row r="10" spans="1:26" ht="15" hidden="1" customHeight="1">
      <c r="A10" s="73"/>
      <c r="B10" s="355" t="s">
        <v>8</v>
      </c>
      <c r="C10" s="355"/>
      <c r="D10" s="16"/>
      <c r="E10" s="16"/>
      <c r="F10" s="16"/>
      <c r="G10" s="16"/>
      <c r="H10" s="15"/>
      <c r="P10" s="356" t="s">
        <v>9</v>
      </c>
      <c r="Q10" s="357"/>
      <c r="R10" s="357"/>
      <c r="S10" s="357"/>
      <c r="T10" s="357"/>
      <c r="U10" s="5"/>
      <c r="V10" s="356"/>
      <c r="W10" s="357"/>
      <c r="X10" s="357"/>
      <c r="Y10" s="357"/>
      <c r="Z10" s="357"/>
    </row>
    <row r="11" spans="1:26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S11" s="76"/>
      <c r="T11" s="113" t="s">
        <v>69</v>
      </c>
      <c r="U11" s="5"/>
      <c r="V11" s="76"/>
      <c r="W11" s="76"/>
      <c r="X11" s="76"/>
      <c r="Y11" s="76"/>
      <c r="Z11" s="76"/>
    </row>
    <row r="12" spans="1:26" ht="32.25" customHeight="1">
      <c r="A12" s="73"/>
      <c r="B12" s="269" t="s">
        <v>56</v>
      </c>
      <c r="C12" s="269"/>
      <c r="D12" s="269"/>
      <c r="E12" s="269"/>
      <c r="F12" s="269"/>
      <c r="G12" s="16"/>
      <c r="H12" s="15"/>
      <c r="M12" s="269" t="s">
        <v>1</v>
      </c>
      <c r="N12" s="269"/>
      <c r="O12" s="269"/>
      <c r="P12" s="269"/>
      <c r="Q12" s="269"/>
      <c r="R12" s="76"/>
      <c r="S12" s="76"/>
      <c r="T12" s="76"/>
      <c r="U12" s="5"/>
      <c r="V12" s="76"/>
      <c r="W12" s="76"/>
      <c r="X12" s="76"/>
      <c r="Y12" s="76"/>
      <c r="Z12" s="76"/>
    </row>
    <row r="13" spans="1:26" ht="32.25" customHeight="1">
      <c r="A13" s="73"/>
      <c r="B13" s="269" t="s">
        <v>57</v>
      </c>
      <c r="C13" s="269"/>
      <c r="D13" s="269"/>
      <c r="E13" s="269"/>
      <c r="F13" s="269"/>
      <c r="G13" s="16"/>
      <c r="H13" s="15"/>
      <c r="M13" s="269" t="s">
        <v>3</v>
      </c>
      <c r="N13" s="269"/>
      <c r="O13" s="269"/>
      <c r="P13" s="269"/>
      <c r="Q13" s="269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71" t="s">
        <v>6</v>
      </c>
      <c r="N15" s="271"/>
      <c r="O15" s="271"/>
      <c r="P15" s="271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71" t="s">
        <v>51</v>
      </c>
      <c r="N17" s="271"/>
      <c r="O17" s="271"/>
      <c r="P17" s="271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69" t="s">
        <v>60</v>
      </c>
      <c r="C19" s="269"/>
      <c r="D19" s="269"/>
      <c r="E19" s="269"/>
      <c r="F19" s="269"/>
      <c r="G19" s="17"/>
      <c r="H19" s="17"/>
      <c r="I19" s="17"/>
      <c r="J19" s="17"/>
      <c r="K19" s="17"/>
      <c r="L19" s="17"/>
      <c r="M19" s="269" t="s">
        <v>61</v>
      </c>
      <c r="N19" s="269"/>
      <c r="O19" s="269"/>
      <c r="P19" s="269"/>
      <c r="Q19" s="269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327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</row>
    <row r="22" spans="1:39" ht="15" customHeight="1">
      <c r="A22" s="328" t="s">
        <v>10</v>
      </c>
      <c r="B22" s="331" t="s">
        <v>11</v>
      </c>
      <c r="C22" s="328" t="s">
        <v>89</v>
      </c>
      <c r="D22" s="70" t="s">
        <v>12</v>
      </c>
      <c r="E22" s="334" t="s">
        <v>54</v>
      </c>
      <c r="F22" s="337" t="s">
        <v>87</v>
      </c>
      <c r="G22" s="338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8" t="s">
        <v>19</v>
      </c>
      <c r="N22" s="118" t="s">
        <v>20</v>
      </c>
      <c r="O22" s="118" t="s">
        <v>21</v>
      </c>
      <c r="P22" s="118" t="s">
        <v>22</v>
      </c>
      <c r="Q22" s="118" t="s">
        <v>23</v>
      </c>
      <c r="R22" s="118" t="s">
        <v>24</v>
      </c>
      <c r="S22" s="118" t="s">
        <v>25</v>
      </c>
      <c r="T22" s="341" t="s">
        <v>55</v>
      </c>
      <c r="U22" s="344" t="s">
        <v>26</v>
      </c>
    </row>
    <row r="23" spans="1:39" ht="15" customHeight="1">
      <c r="A23" s="329"/>
      <c r="B23" s="332"/>
      <c r="C23" s="329"/>
      <c r="D23" s="71"/>
      <c r="E23" s="335"/>
      <c r="F23" s="337"/>
      <c r="G23" s="339"/>
      <c r="H23" s="345" t="s">
        <v>90</v>
      </c>
      <c r="I23" s="346"/>
      <c r="J23" s="346"/>
      <c r="K23" s="346"/>
      <c r="L23" s="346"/>
      <c r="M23" s="346"/>
      <c r="N23" s="346"/>
      <c r="O23" s="346"/>
      <c r="P23" s="346"/>
      <c r="Q23" s="346"/>
      <c r="R23" s="346"/>
      <c r="S23" s="347"/>
      <c r="T23" s="342"/>
      <c r="U23" s="344"/>
    </row>
    <row r="24" spans="1:39" ht="15" customHeight="1">
      <c r="A24" s="330"/>
      <c r="B24" s="333"/>
      <c r="C24" s="330"/>
      <c r="D24" s="72"/>
      <c r="E24" s="336"/>
      <c r="F24" s="337"/>
      <c r="G24" s="340"/>
      <c r="H24" s="348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50"/>
      <c r="T24" s="343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21">
        <v>6</v>
      </c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3"/>
      <c r="T25" s="20">
        <v>7</v>
      </c>
      <c r="U25" s="22">
        <v>10</v>
      </c>
    </row>
    <row r="26" spans="1:39" s="23" customFormat="1">
      <c r="A26" s="324" t="s">
        <v>28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6"/>
    </row>
    <row r="27" spans="1:39" ht="52.5" customHeight="1">
      <c r="A27" s="120" t="s">
        <v>98</v>
      </c>
      <c r="B27" s="304" t="s">
        <v>29</v>
      </c>
      <c r="C27" s="78" t="s">
        <v>70</v>
      </c>
      <c r="D27" s="25">
        <f>'[8]Норма ТК'!C3</f>
        <v>13.332000000000001</v>
      </c>
      <c r="E27" s="78" t="s">
        <v>30</v>
      </c>
      <c r="F27" s="26" t="s">
        <v>88</v>
      </c>
      <c r="G27" s="114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20" t="s">
        <v>99</v>
      </c>
      <c r="B28" s="305"/>
      <c r="C28" s="78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15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20" t="s">
        <v>100</v>
      </c>
      <c r="B29" s="305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15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20" t="s">
        <v>101</v>
      </c>
      <c r="B30" s="306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16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297" t="s">
        <v>30</v>
      </c>
      <c r="B31" s="298"/>
      <c r="C31" s="298"/>
      <c r="D31" s="298"/>
      <c r="E31" s="298"/>
      <c r="F31" s="299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297" t="s">
        <v>31</v>
      </c>
      <c r="B32" s="298"/>
      <c r="C32" s="298"/>
      <c r="D32" s="298"/>
      <c r="E32" s="298"/>
      <c r="F32" s="299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291" t="s">
        <v>32</v>
      </c>
      <c r="B33" s="292"/>
      <c r="C33" s="292"/>
      <c r="D33" s="292"/>
      <c r="E33" s="292"/>
      <c r="F33" s="293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294" t="s">
        <v>94</v>
      </c>
      <c r="B34" s="295"/>
      <c r="C34" s="295"/>
      <c r="D34" s="295"/>
      <c r="E34" s="295"/>
      <c r="F34" s="296"/>
      <c r="G34" s="119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15" t="s">
        <v>39</v>
      </c>
      <c r="B35" s="316"/>
      <c r="C35" s="316"/>
      <c r="D35" s="316"/>
      <c r="E35" s="316"/>
      <c r="F35" s="316"/>
      <c r="G35" s="316"/>
      <c r="H35" s="316"/>
      <c r="I35" s="316"/>
      <c r="J35" s="316"/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7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07"/>
      <c r="B36" s="318" t="s">
        <v>40</v>
      </c>
      <c r="C36" s="31" t="s">
        <v>74</v>
      </c>
      <c r="D36" s="25">
        <f>'[8]Норма ТК'!C5</f>
        <v>19.678000000000001</v>
      </c>
      <c r="E36" s="78" t="s">
        <v>30</v>
      </c>
      <c r="F36" s="26" t="s">
        <v>88</v>
      </c>
      <c r="G36" s="310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08"/>
      <c r="B37" s="319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11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09"/>
      <c r="B38" s="320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12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297" t="s">
        <v>30</v>
      </c>
      <c r="B39" s="298"/>
      <c r="C39" s="298"/>
      <c r="D39" s="298"/>
      <c r="E39" s="298"/>
      <c r="F39" s="299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291" t="s">
        <v>32</v>
      </c>
      <c r="B40" s="292"/>
      <c r="C40" s="292"/>
      <c r="D40" s="292"/>
      <c r="E40" s="292"/>
      <c r="F40" s="293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294" t="s">
        <v>94</v>
      </c>
      <c r="B41" s="295"/>
      <c r="C41" s="295"/>
      <c r="D41" s="295"/>
      <c r="E41" s="295"/>
      <c r="F41" s="296"/>
      <c r="G41" s="119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297" t="s">
        <v>34</v>
      </c>
      <c r="D42" s="298"/>
      <c r="E42" s="298"/>
      <c r="F42" s="299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91" t="s">
        <v>35</v>
      </c>
      <c r="D43" s="292"/>
      <c r="E43" s="292"/>
      <c r="F43" s="293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291" t="s">
        <v>37</v>
      </c>
      <c r="D44" s="292"/>
      <c r="E44" s="292"/>
      <c r="F44" s="293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300" t="s">
        <v>41</v>
      </c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2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03"/>
      <c r="B46" s="304" t="s">
        <v>29</v>
      </c>
      <c r="C46" s="78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10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03"/>
      <c r="B47" s="305"/>
      <c r="C47" s="78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13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03"/>
      <c r="B48" s="306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14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297" t="s">
        <v>30</v>
      </c>
      <c r="B49" s="298"/>
      <c r="C49" s="298"/>
      <c r="D49" s="298"/>
      <c r="E49" s="298"/>
      <c r="F49" s="299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297" t="s">
        <v>31</v>
      </c>
      <c r="B50" s="298"/>
      <c r="C50" s="298"/>
      <c r="D50" s="298"/>
      <c r="E50" s="298"/>
      <c r="F50" s="299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291" t="s">
        <v>32</v>
      </c>
      <c r="B51" s="292"/>
      <c r="C51" s="292"/>
      <c r="D51" s="292"/>
      <c r="E51" s="292"/>
      <c r="F51" s="293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294" t="s">
        <v>94</v>
      </c>
      <c r="B52" s="295"/>
      <c r="C52" s="295"/>
      <c r="D52" s="295"/>
      <c r="E52" s="295"/>
      <c r="F52" s="296"/>
      <c r="G52" s="119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8"/>
      <c r="B53" s="31"/>
      <c r="C53" s="297" t="s">
        <v>34</v>
      </c>
      <c r="D53" s="298"/>
      <c r="E53" s="298"/>
      <c r="F53" s="299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8"/>
      <c r="B54" s="31"/>
      <c r="C54" s="291" t="s">
        <v>35</v>
      </c>
      <c r="D54" s="292"/>
      <c r="E54" s="292"/>
      <c r="F54" s="293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8"/>
      <c r="B55" s="31"/>
      <c r="C55" s="291" t="s">
        <v>37</v>
      </c>
      <c r="D55" s="292"/>
      <c r="E55" s="292"/>
      <c r="F55" s="293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300" t="s">
        <v>42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2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07"/>
      <c r="B57" s="304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10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08"/>
      <c r="B58" s="305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11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08"/>
      <c r="B59" s="305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11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09"/>
      <c r="B60" s="306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12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297" t="s">
        <v>30</v>
      </c>
      <c r="B61" s="298"/>
      <c r="C61" s="298"/>
      <c r="D61" s="298"/>
      <c r="E61" s="298"/>
      <c r="F61" s="299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297" t="s">
        <v>31</v>
      </c>
      <c r="B62" s="298"/>
      <c r="C62" s="298"/>
      <c r="D62" s="298"/>
      <c r="E62" s="298"/>
      <c r="F62" s="299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291" t="s">
        <v>32</v>
      </c>
      <c r="B63" s="292"/>
      <c r="C63" s="292"/>
      <c r="D63" s="292"/>
      <c r="E63" s="292"/>
      <c r="F63" s="293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294" t="s">
        <v>94</v>
      </c>
      <c r="B64" s="295"/>
      <c r="C64" s="295"/>
      <c r="D64" s="295"/>
      <c r="E64" s="295"/>
      <c r="F64" s="296"/>
      <c r="G64" s="119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297" t="s">
        <v>34</v>
      </c>
      <c r="D65" s="298"/>
      <c r="E65" s="298"/>
      <c r="F65" s="299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291" t="s">
        <v>35</v>
      </c>
      <c r="D66" s="292"/>
      <c r="E66" s="292"/>
      <c r="F66" s="293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291" t="s">
        <v>37</v>
      </c>
      <c r="D67" s="292"/>
      <c r="E67" s="292"/>
      <c r="F67" s="293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300" t="s">
        <v>43</v>
      </c>
      <c r="B68" s="301"/>
      <c r="C68" s="301"/>
      <c r="D68" s="301"/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2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03"/>
      <c r="B69" s="304" t="s">
        <v>44</v>
      </c>
      <c r="C69" s="31" t="s">
        <v>84</v>
      </c>
      <c r="D69" s="25">
        <f>'[8]Норма ТК'!C7</f>
        <v>7.8620000000000001</v>
      </c>
      <c r="E69" s="78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03"/>
      <c r="B70" s="305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03"/>
      <c r="B71" s="306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297" t="s">
        <v>30</v>
      </c>
      <c r="B72" s="298"/>
      <c r="C72" s="298"/>
      <c r="D72" s="298"/>
      <c r="E72" s="298"/>
      <c r="F72" s="299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297" t="s">
        <v>31</v>
      </c>
      <c r="B73" s="298"/>
      <c r="C73" s="298"/>
      <c r="D73" s="298"/>
      <c r="E73" s="298"/>
      <c r="F73" s="299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291" t="s">
        <v>32</v>
      </c>
      <c r="B74" s="292"/>
      <c r="C74" s="292"/>
      <c r="D74" s="292"/>
      <c r="E74" s="292"/>
      <c r="F74" s="293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294" t="s">
        <v>94</v>
      </c>
      <c r="B75" s="295"/>
      <c r="C75" s="295"/>
      <c r="D75" s="295"/>
      <c r="E75" s="295"/>
      <c r="F75" s="296"/>
      <c r="G75" s="119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8"/>
      <c r="B76" s="31"/>
      <c r="C76" s="297" t="s">
        <v>34</v>
      </c>
      <c r="D76" s="298"/>
      <c r="E76" s="298"/>
      <c r="F76" s="299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8"/>
      <c r="B77" s="31"/>
      <c r="C77" s="291" t="s">
        <v>35</v>
      </c>
      <c r="D77" s="292"/>
      <c r="E77" s="292"/>
      <c r="F77" s="293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8"/>
      <c r="B78" s="31"/>
      <c r="C78" s="291" t="s">
        <v>37</v>
      </c>
      <c r="D78" s="292"/>
      <c r="E78" s="292"/>
      <c r="F78" s="293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282" t="s">
        <v>45</v>
      </c>
      <c r="E79" s="283"/>
      <c r="F79" s="284"/>
      <c r="G79" s="78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282" t="s">
        <v>30</v>
      </c>
      <c r="C80" s="283"/>
      <c r="D80" s="283"/>
      <c r="E80" s="283"/>
      <c r="F80" s="284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282" t="s">
        <v>31</v>
      </c>
      <c r="C81" s="283"/>
      <c r="D81" s="283"/>
      <c r="E81" s="283"/>
      <c r="F81" s="284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282" t="s">
        <v>32</v>
      </c>
      <c r="C82" s="283"/>
      <c r="D82" s="283"/>
      <c r="E82" s="283"/>
      <c r="F82" s="284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285" t="s">
        <v>46</v>
      </c>
      <c r="B83" s="286"/>
      <c r="C83" s="286"/>
      <c r="D83" s="286"/>
      <c r="E83" s="286"/>
      <c r="F83" s="286"/>
      <c r="G83" s="286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287" t="s">
        <v>47</v>
      </c>
      <c r="B84" s="288"/>
      <c r="C84" s="288"/>
      <c r="D84" s="288"/>
      <c r="E84" s="288"/>
      <c r="F84" s="288"/>
      <c r="G84" s="288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289" t="s">
        <v>48</v>
      </c>
      <c r="B85" s="290"/>
      <c r="C85" s="290"/>
      <c r="D85" s="290"/>
      <c r="E85" s="290"/>
      <c r="F85" s="290"/>
      <c r="G85" s="290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277" t="s">
        <v>49</v>
      </c>
      <c r="B86" s="278"/>
      <c r="C86" s="278"/>
      <c r="D86" s="278"/>
      <c r="E86" s="278"/>
      <c r="F86" s="278"/>
      <c r="G86" s="278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279" t="s">
        <v>36</v>
      </c>
      <c r="E88" s="280"/>
      <c r="F88" s="281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279" t="s">
        <v>34</v>
      </c>
      <c r="D89" s="280"/>
      <c r="E89" s="280"/>
      <c r="F89" s="281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>
      <c r="A90" s="53"/>
      <c r="B90" s="56"/>
      <c r="C90" s="279" t="s">
        <v>35</v>
      </c>
      <c r="D90" s="280"/>
      <c r="E90" s="280"/>
      <c r="F90" s="281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>
      <c r="A91" s="53"/>
      <c r="B91" s="56"/>
      <c r="C91" s="54"/>
      <c r="D91" s="279" t="s">
        <v>36</v>
      </c>
      <c r="E91" s="280"/>
      <c r="F91" s="281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>
      <c r="A92" s="53"/>
      <c r="B92" s="56"/>
      <c r="C92" s="279" t="s">
        <v>37</v>
      </c>
      <c r="D92" s="280"/>
      <c r="E92" s="280"/>
      <c r="F92" s="281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272" t="s">
        <v>65</v>
      </c>
      <c r="C97" s="272"/>
      <c r="G97" s="276" t="s">
        <v>66</v>
      </c>
      <c r="H97" s="276"/>
      <c r="I97" s="276"/>
      <c r="L97" s="273" t="s">
        <v>50</v>
      </c>
      <c r="M97" s="273"/>
      <c r="N97" s="273"/>
      <c r="O97" s="273"/>
      <c r="P97" s="64"/>
      <c r="R97" s="276" t="s">
        <v>67</v>
      </c>
      <c r="S97" s="276"/>
      <c r="T97" s="65"/>
    </row>
    <row r="98" spans="1:50" ht="15" customHeight="1">
      <c r="B98" s="9"/>
      <c r="C98" s="9"/>
      <c r="G98" s="275" t="s">
        <v>6</v>
      </c>
      <c r="H98" s="275"/>
      <c r="I98" s="275"/>
      <c r="L98" s="275" t="s">
        <v>51</v>
      </c>
      <c r="M98" s="275"/>
      <c r="N98" s="275"/>
      <c r="O98" s="275"/>
      <c r="P98" s="64"/>
      <c r="R98" s="275" t="s">
        <v>52</v>
      </c>
      <c r="S98" s="275"/>
      <c r="T98" s="65"/>
    </row>
    <row r="99" spans="1:50" ht="15" customHeight="1">
      <c r="B99" s="272" t="s">
        <v>68</v>
      </c>
      <c r="C99" s="272"/>
      <c r="G99" s="273" t="s">
        <v>53</v>
      </c>
      <c r="H99" s="273"/>
      <c r="I99" s="273"/>
      <c r="L99" s="273" t="s">
        <v>50</v>
      </c>
      <c r="M99" s="273"/>
      <c r="N99" s="273"/>
      <c r="O99" s="273"/>
      <c r="R99" s="274"/>
      <c r="S99" s="274"/>
      <c r="T99" s="65"/>
    </row>
    <row r="100" spans="1:50" ht="15" customHeight="1">
      <c r="G100" s="275" t="s">
        <v>6</v>
      </c>
      <c r="H100" s="275"/>
      <c r="I100" s="275"/>
      <c r="L100" s="275" t="s">
        <v>51</v>
      </c>
      <c r="M100" s="275"/>
      <c r="N100" s="275"/>
      <c r="O100" s="275"/>
      <c r="R100" s="275" t="s">
        <v>52</v>
      </c>
      <c r="S100" s="275"/>
      <c r="T100" s="65"/>
    </row>
    <row r="101" spans="1:50" ht="13.5" customHeight="1">
      <c r="R101" s="28"/>
      <c r="S101" s="28"/>
      <c r="T101" s="65"/>
      <c r="U101" s="28"/>
    </row>
    <row r="102" spans="1:50" s="79" customFormat="1" ht="15.75">
      <c r="B102" s="269" t="s">
        <v>56</v>
      </c>
      <c r="C102" s="269"/>
      <c r="D102" s="269"/>
      <c r="E102" s="269"/>
      <c r="F102" s="269"/>
      <c r="H102" s="81"/>
      <c r="I102" s="81"/>
      <c r="J102" s="81"/>
      <c r="K102" s="81"/>
      <c r="L102" s="269" t="s">
        <v>1</v>
      </c>
      <c r="M102" s="269"/>
      <c r="N102" s="269"/>
      <c r="O102" s="269"/>
      <c r="P102" s="269"/>
      <c r="Q102" s="81"/>
      <c r="R102" s="81"/>
      <c r="S102" s="81"/>
      <c r="T102" s="82"/>
      <c r="AI102" s="83"/>
      <c r="AJ102" s="83"/>
      <c r="AW102" s="83"/>
      <c r="AX102" s="83"/>
    </row>
    <row r="103" spans="1:50" s="79" customFormat="1" ht="20.25" customHeight="1">
      <c r="B103" s="269" t="s">
        <v>57</v>
      </c>
      <c r="C103" s="269"/>
      <c r="D103" s="269"/>
      <c r="E103" s="269"/>
      <c r="F103" s="269"/>
      <c r="H103" s="81"/>
      <c r="I103" s="81"/>
      <c r="J103" s="81"/>
      <c r="K103" s="81"/>
      <c r="L103" s="269" t="s">
        <v>3</v>
      </c>
      <c r="M103" s="269"/>
      <c r="N103" s="269"/>
      <c r="O103" s="269"/>
      <c r="P103" s="269"/>
      <c r="Q103" s="81"/>
      <c r="R103" s="81"/>
      <c r="S103" s="81"/>
      <c r="T103" s="82"/>
      <c r="AI103" s="83"/>
      <c r="AJ103" s="83"/>
      <c r="AW103" s="83"/>
      <c r="AX103" s="83"/>
    </row>
    <row r="104" spans="1:50" s="79" customFormat="1" ht="39" customHeight="1">
      <c r="B104" s="84" t="s">
        <v>58</v>
      </c>
      <c r="C104" s="85"/>
      <c r="D104" s="85"/>
      <c r="E104" s="85"/>
      <c r="F104" s="85"/>
      <c r="H104" s="81"/>
      <c r="I104" s="81"/>
      <c r="J104" s="81"/>
      <c r="K104" s="81"/>
      <c r="L104" s="85"/>
      <c r="M104" s="85"/>
      <c r="N104" s="85"/>
      <c r="O104" s="85"/>
      <c r="P104" s="85"/>
      <c r="Q104" s="81"/>
      <c r="R104" s="81"/>
      <c r="S104" s="81"/>
      <c r="T104" s="82"/>
      <c r="AI104" s="83"/>
      <c r="AJ104" s="83"/>
      <c r="AW104" s="83"/>
      <c r="AX104" s="83"/>
    </row>
    <row r="105" spans="1:50" s="79" customFormat="1" ht="21.75" customHeight="1">
      <c r="B105" s="86" t="s">
        <v>6</v>
      </c>
      <c r="C105" s="87"/>
      <c r="D105" s="87"/>
      <c r="E105" s="87"/>
      <c r="F105" s="87"/>
      <c r="H105" s="81"/>
      <c r="I105" s="81"/>
      <c r="J105" s="81"/>
      <c r="K105" s="81"/>
      <c r="L105" s="271" t="s">
        <v>6</v>
      </c>
      <c r="M105" s="271"/>
      <c r="N105" s="271"/>
      <c r="O105" s="271"/>
      <c r="P105" s="85"/>
      <c r="Q105" s="81"/>
      <c r="R105" s="81"/>
      <c r="S105" s="81"/>
      <c r="T105" s="82"/>
      <c r="AI105" s="83"/>
      <c r="AJ105" s="83"/>
      <c r="AW105" s="83"/>
      <c r="AX105" s="83"/>
    </row>
    <row r="106" spans="1:50" s="79" customFormat="1" ht="23.25" customHeight="1">
      <c r="B106" s="88" t="s">
        <v>59</v>
      </c>
      <c r="C106" s="85"/>
      <c r="D106" s="85"/>
      <c r="E106" s="85"/>
      <c r="F106" s="85"/>
      <c r="H106" s="81"/>
      <c r="I106" s="81"/>
      <c r="J106" s="81"/>
      <c r="K106" s="81"/>
      <c r="L106" s="85"/>
      <c r="M106" s="85"/>
      <c r="N106" s="85"/>
      <c r="O106" s="85"/>
      <c r="P106" s="85"/>
      <c r="Q106" s="81"/>
      <c r="R106" s="81"/>
      <c r="S106" s="81"/>
      <c r="T106" s="82"/>
      <c r="AI106" s="83"/>
      <c r="AJ106" s="83"/>
      <c r="AW106" s="83"/>
      <c r="AX106" s="83"/>
    </row>
    <row r="107" spans="1:50" s="79" customFormat="1" ht="29.25" customHeight="1">
      <c r="A107" s="81"/>
      <c r="B107" s="89" t="s">
        <v>51</v>
      </c>
      <c r="C107" s="90"/>
      <c r="D107" s="90"/>
      <c r="E107" s="90"/>
      <c r="F107" s="90"/>
      <c r="G107" s="81"/>
      <c r="H107" s="81"/>
      <c r="I107" s="81"/>
      <c r="J107" s="81"/>
      <c r="K107" s="81"/>
      <c r="L107" s="271" t="s">
        <v>51</v>
      </c>
      <c r="M107" s="271"/>
      <c r="N107" s="271"/>
      <c r="O107" s="271"/>
      <c r="P107" s="85"/>
      <c r="Q107" s="81"/>
      <c r="R107" s="81"/>
      <c r="S107" s="81"/>
      <c r="T107" s="82"/>
      <c r="AI107" s="83"/>
      <c r="AJ107" s="83"/>
      <c r="AW107" s="83"/>
      <c r="AX107" s="83"/>
    </row>
    <row r="108" spans="1:50" s="79" customFormat="1" ht="17.25" customHeight="1">
      <c r="A108" s="91"/>
      <c r="B108" s="85"/>
      <c r="C108" s="85"/>
      <c r="D108" s="85"/>
      <c r="E108" s="85"/>
      <c r="F108" s="85"/>
      <c r="G108" s="92"/>
      <c r="H108" s="93"/>
      <c r="I108" s="93"/>
      <c r="J108" s="92"/>
      <c r="K108" s="92"/>
      <c r="L108" s="85"/>
      <c r="M108" s="85"/>
      <c r="N108" s="85"/>
      <c r="O108" s="85"/>
      <c r="P108" s="85"/>
      <c r="Q108" s="94"/>
      <c r="R108" s="94"/>
      <c r="S108" s="94"/>
      <c r="T108" s="94"/>
      <c r="AI108" s="83"/>
      <c r="AJ108" s="83"/>
      <c r="AW108" s="83"/>
      <c r="AX108" s="83"/>
    </row>
    <row r="109" spans="1:50" s="79" customFormat="1" ht="28.5" customHeight="1">
      <c r="A109" s="95"/>
      <c r="B109" s="269" t="s">
        <v>60</v>
      </c>
      <c r="C109" s="269"/>
      <c r="D109" s="269"/>
      <c r="E109" s="269"/>
      <c r="F109" s="269"/>
      <c r="G109" s="96"/>
      <c r="H109" s="93"/>
      <c r="I109" s="93"/>
      <c r="J109" s="97"/>
      <c r="K109" s="97"/>
      <c r="L109" s="269" t="s">
        <v>61</v>
      </c>
      <c r="M109" s="269"/>
      <c r="N109" s="269"/>
      <c r="O109" s="269"/>
      <c r="P109" s="269"/>
      <c r="Q109" s="98"/>
      <c r="R109" s="270"/>
      <c r="S109" s="270"/>
      <c r="T109" s="270"/>
      <c r="AI109" s="83"/>
      <c r="AJ109" s="83"/>
      <c r="AW109" s="83"/>
      <c r="AX109" s="83"/>
    </row>
    <row r="110" spans="1:50" s="79" customFormat="1" ht="15.75">
      <c r="A110" s="99"/>
      <c r="B110" s="100"/>
      <c r="C110" s="100"/>
      <c r="D110" s="101"/>
      <c r="E110" s="100"/>
      <c r="F110" s="100"/>
      <c r="G110" s="100"/>
      <c r="H110" s="93"/>
      <c r="I110" s="93"/>
      <c r="J110" s="102"/>
      <c r="K110" s="103"/>
      <c r="L110" s="103"/>
      <c r="M110" s="93"/>
      <c r="N110" s="93"/>
      <c r="O110" s="102"/>
      <c r="P110" s="103"/>
      <c r="Q110" s="104"/>
      <c r="R110" s="105"/>
      <c r="S110" s="105"/>
      <c r="T110" s="106"/>
      <c r="AI110" s="83"/>
      <c r="AJ110" s="83"/>
      <c r="AW110" s="83"/>
      <c r="AX110" s="83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G15" sqref="G15:AK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68" ht="15" hidden="1" customHeight="1">
      <c r="A1" s="195"/>
      <c r="B1" s="196"/>
      <c r="C1" s="193"/>
      <c r="D1" s="16"/>
      <c r="E1" s="16"/>
      <c r="F1" s="16"/>
      <c r="G1" s="15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</row>
    <row r="2" spans="1:68" ht="15" hidden="1" customHeight="1" thickBot="1">
      <c r="A2" s="195"/>
      <c r="B2" s="129" t="s">
        <v>0</v>
      </c>
      <c r="C2" s="193"/>
      <c r="D2" s="16"/>
      <c r="E2" s="16"/>
      <c r="F2" s="16"/>
      <c r="G2" s="15"/>
      <c r="Q2" s="194"/>
      <c r="R2" s="194"/>
      <c r="S2" s="194"/>
      <c r="T2" s="194"/>
      <c r="U2" s="194"/>
      <c r="V2" s="194"/>
      <c r="W2" s="194"/>
      <c r="X2" s="194"/>
      <c r="Y2" s="171" t="s">
        <v>1</v>
      </c>
      <c r="AB2" s="194"/>
      <c r="AC2" s="194"/>
      <c r="AD2" s="194"/>
      <c r="AE2" s="194"/>
      <c r="AF2" s="195"/>
      <c r="AG2" s="195"/>
      <c r="AH2" s="195"/>
      <c r="AI2" s="195"/>
      <c r="AJ2" s="195"/>
      <c r="AK2" s="195"/>
      <c r="AL2" s="229"/>
    </row>
    <row r="3" spans="1:68" ht="32.25" hidden="1" customHeight="1">
      <c r="A3" s="195"/>
      <c r="B3" s="269" t="s">
        <v>57</v>
      </c>
      <c r="C3" s="269"/>
      <c r="D3" s="269"/>
      <c r="E3" s="269"/>
      <c r="F3" s="16"/>
      <c r="G3" s="15"/>
      <c r="Q3" s="194"/>
      <c r="R3" s="194"/>
      <c r="S3" s="194"/>
      <c r="T3" s="194"/>
      <c r="U3" s="194"/>
      <c r="V3" s="194"/>
      <c r="W3" s="194"/>
      <c r="X3" s="194"/>
      <c r="Y3" s="269" t="s">
        <v>3</v>
      </c>
      <c r="Z3" s="269"/>
      <c r="AA3" s="269"/>
      <c r="AB3" s="269"/>
      <c r="AC3" s="269"/>
      <c r="AD3" s="269"/>
      <c r="AE3" s="269"/>
      <c r="AF3" s="195"/>
      <c r="AG3" s="195"/>
      <c r="AH3" s="195"/>
      <c r="AI3" s="195"/>
      <c r="AJ3" s="195"/>
      <c r="AK3" s="195"/>
      <c r="AL3" s="195"/>
    </row>
    <row r="4" spans="1:68" ht="31.5" hidden="1" customHeight="1">
      <c r="A4" s="195"/>
      <c r="B4" s="84" t="s">
        <v>62</v>
      </c>
      <c r="C4" s="85"/>
      <c r="D4" s="85"/>
      <c r="E4" s="85"/>
      <c r="F4" s="16"/>
      <c r="G4" s="15"/>
      <c r="Q4" s="194"/>
      <c r="R4" s="194"/>
      <c r="S4" s="194"/>
      <c r="T4" s="194"/>
      <c r="U4" s="194"/>
      <c r="V4" s="194"/>
      <c r="W4" s="194"/>
      <c r="X4" s="194"/>
      <c r="Y4" s="85"/>
      <c r="Z4" s="85"/>
      <c r="AA4" s="85"/>
      <c r="AB4" s="85"/>
      <c r="AC4" s="85"/>
      <c r="AD4" s="194"/>
      <c r="AE4" s="194"/>
      <c r="AF4" s="195"/>
      <c r="AG4" s="195"/>
      <c r="AH4" s="195"/>
      <c r="AI4" s="195"/>
      <c r="AJ4" s="195"/>
      <c r="AK4" s="195"/>
      <c r="AL4" s="195"/>
    </row>
    <row r="5" spans="1:68" ht="15" hidden="1" customHeight="1">
      <c r="A5" s="195"/>
      <c r="B5" s="197" t="s">
        <v>6</v>
      </c>
      <c r="C5" s="87"/>
      <c r="D5" s="87"/>
      <c r="E5" s="87"/>
      <c r="F5" s="16"/>
      <c r="G5" s="15"/>
      <c r="Q5" s="194"/>
      <c r="R5" s="194"/>
      <c r="S5" s="194"/>
      <c r="T5" s="194"/>
      <c r="U5" s="194"/>
      <c r="V5" s="194"/>
      <c r="W5" s="194"/>
      <c r="X5" s="194"/>
      <c r="Y5" s="271" t="s">
        <v>6</v>
      </c>
      <c r="Z5" s="271"/>
      <c r="AA5" s="271"/>
      <c r="AB5" s="271"/>
      <c r="AC5" s="271"/>
      <c r="AD5" s="271"/>
      <c r="AE5" s="271"/>
      <c r="AF5" s="195"/>
      <c r="AG5" s="195"/>
      <c r="AH5" s="195"/>
      <c r="AI5" s="195"/>
      <c r="AJ5" s="195"/>
      <c r="AK5" s="195"/>
      <c r="AL5" s="195"/>
    </row>
    <row r="6" spans="1:68" ht="33" hidden="1" customHeight="1">
      <c r="A6" s="195"/>
      <c r="B6" s="88" t="s">
        <v>63</v>
      </c>
      <c r="C6" s="85"/>
      <c r="D6" s="85"/>
      <c r="E6" s="85"/>
      <c r="F6" s="16"/>
      <c r="G6" s="15"/>
      <c r="Q6" s="194"/>
      <c r="R6" s="194"/>
      <c r="S6" s="194"/>
      <c r="T6" s="194"/>
      <c r="U6" s="194"/>
      <c r="V6" s="194"/>
      <c r="W6" s="194"/>
      <c r="X6" s="194"/>
      <c r="Y6" s="85"/>
      <c r="Z6" s="85"/>
      <c r="AA6" s="85"/>
      <c r="AB6" s="85"/>
      <c r="AC6" s="85"/>
      <c r="AD6" s="194"/>
      <c r="AE6" s="194"/>
      <c r="AF6" s="195"/>
      <c r="AG6" s="195"/>
      <c r="AH6" s="195"/>
      <c r="AI6" s="195"/>
      <c r="AJ6" s="195"/>
      <c r="AK6" s="195"/>
      <c r="AL6" s="195"/>
    </row>
    <row r="7" spans="1:68" ht="15" hidden="1" customHeight="1">
      <c r="A7" s="195"/>
      <c r="B7" s="89" t="s">
        <v>51</v>
      </c>
      <c r="C7" s="90"/>
      <c r="D7" s="90"/>
      <c r="E7" s="90"/>
      <c r="F7" s="16"/>
      <c r="G7" s="15"/>
      <c r="Q7" s="194"/>
      <c r="R7" s="194"/>
      <c r="S7" s="194"/>
      <c r="T7" s="194"/>
      <c r="U7" s="194"/>
      <c r="V7" s="194"/>
      <c r="W7" s="194"/>
      <c r="X7" s="194"/>
      <c r="Y7" s="271" t="s">
        <v>51</v>
      </c>
      <c r="Z7" s="271"/>
      <c r="AA7" s="271"/>
      <c r="AB7" s="271"/>
      <c r="AC7" s="271"/>
      <c r="AD7" s="271"/>
      <c r="AE7" s="271"/>
      <c r="AF7" s="195"/>
      <c r="AG7" s="195"/>
      <c r="AH7" s="195"/>
      <c r="AI7" s="195"/>
      <c r="AJ7" s="195"/>
      <c r="AK7" s="195"/>
      <c r="AL7" s="195"/>
    </row>
    <row r="8" spans="1:68" ht="15" hidden="1" customHeight="1">
      <c r="A8" s="195"/>
      <c r="B8" s="85"/>
      <c r="C8" s="85"/>
      <c r="D8" s="85"/>
      <c r="E8" s="85"/>
      <c r="F8" s="16"/>
      <c r="G8" s="15"/>
      <c r="Q8" s="194"/>
      <c r="R8" s="194"/>
      <c r="S8" s="194"/>
      <c r="T8" s="194"/>
      <c r="U8" s="194"/>
      <c r="V8" s="194"/>
      <c r="W8" s="194"/>
      <c r="X8" s="194"/>
      <c r="Y8" s="85"/>
      <c r="Z8" s="85"/>
      <c r="AA8" s="85"/>
      <c r="AB8" s="85"/>
      <c r="AC8" s="85"/>
      <c r="AD8" s="194"/>
      <c r="AE8" s="194"/>
      <c r="AF8" s="195"/>
      <c r="AG8" s="195"/>
      <c r="AH8" s="195"/>
      <c r="AI8" s="195"/>
      <c r="AJ8" s="195"/>
      <c r="AK8" s="195"/>
      <c r="AL8" s="195"/>
    </row>
    <row r="9" spans="1:68" ht="27.75" hidden="1" customHeight="1" thickBot="1">
      <c r="A9" s="17"/>
      <c r="B9" s="269" t="s">
        <v>153</v>
      </c>
      <c r="C9" s="269"/>
      <c r="D9" s="269"/>
      <c r="E9" s="269"/>
      <c r="F9" s="17"/>
      <c r="G9" s="17"/>
      <c r="H9" s="17"/>
      <c r="I9" s="17"/>
      <c r="J9" s="17"/>
      <c r="K9" s="17"/>
      <c r="Q9" s="195"/>
      <c r="R9" s="195"/>
      <c r="S9" s="195"/>
      <c r="T9" s="195"/>
      <c r="U9" s="195"/>
      <c r="V9" s="195"/>
      <c r="W9" s="195"/>
      <c r="X9" s="195"/>
      <c r="Y9" s="381" t="s">
        <v>152</v>
      </c>
      <c r="Z9" s="381"/>
      <c r="AA9" s="381"/>
      <c r="AB9" s="381"/>
      <c r="AC9" s="381"/>
      <c r="AD9" s="381"/>
      <c r="AE9" s="381"/>
      <c r="AF9" s="195"/>
      <c r="AG9" s="195"/>
      <c r="AH9" s="195"/>
      <c r="AI9" s="195"/>
      <c r="AJ9" s="195"/>
      <c r="AK9" s="195"/>
      <c r="AL9" s="195"/>
    </row>
    <row r="10" spans="1:68" ht="27.75" customHeight="1" thickBot="1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230" t="s">
        <v>96</v>
      </c>
    </row>
    <row r="11" spans="1:68" ht="27.75" customHeight="1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</row>
    <row r="12" spans="1:68" ht="16.5" customHeight="1">
      <c r="A12" s="393" t="s">
        <v>146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  <c r="AA12" s="394"/>
      <c r="AB12" s="394"/>
      <c r="AC12" s="394"/>
      <c r="AD12" s="394"/>
      <c r="AE12" s="394"/>
      <c r="AF12" s="394"/>
      <c r="AG12" s="394"/>
      <c r="AH12" s="394"/>
      <c r="AI12" s="394"/>
      <c r="AJ12" s="394"/>
      <c r="AK12" s="394"/>
      <c r="AL12" s="394"/>
      <c r="AO12" s="28"/>
      <c r="BP12" s="1"/>
    </row>
    <row r="13" spans="1:68" ht="16.5" customHeight="1">
      <c r="A13" s="394" t="s">
        <v>138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4"/>
      <c r="AF13" s="394"/>
      <c r="AG13" s="394"/>
      <c r="AH13" s="394"/>
      <c r="AI13" s="394"/>
      <c r="AJ13" s="394"/>
      <c r="AK13" s="394"/>
      <c r="AL13" s="394"/>
      <c r="AO13" s="28"/>
      <c r="BP13" s="1"/>
    </row>
    <row r="14" spans="1:68" ht="16.5" customHeight="1">
      <c r="A14" s="394" t="s">
        <v>144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4"/>
      <c r="AF14" s="394"/>
      <c r="AG14" s="394"/>
      <c r="AH14" s="394"/>
      <c r="AI14" s="394"/>
      <c r="AJ14" s="394"/>
      <c r="AK14" s="394"/>
      <c r="AL14" s="394"/>
      <c r="AO14" s="28"/>
      <c r="BP14" s="1"/>
    </row>
    <row r="15" spans="1:68" ht="15" customHeight="1">
      <c r="A15" s="369" t="s">
        <v>10</v>
      </c>
      <c r="B15" s="376" t="s">
        <v>11</v>
      </c>
      <c r="C15" s="369" t="s">
        <v>89</v>
      </c>
      <c r="D15" s="337" t="s">
        <v>54</v>
      </c>
      <c r="E15" s="337" t="s">
        <v>87</v>
      </c>
      <c r="F15" s="377" t="s">
        <v>13</v>
      </c>
      <c r="G15" s="378" t="s">
        <v>176</v>
      </c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9"/>
      <c r="AL15" s="380" t="s">
        <v>55</v>
      </c>
    </row>
    <row r="16" spans="1:68" ht="15" customHeight="1">
      <c r="A16" s="369"/>
      <c r="B16" s="376"/>
      <c r="C16" s="369"/>
      <c r="D16" s="337"/>
      <c r="E16" s="337"/>
      <c r="F16" s="377"/>
      <c r="G16" s="418">
        <v>1</v>
      </c>
      <c r="H16" s="419" t="s">
        <v>107</v>
      </c>
      <c r="I16" s="418">
        <v>3</v>
      </c>
      <c r="J16" s="419" t="s">
        <v>109</v>
      </c>
      <c r="K16" s="418">
        <v>5</v>
      </c>
      <c r="L16" s="218" t="s">
        <v>111</v>
      </c>
      <c r="M16" s="217">
        <v>7</v>
      </c>
      <c r="N16" s="218" t="s">
        <v>113</v>
      </c>
      <c r="O16" s="418">
        <v>9</v>
      </c>
      <c r="P16" s="419" t="s">
        <v>115</v>
      </c>
      <c r="Q16" s="418">
        <v>11</v>
      </c>
      <c r="R16" s="419" t="s">
        <v>117</v>
      </c>
      <c r="S16" s="217">
        <v>13</v>
      </c>
      <c r="T16" s="218" t="s">
        <v>119</v>
      </c>
      <c r="U16" s="217">
        <v>15</v>
      </c>
      <c r="V16" s="218" t="s">
        <v>121</v>
      </c>
      <c r="W16" s="217">
        <v>17</v>
      </c>
      <c r="X16" s="419" t="s">
        <v>123</v>
      </c>
      <c r="Y16" s="418">
        <v>19</v>
      </c>
      <c r="Z16" s="218" t="s">
        <v>125</v>
      </c>
      <c r="AA16" s="217">
        <v>21</v>
      </c>
      <c r="AB16" s="218" t="s">
        <v>127</v>
      </c>
      <c r="AC16" s="217">
        <v>23</v>
      </c>
      <c r="AD16" s="218" t="s">
        <v>129</v>
      </c>
      <c r="AE16" s="418">
        <v>25</v>
      </c>
      <c r="AF16" s="419" t="s">
        <v>131</v>
      </c>
      <c r="AG16" s="217">
        <v>27</v>
      </c>
      <c r="AH16" s="218" t="s">
        <v>133</v>
      </c>
      <c r="AI16" s="217">
        <v>29</v>
      </c>
      <c r="AJ16" s="218" t="s">
        <v>135</v>
      </c>
      <c r="AK16" s="219" t="s">
        <v>136</v>
      </c>
      <c r="AL16" s="380"/>
    </row>
    <row r="17" spans="1:69" ht="15" customHeight="1">
      <c r="A17" s="369"/>
      <c r="B17" s="376"/>
      <c r="C17" s="369"/>
      <c r="D17" s="337"/>
      <c r="E17" s="337"/>
      <c r="F17" s="377"/>
      <c r="G17" s="345" t="s">
        <v>148</v>
      </c>
      <c r="H17" s="346"/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6"/>
      <c r="AK17" s="346"/>
      <c r="AL17" s="380"/>
    </row>
    <row r="18" spans="1:69" ht="30" customHeight="1">
      <c r="A18" s="369"/>
      <c r="B18" s="376"/>
      <c r="C18" s="369"/>
      <c r="D18" s="337"/>
      <c r="E18" s="337"/>
      <c r="F18" s="377"/>
      <c r="G18" s="348"/>
      <c r="H18" s="349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80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2">
        <v>7</v>
      </c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382"/>
      <c r="AJ19" s="382"/>
      <c r="AK19" s="382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>
      <c r="A20" s="121" t="s">
        <v>154</v>
      </c>
      <c r="B20" s="304" t="s">
        <v>29</v>
      </c>
      <c r="C20" s="31" t="s">
        <v>77</v>
      </c>
      <c r="D20" s="192" t="s">
        <v>30</v>
      </c>
      <c r="E20" s="26" t="s">
        <v>88</v>
      </c>
      <c r="F20" s="199">
        <v>1</v>
      </c>
      <c r="G20" s="420"/>
      <c r="H20" s="420"/>
      <c r="I20" s="420"/>
      <c r="J20" s="420"/>
      <c r="K20" s="420"/>
      <c r="L20" s="426"/>
      <c r="M20" s="426"/>
      <c r="N20" s="426"/>
      <c r="O20" s="420"/>
      <c r="P20" s="420"/>
      <c r="Q20" s="420"/>
      <c r="R20" s="420"/>
      <c r="S20" s="426">
        <v>1</v>
      </c>
      <c r="T20" s="426"/>
      <c r="U20" s="426"/>
      <c r="V20" s="426"/>
      <c r="W20" s="426"/>
      <c r="X20" s="420"/>
      <c r="Y20" s="420"/>
      <c r="Z20" s="426"/>
      <c r="AA20" s="426"/>
      <c r="AB20" s="426"/>
      <c r="AC20" s="426"/>
      <c r="AD20" s="426"/>
      <c r="AE20" s="420"/>
      <c r="AF20" s="420"/>
      <c r="AG20" s="426"/>
      <c r="AH20" s="426"/>
      <c r="AI20" s="426"/>
      <c r="AJ20" s="426"/>
      <c r="AK20" s="426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>
      <c r="A21" s="121" t="s">
        <v>155</v>
      </c>
      <c r="B21" s="306"/>
      <c r="C21" s="31" t="s">
        <v>78</v>
      </c>
      <c r="D21" s="192" t="s">
        <v>31</v>
      </c>
      <c r="E21" s="26" t="s">
        <v>158</v>
      </c>
      <c r="F21" s="199">
        <v>1</v>
      </c>
      <c r="G21" s="420"/>
      <c r="H21" s="420"/>
      <c r="I21" s="420"/>
      <c r="J21" s="420"/>
      <c r="K21" s="420"/>
      <c r="L21" s="426"/>
      <c r="M21" s="426"/>
      <c r="N21" s="426"/>
      <c r="O21" s="420"/>
      <c r="P21" s="420"/>
      <c r="Q21" s="420"/>
      <c r="R21" s="420"/>
      <c r="S21" s="426"/>
      <c r="T21" s="426"/>
      <c r="U21" s="426"/>
      <c r="V21" s="426"/>
      <c r="W21" s="426"/>
      <c r="X21" s="420"/>
      <c r="Y21" s="420"/>
      <c r="Z21" s="426"/>
      <c r="AA21" s="426"/>
      <c r="AB21" s="426"/>
      <c r="AC21" s="426">
        <v>1</v>
      </c>
      <c r="AD21" s="426"/>
      <c r="AE21" s="420"/>
      <c r="AF21" s="420"/>
      <c r="AG21" s="426"/>
      <c r="AH21" s="426"/>
      <c r="AI21" s="426"/>
      <c r="AJ21" s="426"/>
      <c r="AK21" s="426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286" t="s">
        <v>94</v>
      </c>
      <c r="B22" s="286"/>
      <c r="C22" s="286"/>
      <c r="D22" s="286"/>
      <c r="E22" s="286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/>
      <c r="P22" s="44">
        <f>SUM(P20:P21)</f>
        <v>0</v>
      </c>
      <c r="Q22" s="44">
        <f t="shared" si="0"/>
        <v>0</v>
      </c>
      <c r="R22" s="44">
        <f t="shared" si="0"/>
        <v>0</v>
      </c>
      <c r="S22" s="44">
        <f t="shared" si="0"/>
        <v>1</v>
      </c>
      <c r="T22" s="44"/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/>
      <c r="AB22" s="44">
        <f t="shared" si="0"/>
        <v>0</v>
      </c>
      <c r="AC22" s="44">
        <f>SUM(AC20:AC21)</f>
        <v>1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56.25" customHeight="1"/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83" t="s">
        <v>65</v>
      </c>
      <c r="C25" s="383"/>
      <c r="D25" s="383"/>
      <c r="E25" s="383"/>
      <c r="F25" s="383"/>
      <c r="G25" s="383"/>
      <c r="H25" s="232"/>
      <c r="I25" s="387" t="s">
        <v>167</v>
      </c>
      <c r="J25" s="387"/>
      <c r="K25" s="387"/>
      <c r="L25" s="387"/>
      <c r="M25" s="233"/>
      <c r="N25" s="385"/>
      <c r="O25" s="385"/>
      <c r="P25" s="385"/>
      <c r="Q25" s="385"/>
      <c r="R25" s="233"/>
      <c r="S25" s="386" t="s">
        <v>168</v>
      </c>
      <c r="T25" s="386"/>
      <c r="U25" s="386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65"/>
      <c r="AP25" s="1"/>
      <c r="BQ25" s="28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88" t="s">
        <v>6</v>
      </c>
      <c r="J26" s="388"/>
      <c r="K26" s="388"/>
      <c r="L26" s="388"/>
      <c r="M26" s="232"/>
      <c r="N26" s="388" t="s">
        <v>51</v>
      </c>
      <c r="O26" s="388"/>
      <c r="P26" s="388"/>
      <c r="Q26" s="388"/>
      <c r="R26" s="232"/>
      <c r="S26" s="388" t="s">
        <v>52</v>
      </c>
      <c r="T26" s="388"/>
      <c r="U26" s="388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65"/>
      <c r="AP26" s="1"/>
      <c r="BQ26" s="28"/>
    </row>
    <row r="27" spans="1:69" ht="68.25" customHeight="1">
      <c r="B27" s="383" t="s">
        <v>166</v>
      </c>
      <c r="C27" s="383"/>
      <c r="D27" s="383"/>
      <c r="E27" s="383"/>
      <c r="F27" s="383"/>
      <c r="G27" s="383"/>
      <c r="H27" s="232"/>
      <c r="I27" s="384" t="s">
        <v>165</v>
      </c>
      <c r="J27" s="384"/>
      <c r="K27" s="384"/>
      <c r="L27" s="384"/>
      <c r="M27" s="233"/>
      <c r="N27" s="385"/>
      <c r="O27" s="385"/>
      <c r="P27" s="385"/>
      <c r="Q27" s="385"/>
      <c r="R27" s="233"/>
      <c r="S27" s="386" t="s">
        <v>169</v>
      </c>
      <c r="T27" s="386"/>
      <c r="U27" s="386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65"/>
      <c r="AP27" s="1"/>
      <c r="BQ27" s="28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88" t="s">
        <v>6</v>
      </c>
      <c r="J28" s="388"/>
      <c r="K28" s="388"/>
      <c r="L28" s="388"/>
      <c r="M28" s="232"/>
      <c r="N28" s="388" t="s">
        <v>51</v>
      </c>
      <c r="O28" s="388"/>
      <c r="P28" s="388"/>
      <c r="Q28" s="388"/>
      <c r="R28" s="232"/>
      <c r="S28" s="388" t="s">
        <v>52</v>
      </c>
      <c r="T28" s="388"/>
      <c r="U28" s="388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s="244" customFormat="1" ht="91.5" customHeight="1">
      <c r="B30" s="389" t="s">
        <v>170</v>
      </c>
      <c r="C30" s="390"/>
      <c r="D30" s="391" t="s">
        <v>171</v>
      </c>
      <c r="E30" s="392"/>
      <c r="F30" s="245">
        <v>0.33</v>
      </c>
      <c r="G30" s="241"/>
      <c r="H30" s="240"/>
      <c r="I30" s="240"/>
      <c r="J30" s="240"/>
      <c r="K30" s="240"/>
      <c r="L30" s="240"/>
      <c r="M30" s="240"/>
      <c r="N30" s="240"/>
      <c r="O30" s="242"/>
      <c r="P30" s="242">
        <v>0.33</v>
      </c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5">
        <v>0.33</v>
      </c>
      <c r="AD30" s="245"/>
      <c r="AE30" s="242"/>
      <c r="AF30" s="242"/>
      <c r="AG30" s="242"/>
      <c r="AH30" s="242"/>
      <c r="AI30" s="242"/>
      <c r="AJ30" s="242"/>
      <c r="AK30" s="242"/>
      <c r="AL30" s="242">
        <f>SUM(G30:AK30)</f>
        <v>0.66</v>
      </c>
      <c r="AM30" s="247"/>
      <c r="AN30" s="248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  <c r="BJ30" s="246"/>
      <c r="BK30" s="246"/>
      <c r="BL30" s="246"/>
      <c r="BM30" s="246"/>
      <c r="BN30" s="246"/>
      <c r="BO30" s="246"/>
      <c r="BP30" s="246"/>
      <c r="BQ30" s="246"/>
    </row>
    <row r="31" spans="1:69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I26:L26"/>
    <mergeCell ref="N26:Q26"/>
    <mergeCell ref="S26:U26"/>
    <mergeCell ref="A12:AL12"/>
    <mergeCell ref="A13:AL13"/>
    <mergeCell ref="A14:AL14"/>
    <mergeCell ref="AL15:AL18"/>
    <mergeCell ref="B25:G25"/>
    <mergeCell ref="I25:L25"/>
    <mergeCell ref="N25:Q25"/>
    <mergeCell ref="S25:U25"/>
    <mergeCell ref="G17:AK18"/>
    <mergeCell ref="G19:AK19"/>
    <mergeCell ref="B20:B21"/>
    <mergeCell ref="A22:E22"/>
    <mergeCell ref="B3:E3"/>
    <mergeCell ref="Y3:AE3"/>
    <mergeCell ref="Y5:AE5"/>
    <mergeCell ref="Y7:AE7"/>
    <mergeCell ref="B9:E9"/>
    <mergeCell ref="Y9:AE9"/>
    <mergeCell ref="B30:C30"/>
    <mergeCell ref="D30:E30"/>
    <mergeCell ref="A15:A18"/>
    <mergeCell ref="G15:AK15"/>
    <mergeCell ref="B15:B18"/>
    <mergeCell ref="C15:C18"/>
    <mergeCell ref="D15:D18"/>
    <mergeCell ref="E15:E18"/>
    <mergeCell ref="F15:F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41"/>
  <sheetViews>
    <sheetView showZeros="0" view="pageBreakPreview" zoomScale="60" zoomScaleNormal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38" width="9.1406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3.5" customHeight="1">
      <c r="R1" s="5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</row>
    <row r="2" spans="1:40" ht="15" customHeight="1">
      <c r="A2" s="130"/>
      <c r="B2" s="131"/>
      <c r="C2" s="133"/>
      <c r="D2" s="16"/>
      <c r="E2" s="16"/>
      <c r="F2" s="16"/>
      <c r="G2" s="16"/>
      <c r="H2" s="15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45"/>
      <c r="AN2" s="188" t="s">
        <v>96</v>
      </c>
    </row>
    <row r="3" spans="1:40" ht="15" customHeight="1">
      <c r="A3" s="130"/>
      <c r="B3" s="129" t="s">
        <v>0</v>
      </c>
      <c r="C3" s="133"/>
      <c r="D3" s="16"/>
      <c r="E3" s="16"/>
      <c r="F3" s="16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71" t="s">
        <v>1</v>
      </c>
      <c r="AJ3" s="145"/>
      <c r="AK3" s="145"/>
      <c r="AL3" s="145"/>
      <c r="AM3" s="145"/>
    </row>
    <row r="4" spans="1:40" ht="32.25" customHeight="1">
      <c r="A4" s="130"/>
      <c r="B4" s="269" t="s">
        <v>57</v>
      </c>
      <c r="C4" s="269"/>
      <c r="D4" s="269"/>
      <c r="E4" s="269"/>
      <c r="F4" s="269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269" t="s">
        <v>3</v>
      </c>
      <c r="AH4" s="269"/>
      <c r="AI4" s="269"/>
      <c r="AJ4" s="269"/>
      <c r="AK4" s="269"/>
      <c r="AL4" s="269"/>
      <c r="AM4" s="269"/>
      <c r="AN4" s="5"/>
    </row>
    <row r="5" spans="1:40" ht="31.5" customHeight="1">
      <c r="A5" s="130"/>
      <c r="B5" s="84" t="s">
        <v>62</v>
      </c>
      <c r="C5" s="85"/>
      <c r="D5" s="85"/>
      <c r="E5" s="85"/>
      <c r="F5" s="85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85"/>
      <c r="AH5" s="85"/>
      <c r="AI5" s="85"/>
      <c r="AJ5" s="85"/>
      <c r="AK5" s="85"/>
      <c r="AL5" s="145"/>
      <c r="AM5" s="145"/>
      <c r="AN5" s="5"/>
    </row>
    <row r="6" spans="1:40" ht="15" customHeight="1">
      <c r="A6" s="130"/>
      <c r="B6" s="86" t="s">
        <v>6</v>
      </c>
      <c r="C6" s="87"/>
      <c r="D6" s="87"/>
      <c r="E6" s="87"/>
      <c r="F6" s="87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271" t="s">
        <v>6</v>
      </c>
      <c r="AH6" s="271"/>
      <c r="AI6" s="271"/>
      <c r="AJ6" s="271"/>
      <c r="AK6" s="271"/>
      <c r="AL6" s="271"/>
      <c r="AM6" s="271"/>
      <c r="AN6" s="5"/>
    </row>
    <row r="7" spans="1:40" ht="33" customHeight="1">
      <c r="A7" s="130"/>
      <c r="B7" s="88" t="s">
        <v>63</v>
      </c>
      <c r="C7" s="85"/>
      <c r="D7" s="85"/>
      <c r="E7" s="85"/>
      <c r="F7" s="85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85"/>
      <c r="AH7" s="85"/>
      <c r="AI7" s="85"/>
      <c r="AJ7" s="85"/>
      <c r="AK7" s="85"/>
      <c r="AL7" s="145"/>
      <c r="AM7" s="145"/>
      <c r="AN7" s="5"/>
    </row>
    <row r="8" spans="1:40" ht="15" customHeight="1">
      <c r="A8" s="130"/>
      <c r="B8" s="89" t="s">
        <v>51</v>
      </c>
      <c r="C8" s="90"/>
      <c r="D8" s="90"/>
      <c r="E8" s="90"/>
      <c r="F8" s="90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271" t="s">
        <v>51</v>
      </c>
      <c r="AH8" s="271"/>
      <c r="AI8" s="271"/>
      <c r="AJ8" s="271"/>
      <c r="AK8" s="271"/>
      <c r="AL8" s="271"/>
      <c r="AM8" s="271"/>
      <c r="AN8" s="5"/>
    </row>
    <row r="9" spans="1:40" ht="15" customHeight="1">
      <c r="A9" s="130"/>
      <c r="B9" s="85"/>
      <c r="C9" s="85"/>
      <c r="D9" s="85"/>
      <c r="E9" s="85"/>
      <c r="F9" s="85"/>
      <c r="G9" s="16"/>
      <c r="H9" s="15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85"/>
      <c r="AH9" s="85"/>
      <c r="AI9" s="85"/>
      <c r="AJ9" s="85"/>
      <c r="AK9" s="85"/>
      <c r="AL9" s="145"/>
      <c r="AM9" s="145"/>
      <c r="AN9" s="5"/>
    </row>
    <row r="10" spans="1:40" ht="27.75" customHeight="1">
      <c r="A10" s="17"/>
      <c r="B10" s="269" t="s">
        <v>60</v>
      </c>
      <c r="C10" s="269"/>
      <c r="D10" s="269"/>
      <c r="E10" s="269"/>
      <c r="F10" s="269"/>
      <c r="G10" s="17"/>
      <c r="H10" s="17"/>
      <c r="I10" s="17"/>
      <c r="J10" s="17"/>
      <c r="K10" s="17"/>
      <c r="L10" s="17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381" t="s">
        <v>149</v>
      </c>
      <c r="AH10" s="381"/>
      <c r="AI10" s="381"/>
      <c r="AJ10" s="381"/>
      <c r="AK10" s="381"/>
      <c r="AL10" s="381"/>
      <c r="AM10" s="381"/>
      <c r="AN10" s="3"/>
    </row>
    <row r="11" spans="1:40" ht="27.75" customHeight="1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27.75" customHeight="1">
      <c r="A12" s="17"/>
      <c r="B12" s="132"/>
      <c r="C12" s="132"/>
      <c r="D12" s="132"/>
      <c r="E12" s="132"/>
      <c r="F12" s="132"/>
      <c r="G12" s="17"/>
      <c r="H12" s="17"/>
      <c r="I12" s="17"/>
      <c r="J12" s="17"/>
      <c r="K12" s="17"/>
      <c r="L12" s="17"/>
      <c r="M12" s="132"/>
      <c r="N12" s="132"/>
      <c r="O12" s="132"/>
      <c r="P12" s="132"/>
      <c r="Q12" s="132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46"/>
      <c r="AN12" s="3"/>
    </row>
    <row r="13" spans="1:40" ht="16.5" customHeight="1">
      <c r="A13" s="393" t="s">
        <v>139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4"/>
      <c r="AF13" s="394"/>
      <c r="AG13" s="394"/>
      <c r="AH13" s="394"/>
      <c r="AI13" s="394"/>
      <c r="AJ13" s="394"/>
      <c r="AK13" s="394"/>
      <c r="AL13" s="394"/>
      <c r="AM13" s="394"/>
      <c r="AN13" s="395"/>
    </row>
    <row r="14" spans="1:40" ht="16.5" customHeight="1">
      <c r="A14" s="394" t="s">
        <v>138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4"/>
      <c r="AF14" s="394"/>
      <c r="AG14" s="394"/>
      <c r="AH14" s="394"/>
      <c r="AI14" s="394"/>
      <c r="AJ14" s="394"/>
      <c r="AK14" s="394"/>
      <c r="AL14" s="394"/>
      <c r="AM14" s="394"/>
      <c r="AN14" s="394"/>
    </row>
    <row r="15" spans="1:40" ht="16.5" customHeight="1">
      <c r="A15" s="394" t="s">
        <v>144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U15" s="394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</row>
    <row r="16" spans="1:40" ht="15" customHeight="1">
      <c r="A16" s="369" t="s">
        <v>10</v>
      </c>
      <c r="B16" s="376" t="s">
        <v>11</v>
      </c>
      <c r="C16" s="369" t="s">
        <v>89</v>
      </c>
      <c r="D16" s="337" t="s">
        <v>91</v>
      </c>
      <c r="E16" s="337" t="s">
        <v>54</v>
      </c>
      <c r="F16" s="337" t="s">
        <v>87</v>
      </c>
      <c r="G16" s="377" t="s">
        <v>13</v>
      </c>
      <c r="H16" s="378" t="s">
        <v>105</v>
      </c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8"/>
      <c r="AL16" s="379"/>
      <c r="AM16" s="380" t="s">
        <v>55</v>
      </c>
      <c r="AN16" s="371" t="s">
        <v>26</v>
      </c>
    </row>
    <row r="17" spans="1:70" ht="15" customHeight="1">
      <c r="A17" s="369"/>
      <c r="B17" s="376"/>
      <c r="C17" s="369"/>
      <c r="D17" s="337"/>
      <c r="E17" s="337"/>
      <c r="F17" s="337"/>
      <c r="G17" s="377"/>
      <c r="H17" s="181">
        <v>1</v>
      </c>
      <c r="I17" s="182" t="s">
        <v>107</v>
      </c>
      <c r="J17" s="181">
        <v>3</v>
      </c>
      <c r="K17" s="182" t="s">
        <v>109</v>
      </c>
      <c r="L17" s="181">
        <v>5</v>
      </c>
      <c r="M17" s="182" t="s">
        <v>111</v>
      </c>
      <c r="N17" s="181">
        <v>7</v>
      </c>
      <c r="O17" s="182" t="s">
        <v>113</v>
      </c>
      <c r="P17" s="128">
        <v>9</v>
      </c>
      <c r="Q17" s="172" t="s">
        <v>115</v>
      </c>
      <c r="R17" s="128">
        <v>11</v>
      </c>
      <c r="S17" s="172" t="s">
        <v>117</v>
      </c>
      <c r="T17" s="181">
        <v>13</v>
      </c>
      <c r="U17" s="182" t="s">
        <v>119</v>
      </c>
      <c r="V17" s="128">
        <v>15</v>
      </c>
      <c r="W17" s="172" t="s">
        <v>121</v>
      </c>
      <c r="X17" s="128">
        <v>17</v>
      </c>
      <c r="Y17" s="172" t="s">
        <v>123</v>
      </c>
      <c r="Z17" s="128">
        <v>19</v>
      </c>
      <c r="AA17" s="182" t="s">
        <v>125</v>
      </c>
      <c r="AB17" s="181">
        <v>21</v>
      </c>
      <c r="AC17" s="172" t="s">
        <v>127</v>
      </c>
      <c r="AD17" s="128">
        <v>23</v>
      </c>
      <c r="AE17" s="172" t="s">
        <v>129</v>
      </c>
      <c r="AF17" s="128">
        <v>25</v>
      </c>
      <c r="AG17" s="172" t="s">
        <v>131</v>
      </c>
      <c r="AH17" s="181">
        <v>27</v>
      </c>
      <c r="AI17" s="182" t="s">
        <v>133</v>
      </c>
      <c r="AJ17" s="128">
        <v>29</v>
      </c>
      <c r="AK17" s="172" t="s">
        <v>135</v>
      </c>
      <c r="AL17" s="148" t="s">
        <v>136</v>
      </c>
      <c r="AM17" s="380"/>
      <c r="AN17" s="371"/>
    </row>
    <row r="18" spans="1:70" ht="15" customHeight="1">
      <c r="A18" s="369"/>
      <c r="B18" s="376"/>
      <c r="C18" s="369"/>
      <c r="D18" s="337"/>
      <c r="E18" s="337"/>
      <c r="F18" s="337"/>
      <c r="G18" s="377"/>
      <c r="H18" s="345" t="s">
        <v>26</v>
      </c>
      <c r="I18" s="346"/>
      <c r="J18" s="346"/>
      <c r="K18" s="346"/>
      <c r="L18" s="346"/>
      <c r="M18" s="346"/>
      <c r="N18" s="346"/>
      <c r="O18" s="346"/>
      <c r="P18" s="346"/>
      <c r="Q18" s="346"/>
      <c r="R18" s="346"/>
      <c r="S18" s="346"/>
      <c r="T18" s="346"/>
      <c r="U18" s="346"/>
      <c r="V18" s="346"/>
      <c r="W18" s="346"/>
      <c r="X18" s="346"/>
      <c r="Y18" s="346"/>
      <c r="Z18" s="346"/>
      <c r="AA18" s="346"/>
      <c r="AB18" s="346"/>
      <c r="AC18" s="346"/>
      <c r="AD18" s="346"/>
      <c r="AE18" s="346"/>
      <c r="AF18" s="346"/>
      <c r="AG18" s="346"/>
      <c r="AH18" s="346"/>
      <c r="AI18" s="346"/>
      <c r="AJ18" s="346"/>
      <c r="AK18" s="346"/>
      <c r="AL18" s="346"/>
      <c r="AM18" s="380"/>
      <c r="AN18" s="147"/>
    </row>
    <row r="19" spans="1:70" ht="30" customHeight="1">
      <c r="A19" s="369"/>
      <c r="B19" s="376"/>
      <c r="C19" s="369"/>
      <c r="D19" s="337"/>
      <c r="E19" s="337"/>
      <c r="F19" s="337"/>
      <c r="G19" s="377"/>
      <c r="H19" s="348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349"/>
      <c r="AB19" s="349"/>
      <c r="AC19" s="349"/>
      <c r="AD19" s="349"/>
      <c r="AE19" s="349"/>
      <c r="AF19" s="349"/>
      <c r="AG19" s="349"/>
      <c r="AH19" s="349"/>
      <c r="AI19" s="349"/>
      <c r="AJ19" s="349"/>
      <c r="AK19" s="349"/>
      <c r="AL19" s="349"/>
      <c r="AM19" s="380"/>
      <c r="AN19" s="117" t="s">
        <v>95</v>
      </c>
    </row>
    <row r="20" spans="1:70" s="23" customFormat="1">
      <c r="A20" s="169">
        <v>1</v>
      </c>
      <c r="B20" s="169">
        <v>2</v>
      </c>
      <c r="C20" s="170">
        <v>3</v>
      </c>
      <c r="D20" s="169">
        <v>4</v>
      </c>
      <c r="E20" s="170">
        <v>5</v>
      </c>
      <c r="F20" s="169">
        <v>6</v>
      </c>
      <c r="G20" s="169">
        <v>7</v>
      </c>
      <c r="H20" s="382">
        <v>7</v>
      </c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2"/>
      <c r="AD20" s="382"/>
      <c r="AE20" s="382"/>
      <c r="AF20" s="382"/>
      <c r="AG20" s="382"/>
      <c r="AH20" s="382"/>
      <c r="AI20" s="382"/>
      <c r="AJ20" s="382"/>
      <c r="AK20" s="382"/>
      <c r="AL20" s="382"/>
      <c r="AM20" s="169">
        <v>8</v>
      </c>
      <c r="AN20" s="22">
        <v>9</v>
      </c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</row>
    <row r="21" spans="1:70" s="36" customFormat="1" ht="15" hidden="1" customHeight="1">
      <c r="A21" s="33"/>
      <c r="B21" s="31"/>
      <c r="C21" s="396" t="s">
        <v>34</v>
      </c>
      <c r="D21" s="396"/>
      <c r="E21" s="396"/>
      <c r="F21" s="396"/>
      <c r="G21" s="34" t="s">
        <v>33</v>
      </c>
      <c r="H21" s="25">
        <f>'[8]мес ТЗ 2018'!AM262</f>
        <v>0</v>
      </c>
      <c r="I21" s="25">
        <f>'[8]мес ТЗ 2018'!AM401</f>
        <v>0</v>
      </c>
      <c r="J21" s="25">
        <f>'[8]мес ТЗ 2018'!AM541</f>
        <v>1.72</v>
      </c>
      <c r="K21" s="25">
        <f>'[8]мес ТЗ 2018'!AM643</f>
        <v>13.332000000000001</v>
      </c>
      <c r="L21" s="25">
        <f>'[8]мес ТЗ 2018'!AM748</f>
        <v>13.332000000000001</v>
      </c>
      <c r="M21" s="25">
        <f>'[8]мес ТЗ 2018'!AM851</f>
        <v>0</v>
      </c>
      <c r="N21" s="25">
        <f>'[8]мес ТЗ 2018'!AM952</f>
        <v>0</v>
      </c>
      <c r="O21" s="25">
        <f>'[8]мес ТЗ 2018'!AM1092</f>
        <v>0</v>
      </c>
      <c r="P21" s="25">
        <f>'[8]мес ТЗ 2018'!AM1191</f>
        <v>0</v>
      </c>
      <c r="Q21" s="25">
        <f>'[8]мес ТЗ 2018'!AM1289</f>
        <v>0</v>
      </c>
      <c r="R21" s="25">
        <f>'[8]мес ТЗ 2018'!AM1429</f>
        <v>5.67</v>
      </c>
      <c r="S21" s="25">
        <f>'[8]мес ТЗ 2018'!AM1562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ref="AM21:AM24" si="0">SUM(H21:S21)</f>
        <v>34.054000000000002</v>
      </c>
      <c r="AN21" s="25">
        <f t="shared" ref="AN21:AN24" si="1">AM21</f>
        <v>34.054000000000002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33"/>
      <c r="B22" s="31"/>
      <c r="C22" s="397" t="s">
        <v>35</v>
      </c>
      <c r="D22" s="397"/>
      <c r="E22" s="397"/>
      <c r="F22" s="397"/>
      <c r="G22" s="34" t="s">
        <v>33</v>
      </c>
      <c r="H22" s="25">
        <f>'[8]мес ТЗ 2018'!AM263</f>
        <v>0</v>
      </c>
      <c r="I22" s="25">
        <f>'[8]мес ТЗ 2018'!AM402</f>
        <v>6</v>
      </c>
      <c r="J22" s="25">
        <f>'[8]мес ТЗ 2018'!AM542</f>
        <v>3.17</v>
      </c>
      <c r="K22" s="25">
        <f>'[8]мес ТЗ 2018'!AM644</f>
        <v>0</v>
      </c>
      <c r="L22" s="25">
        <f>'[8]мес ТЗ 2018'!AM749</f>
        <v>1.72</v>
      </c>
      <c r="M22" s="25">
        <f>'[8]мес ТЗ 2018'!AM852</f>
        <v>13.332000000000001</v>
      </c>
      <c r="N22" s="25">
        <f>'[8]мес ТЗ 2018'!AM953</f>
        <v>6</v>
      </c>
      <c r="O22" s="25">
        <f>'[8]мес ТЗ 2018'!AM1093</f>
        <v>19.678000000000001</v>
      </c>
      <c r="P22" s="25">
        <f>'[8]мес ТЗ 2018'!AM1192</f>
        <v>19.678000000000001</v>
      </c>
      <c r="Q22" s="25">
        <f>'[8]мес ТЗ 2018'!AM1290</f>
        <v>0</v>
      </c>
      <c r="R22" s="25">
        <f>'[8]мес ТЗ 2018'!AM1430</f>
        <v>9.7200000000000006</v>
      </c>
      <c r="S22" s="25">
        <f>'[8]мес ТЗ 2018'!AM1563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si="0"/>
        <v>79.298000000000002</v>
      </c>
      <c r="AN22" s="25">
        <f t="shared" si="1"/>
        <v>79.298000000000002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33"/>
      <c r="B23" s="31"/>
      <c r="C23" s="31"/>
      <c r="D23" s="286" t="s">
        <v>36</v>
      </c>
      <c r="E23" s="286"/>
      <c r="F23" s="286"/>
      <c r="G23" s="34" t="s">
        <v>33</v>
      </c>
      <c r="H23" s="25" t="e">
        <f>#REF!</f>
        <v>#REF!</v>
      </c>
      <c r="I23" s="25" t="e">
        <f>#REF!</f>
        <v>#REF!</v>
      </c>
      <c r="J23" s="25" t="e">
        <f>#REF!</f>
        <v>#REF!</v>
      </c>
      <c r="K23" s="25" t="e">
        <f>#REF!</f>
        <v>#REF!</v>
      </c>
      <c r="L23" s="25" t="e">
        <f>#REF!</f>
        <v>#REF!</v>
      </c>
      <c r="M23" s="25" t="e">
        <f>#REF!</f>
        <v>#REF!</v>
      </c>
      <c r="N23" s="25" t="e">
        <f>#REF!</f>
        <v>#REF!</v>
      </c>
      <c r="O23" s="25" t="e">
        <f>#REF!</f>
        <v>#REF!</v>
      </c>
      <c r="P23" s="25" t="e">
        <f>#REF!</f>
        <v>#REF!</v>
      </c>
      <c r="Q23" s="25" t="e">
        <f>#REF!</f>
        <v>#REF!</v>
      </c>
      <c r="R23" s="25" t="e">
        <f>#REF!</f>
        <v>#REF!</v>
      </c>
      <c r="S23" s="25" t="e">
        <f>#REF!</f>
        <v>#REF!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 t="e">
        <f t="shared" si="0"/>
        <v>#REF!</v>
      </c>
      <c r="AN23" s="25" t="e">
        <f t="shared" si="1"/>
        <v>#REF!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hidden="1" customHeight="1">
      <c r="A24" s="33"/>
      <c r="B24" s="31"/>
      <c r="C24" s="397" t="s">
        <v>37</v>
      </c>
      <c r="D24" s="397"/>
      <c r="E24" s="397"/>
      <c r="F24" s="397"/>
      <c r="G24" s="34" t="s">
        <v>38</v>
      </c>
      <c r="H24" s="25">
        <f>'[8]мес ТЗ 2018'!AM265</f>
        <v>0</v>
      </c>
      <c r="I24" s="25">
        <f>'[8]мес ТЗ 2018'!AM404</f>
        <v>0</v>
      </c>
      <c r="J24" s="25">
        <f>'[8]мес ТЗ 2018'!AM544</f>
        <v>0.47</v>
      </c>
      <c r="K24" s="25">
        <f>'[8]мес ТЗ 2018'!AM646</f>
        <v>1.7239973417511201</v>
      </c>
      <c r="L24" s="25">
        <f>'[8]мес ТЗ 2018'!AM751</f>
        <v>13.332000000000001</v>
      </c>
      <c r="M24" s="25">
        <f>'[8]мес ТЗ 2018'!AM854</f>
        <v>0</v>
      </c>
      <c r="N24" s="25">
        <f>'[8]мес ТЗ 2018'!AM955</f>
        <v>0</v>
      </c>
      <c r="O24" s="25">
        <f>'[8]мес ТЗ 2018'!AM1095</f>
        <v>139.34399999999999</v>
      </c>
      <c r="P24" s="35">
        <f>'[8]мес ТЗ 2018'!AM1194</f>
        <v>19.678000000000001</v>
      </c>
      <c r="Q24" s="25">
        <f>'[8]мес ТЗ 2018'!AM1292</f>
        <v>0</v>
      </c>
      <c r="R24" s="25">
        <f>'[8]мес ТЗ 2018'!AM1432</f>
        <v>4.2300000000000004</v>
      </c>
      <c r="S24" s="25">
        <f>'[8]мес ТЗ 2018'!AM1565</f>
        <v>0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>
        <f t="shared" si="0"/>
        <v>178.7779973417511</v>
      </c>
      <c r="AN24" s="25">
        <f t="shared" si="1"/>
        <v>178.7779973417511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ht="15.75" customHeight="1" thickBot="1">
      <c r="B25" s="183"/>
      <c r="C25" s="183"/>
      <c r="D25" s="183"/>
      <c r="E25" s="183"/>
      <c r="F25" s="183"/>
      <c r="G25" s="183"/>
      <c r="H25" s="300" t="s">
        <v>41</v>
      </c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  <c r="AL25" s="302"/>
      <c r="AM25" s="183"/>
      <c r="AN25" s="184"/>
      <c r="AO25" s="28"/>
      <c r="AP25" s="28"/>
      <c r="AQ25" s="28"/>
    </row>
    <row r="26" spans="1:70" s="37" customFormat="1" ht="177" customHeight="1">
      <c r="A26" s="121" t="s">
        <v>98</v>
      </c>
      <c r="B26" s="167" t="s">
        <v>29</v>
      </c>
      <c r="C26" s="31" t="s">
        <v>77</v>
      </c>
      <c r="D26" s="25">
        <f>' Год ТЗ 38 '!D47</f>
        <v>15.465999999999999</v>
      </c>
      <c r="E26" s="29" t="s">
        <v>30</v>
      </c>
      <c r="F26" s="26" t="s">
        <v>88</v>
      </c>
      <c r="G26" s="41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>
        <f>D26</f>
        <v>15.465999999999999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>SUM(H26:AL26)</f>
        <v>15.465999999999999</v>
      </c>
      <c r="AN26" s="25">
        <f t="shared" ref="AN26:AN33" si="2">AM26</f>
        <v>15.465999999999999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9" customFormat="1" ht="46.5" hidden="1" customHeight="1">
      <c r="A27" s="121" t="s">
        <v>99</v>
      </c>
      <c r="B27" s="167"/>
      <c r="C27" s="142" t="s">
        <v>78</v>
      </c>
      <c r="D27" s="25">
        <f>'[8]Норма ТК'!C105</f>
        <v>0</v>
      </c>
      <c r="E27" s="29" t="s">
        <v>31</v>
      </c>
      <c r="F27" s="30" t="s">
        <v>92</v>
      </c>
      <c r="G27" s="415"/>
      <c r="H27" s="25"/>
      <c r="I27" s="25">
        <f>D27</f>
        <v>0</v>
      </c>
      <c r="J27" s="25"/>
      <c r="K27" s="25"/>
      <c r="L27" s="25">
        <f>D27</f>
        <v>0</v>
      </c>
      <c r="M27" s="25"/>
      <c r="N27" s="25"/>
      <c r="O27" s="25">
        <f>D27</f>
        <v>0</v>
      </c>
      <c r="P27" s="25"/>
      <c r="Q27" s="25"/>
      <c r="R27" s="25">
        <f>D27</f>
        <v>0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ref="AM27:AM29" si="3">SUM(H27:AL27)</f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8" customFormat="1" ht="60.75" hidden="1" customHeight="1">
      <c r="A28" s="121" t="s">
        <v>100</v>
      </c>
      <c r="B28" s="167"/>
      <c r="C28" s="31" t="s">
        <v>79</v>
      </c>
      <c r="D28" s="25">
        <f>'[8]Норма ТК'!C112</f>
        <v>0</v>
      </c>
      <c r="E28" s="29" t="s">
        <v>32</v>
      </c>
      <c r="F28" s="31" t="s">
        <v>93</v>
      </c>
      <c r="G28" s="415"/>
      <c r="H28" s="25"/>
      <c r="I28" s="25"/>
      <c r="J28" s="25">
        <f>D28</f>
        <v>0</v>
      </c>
      <c r="K28" s="25"/>
      <c r="L28" s="25"/>
      <c r="M28" s="25"/>
      <c r="N28" s="25"/>
      <c r="O28" s="25"/>
      <c r="P28" s="25">
        <f>D28</f>
        <v>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si="3"/>
        <v>0</v>
      </c>
      <c r="AN28" s="25">
        <f t="shared" si="2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125" customFormat="1" ht="15.75" customHeight="1">
      <c r="A29" s="286" t="s">
        <v>94</v>
      </c>
      <c r="B29" s="286"/>
      <c r="C29" s="286"/>
      <c r="D29" s="286"/>
      <c r="E29" s="286"/>
      <c r="F29" s="286"/>
      <c r="G29" s="119"/>
      <c r="H29" s="44">
        <f>H26</f>
        <v>0</v>
      </c>
      <c r="I29" s="44">
        <f t="shared" ref="I29:AL29" si="4">I26</f>
        <v>0</v>
      </c>
      <c r="J29" s="44">
        <f t="shared" si="4"/>
        <v>0</v>
      </c>
      <c r="K29" s="44">
        <f t="shared" si="4"/>
        <v>0</v>
      </c>
      <c r="L29" s="44">
        <f t="shared" si="4"/>
        <v>0</v>
      </c>
      <c r="M29" s="44">
        <f t="shared" si="4"/>
        <v>0</v>
      </c>
      <c r="N29" s="44">
        <f t="shared" si="4"/>
        <v>0</v>
      </c>
      <c r="O29" s="44">
        <f t="shared" si="4"/>
        <v>0</v>
      </c>
      <c r="P29" s="44">
        <f t="shared" si="4"/>
        <v>0</v>
      </c>
      <c r="Q29" s="44">
        <f t="shared" si="4"/>
        <v>0</v>
      </c>
      <c r="R29" s="44">
        <f t="shared" si="4"/>
        <v>0</v>
      </c>
      <c r="S29" s="44">
        <f t="shared" si="4"/>
        <v>0</v>
      </c>
      <c r="T29" s="44">
        <f t="shared" si="4"/>
        <v>0</v>
      </c>
      <c r="U29" s="44">
        <f t="shared" si="4"/>
        <v>0</v>
      </c>
      <c r="V29" s="44">
        <f t="shared" si="4"/>
        <v>0</v>
      </c>
      <c r="W29" s="44">
        <f t="shared" si="4"/>
        <v>15.465999999999999</v>
      </c>
      <c r="X29" s="44">
        <f t="shared" si="4"/>
        <v>0</v>
      </c>
      <c r="Y29" s="44">
        <f t="shared" si="4"/>
        <v>0</v>
      </c>
      <c r="Z29" s="44">
        <f t="shared" si="4"/>
        <v>0</v>
      </c>
      <c r="AA29" s="44">
        <f t="shared" si="4"/>
        <v>0</v>
      </c>
      <c r="AB29" s="44">
        <f t="shared" si="4"/>
        <v>0</v>
      </c>
      <c r="AC29" s="44">
        <f t="shared" si="4"/>
        <v>0</v>
      </c>
      <c r="AD29" s="44">
        <f t="shared" si="4"/>
        <v>0</v>
      </c>
      <c r="AE29" s="44">
        <f t="shared" si="4"/>
        <v>0</v>
      </c>
      <c r="AF29" s="44">
        <f t="shared" si="4"/>
        <v>0</v>
      </c>
      <c r="AG29" s="44">
        <f t="shared" si="4"/>
        <v>0</v>
      </c>
      <c r="AH29" s="44">
        <f t="shared" si="4"/>
        <v>0</v>
      </c>
      <c r="AI29" s="44">
        <f t="shared" si="4"/>
        <v>0</v>
      </c>
      <c r="AJ29" s="44">
        <f t="shared" si="4"/>
        <v>0</v>
      </c>
      <c r="AK29" s="44">
        <f t="shared" si="4"/>
        <v>0</v>
      </c>
      <c r="AL29" s="44">
        <f t="shared" si="4"/>
        <v>0</v>
      </c>
      <c r="AM29" s="25">
        <f t="shared" si="3"/>
        <v>15.465999999999999</v>
      </c>
      <c r="AN29" s="25">
        <f t="shared" si="2"/>
        <v>15.465999999999999</v>
      </c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</row>
    <row r="30" spans="1:70" s="36" customFormat="1" ht="15.75" hidden="1" customHeight="1">
      <c r="A30" s="168"/>
      <c r="B30" s="162"/>
      <c r="C30" s="398" t="s">
        <v>34</v>
      </c>
      <c r="D30" s="399"/>
      <c r="E30" s="399"/>
      <c r="F30" s="400"/>
      <c r="G30" s="144"/>
      <c r="H30" s="163">
        <f>'[8]мес ТЗ 2018'!AM271</f>
        <v>0</v>
      </c>
      <c r="I30" s="163">
        <f>'[8]мес ТЗ 2018'!AM410</f>
        <v>30</v>
      </c>
      <c r="J30" s="163">
        <f>'[8]мес ТЗ 2018'!AM550</f>
        <v>3.98</v>
      </c>
      <c r="K30" s="163">
        <f>'[8]мес ТЗ 2018'!AM652</f>
        <v>0</v>
      </c>
      <c r="L30" s="163">
        <f>'[8]мес ТЗ 2018'!AM757</f>
        <v>2.17</v>
      </c>
      <c r="M30" s="163">
        <f>'[8]мес ТЗ 2018'!AM860</f>
        <v>19.678000000000001</v>
      </c>
      <c r="N30" s="163">
        <f>'[8]мес ТЗ 2018'!AM961</f>
        <v>30</v>
      </c>
      <c r="O30" s="163">
        <f>'[8]мес ТЗ 2018'!AM1101</f>
        <v>0</v>
      </c>
      <c r="P30" s="163">
        <f>'[8]мес ТЗ 2018'!AM1200</f>
        <v>15.465999999999999</v>
      </c>
      <c r="Q30" s="163">
        <f>'[8]мес ТЗ 2018'!AM1298</f>
        <v>0</v>
      </c>
      <c r="R30" s="163">
        <f>'[8]мес ТЗ 2018'!AM1438</f>
        <v>1.54</v>
      </c>
      <c r="S30" s="163">
        <f>'[8]мес ТЗ 2018'!AM1571</f>
        <v>0</v>
      </c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4"/>
      <c r="AM30" s="157">
        <f t="shared" ref="AM30:AM31" si="5">SUM(H30:S30)</f>
        <v>102.834</v>
      </c>
      <c r="AN30" s="165">
        <f t="shared" si="2"/>
        <v>102.834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36" customFormat="1" ht="15.75" hidden="1" customHeight="1">
      <c r="A31" s="137"/>
      <c r="B31" s="31"/>
      <c r="C31" s="291" t="s">
        <v>35</v>
      </c>
      <c r="D31" s="292"/>
      <c r="E31" s="292"/>
      <c r="F31" s="293"/>
      <c r="G31" s="34"/>
      <c r="H31" s="25">
        <f>'[8]мес ТЗ 2018'!AM272</f>
        <v>0</v>
      </c>
      <c r="I31" s="25">
        <f>'[8]мес ТЗ 2018'!AM411</f>
        <v>3.15</v>
      </c>
      <c r="J31" s="25">
        <f>'[8]мес ТЗ 2018'!AM551</f>
        <v>19.678000000000001</v>
      </c>
      <c r="K31" s="25">
        <f>'[8]мес ТЗ 2018'!AM653</f>
        <v>19.678000000000001</v>
      </c>
      <c r="L31" s="25">
        <f>'[8]мес ТЗ 2018'!AM758</f>
        <v>3.98</v>
      </c>
      <c r="M31" s="25">
        <f>'[8]мес ТЗ 2018'!AM861</f>
        <v>0.57999999999999996</v>
      </c>
      <c r="N31" s="25">
        <f>'[8]мес ТЗ 2018'!AM962</f>
        <v>8.35</v>
      </c>
      <c r="O31" s="25">
        <f>'[8]мес ТЗ 2018'!AM1102</f>
        <v>15.465999999999999</v>
      </c>
      <c r="P31" s="25">
        <f>'[8]мес ТЗ 2018'!AM1201</f>
        <v>0</v>
      </c>
      <c r="Q31" s="25">
        <f>'[8]мес ТЗ 2018'!AM1299</f>
        <v>0</v>
      </c>
      <c r="R31" s="25">
        <f>'[8]мес ТЗ 2018'!AM1439</f>
        <v>0.9</v>
      </c>
      <c r="S31" s="25">
        <f>'[8]мес ТЗ 2018'!AM1572</f>
        <v>6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 t="shared" si="5"/>
        <v>77.781999999999996</v>
      </c>
      <c r="AN31" s="153">
        <f t="shared" si="2"/>
        <v>77.781999999999996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36" customFormat="1" ht="15.75" hidden="1" customHeight="1">
      <c r="A32" s="137"/>
      <c r="B32" s="31"/>
      <c r="C32" s="31"/>
      <c r="D32" s="282" t="s">
        <v>36</v>
      </c>
      <c r="E32" s="283"/>
      <c r="F32" s="284"/>
      <c r="G32" s="34"/>
      <c r="H32" s="25">
        <f>H29</f>
        <v>0</v>
      </c>
      <c r="I32" s="25">
        <f t="shared" ref="I32:S32" si="6">I29</f>
        <v>0</v>
      </c>
      <c r="J32" s="25">
        <f t="shared" si="6"/>
        <v>0</v>
      </c>
      <c r="K32" s="25">
        <f t="shared" si="6"/>
        <v>0</v>
      </c>
      <c r="L32" s="25">
        <f t="shared" si="6"/>
        <v>0</v>
      </c>
      <c r="M32" s="25">
        <f t="shared" si="6"/>
        <v>0</v>
      </c>
      <c r="N32" s="25">
        <f t="shared" si="6"/>
        <v>0</v>
      </c>
      <c r="O32" s="25">
        <f t="shared" si="6"/>
        <v>0</v>
      </c>
      <c r="P32" s="25">
        <f t="shared" si="6"/>
        <v>0</v>
      </c>
      <c r="Q32" s="25">
        <f t="shared" si="6"/>
        <v>0</v>
      </c>
      <c r="R32" s="25">
        <f t="shared" si="6"/>
        <v>0</v>
      </c>
      <c r="S32" s="25">
        <f t="shared" si="6"/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0</v>
      </c>
      <c r="AN32" s="153">
        <f t="shared" si="2"/>
        <v>0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.75" hidden="1" customHeight="1">
      <c r="A33" s="137"/>
      <c r="B33" s="31"/>
      <c r="C33" s="291" t="s">
        <v>37</v>
      </c>
      <c r="D33" s="292"/>
      <c r="E33" s="292"/>
      <c r="F33" s="293"/>
      <c r="G33" s="34"/>
      <c r="H33" s="25">
        <f>'[8]мес ТЗ 2018'!AM274</f>
        <v>30</v>
      </c>
      <c r="I33" s="25">
        <f>'[8]мес ТЗ 2018'!AM413</f>
        <v>38.549999999999997</v>
      </c>
      <c r="J33" s="25">
        <f>'[8]мес ТЗ 2018'!AM553</f>
        <v>0</v>
      </c>
      <c r="K33" s="25">
        <f>'[8]мес ТЗ 2018'!AM655</f>
        <v>3.9780698364827298</v>
      </c>
      <c r="L33" s="25">
        <f>'[8]мес ТЗ 2018'!AM760</f>
        <v>0.57999999999999996</v>
      </c>
      <c r="M33" s="25">
        <f>'[8]мес ТЗ 2018'!AM863</f>
        <v>15.465999999999999</v>
      </c>
      <c r="N33" s="25">
        <f>'[8]мес ТЗ 2018'!AM964</f>
        <v>42.85</v>
      </c>
      <c r="O33" s="25">
        <f>'[8]мес ТЗ 2018'!AM1104</f>
        <v>306.12799999999999</v>
      </c>
      <c r="P33" s="35">
        <f>'[8]мес ТЗ 2018'!AM1203</f>
        <v>15.465999999999999</v>
      </c>
      <c r="Q33" s="25">
        <f>'[8]мес ТЗ 2018'!AM1301</f>
        <v>30</v>
      </c>
      <c r="R33" s="25">
        <f>'[8]мес ТЗ 2018'!AM1441</f>
        <v>0</v>
      </c>
      <c r="S33" s="25">
        <f>'[8]мес ТЗ 2018'!AM1574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ref="AM33" si="7">SUM(H33:S33)</f>
        <v>483.01806983648271</v>
      </c>
      <c r="AN33" s="153">
        <f t="shared" si="2"/>
        <v>483.01806983648271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ht="15" customHeight="1">
      <c r="A34" s="61"/>
      <c r="B34" s="62"/>
      <c r="C34" s="62"/>
      <c r="D34" s="62"/>
      <c r="E34" s="62"/>
      <c r="F34" s="62"/>
      <c r="G34" s="62"/>
      <c r="H34" s="63"/>
      <c r="I34" s="63"/>
      <c r="J34" s="63"/>
      <c r="K34" s="63"/>
      <c r="L34" s="63"/>
      <c r="M34" s="63"/>
      <c r="N34" s="63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N34" s="28"/>
    </row>
    <row r="35" spans="1:70" ht="15" customHeight="1">
      <c r="A35" s="61"/>
      <c r="B35" s="62"/>
      <c r="C35" s="62"/>
      <c r="D35" s="62"/>
      <c r="E35" s="62"/>
      <c r="F35" s="62"/>
      <c r="G35" s="62"/>
      <c r="H35" s="63"/>
      <c r="I35" s="63"/>
      <c r="J35" s="63"/>
      <c r="K35" s="63"/>
      <c r="L35" s="63"/>
      <c r="M35" s="63"/>
      <c r="N35" s="63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N35" s="28"/>
    </row>
    <row r="36" spans="1:70" ht="15" customHeight="1">
      <c r="A36" s="61"/>
      <c r="B36" s="62"/>
      <c r="C36" s="62"/>
      <c r="D36" s="62"/>
      <c r="E36" s="62"/>
      <c r="F36" s="62"/>
      <c r="G36" s="62"/>
      <c r="H36" s="63"/>
      <c r="I36" s="63"/>
      <c r="J36" s="63"/>
      <c r="K36" s="63"/>
      <c r="L36" s="63"/>
      <c r="M36" s="63"/>
      <c r="N36" s="63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N36" s="28"/>
    </row>
    <row r="37" spans="1:70" ht="15" customHeight="1">
      <c r="B37" s="401" t="s">
        <v>65</v>
      </c>
      <c r="C37" s="401"/>
      <c r="G37" s="276" t="s">
        <v>140</v>
      </c>
      <c r="H37" s="276"/>
      <c r="I37" s="276"/>
      <c r="L37" s="273" t="s">
        <v>50</v>
      </c>
      <c r="M37" s="273"/>
      <c r="N37" s="273"/>
      <c r="O37" s="273"/>
      <c r="P37" s="64"/>
      <c r="R37" s="276" t="s">
        <v>137</v>
      </c>
      <c r="S37" s="276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</row>
    <row r="38" spans="1:70" ht="15" customHeight="1">
      <c r="B38" s="9"/>
      <c r="C38" s="9"/>
      <c r="G38" s="275" t="s">
        <v>6</v>
      </c>
      <c r="H38" s="275"/>
      <c r="I38" s="275"/>
      <c r="L38" s="275" t="s">
        <v>51</v>
      </c>
      <c r="M38" s="275"/>
      <c r="N38" s="275"/>
      <c r="O38" s="275"/>
      <c r="P38" s="64"/>
      <c r="R38" s="275" t="s">
        <v>52</v>
      </c>
      <c r="S38" s="275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</row>
    <row r="39" spans="1:70" ht="15" customHeight="1">
      <c r="B39" s="9"/>
      <c r="C39" s="9"/>
      <c r="G39" s="140"/>
      <c r="H39" s="140"/>
      <c r="I39" s="140"/>
      <c r="L39" s="140"/>
      <c r="M39" s="140"/>
      <c r="N39" s="140"/>
      <c r="O39" s="140"/>
      <c r="P39" s="64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</row>
    <row r="40" spans="1:70" ht="13.5" customHeight="1"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N40" s="28"/>
    </row>
    <row r="41" spans="1:70" ht="15" customHeight="1">
      <c r="A41" s="130"/>
      <c r="B41" s="131"/>
      <c r="C41" s="133"/>
      <c r="D41" s="16"/>
      <c r="E41" s="16"/>
      <c r="F41" s="16"/>
      <c r="G41" s="16"/>
      <c r="H41" s="15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45"/>
      <c r="AN41" s="5"/>
    </row>
  </sheetData>
  <mergeCells count="39">
    <mergeCell ref="G38:I38"/>
    <mergeCell ref="L38:O38"/>
    <mergeCell ref="R38:S38"/>
    <mergeCell ref="D32:F32"/>
    <mergeCell ref="C33:F33"/>
    <mergeCell ref="B37:C37"/>
    <mergeCell ref="G37:I37"/>
    <mergeCell ref="L37:O37"/>
    <mergeCell ref="R37:S37"/>
    <mergeCell ref="C31:F31"/>
    <mergeCell ref="AN16:AN17"/>
    <mergeCell ref="H18:AL19"/>
    <mergeCell ref="H20:AL20"/>
    <mergeCell ref="C21:F21"/>
    <mergeCell ref="C22:F22"/>
    <mergeCell ref="D23:F23"/>
    <mergeCell ref="C24:F24"/>
    <mergeCell ref="G26:G28"/>
    <mergeCell ref="A29:F29"/>
    <mergeCell ref="C30:F30"/>
    <mergeCell ref="H25:AL25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AG4:AM4"/>
    <mergeCell ref="AG6:AM6"/>
    <mergeCell ref="AG8:AM8"/>
    <mergeCell ref="AG10:AM10"/>
    <mergeCell ref="B4:F4"/>
    <mergeCell ref="B10:F10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1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4.42578125" style="1" customWidth="1"/>
    <col min="5" max="5" width="12.42578125" style="1"/>
    <col min="6" max="6" width="16.85546875" style="2" customWidth="1"/>
    <col min="7" max="7" width="8.42578125" style="2" hidden="1" customWidth="1"/>
    <col min="8" max="34" width="8.42578125" style="1" customWidth="1"/>
    <col min="35" max="35" width="7.85546875" style="1" customWidth="1"/>
    <col min="36" max="38" width="8.42578125" style="1" customWidth="1" outlineLevel="1"/>
    <col min="39" max="39" width="12.42578125" style="65"/>
    <col min="40" max="40" width="15.85546875" style="1" customWidth="1"/>
    <col min="41" max="42" width="12.42578125" style="1"/>
    <col min="43" max="69" width="12.42578125" style="28"/>
    <col min="70" max="16384" width="12.42578125" style="1"/>
  </cols>
  <sheetData>
    <row r="1" spans="1:69" ht="15" hidden="1" customHeight="1">
      <c r="A1" s="204"/>
      <c r="B1" s="205"/>
      <c r="C1" s="207"/>
      <c r="D1" s="207"/>
      <c r="E1" s="16"/>
      <c r="F1" s="16"/>
      <c r="G1" s="16"/>
      <c r="H1" s="15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</row>
    <row r="2" spans="1:69" ht="15" hidden="1" customHeight="1" thickBot="1">
      <c r="A2" s="204"/>
      <c r="B2" s="129" t="s">
        <v>0</v>
      </c>
      <c r="C2" s="207"/>
      <c r="D2" s="207"/>
      <c r="E2" s="16"/>
      <c r="F2" s="16"/>
      <c r="G2" s="16"/>
      <c r="H2" s="15"/>
      <c r="R2" s="208"/>
      <c r="S2" s="208"/>
      <c r="T2" s="208"/>
      <c r="U2" s="208"/>
      <c r="V2" s="208"/>
      <c r="W2" s="208"/>
      <c r="X2" s="208"/>
      <c r="Y2" s="208"/>
      <c r="Z2" s="171" t="s">
        <v>1</v>
      </c>
      <c r="AC2" s="208"/>
      <c r="AD2" s="208"/>
      <c r="AE2" s="208"/>
      <c r="AF2" s="208"/>
      <c r="AG2" s="204"/>
      <c r="AH2" s="204"/>
      <c r="AI2" s="204"/>
      <c r="AJ2" s="204"/>
      <c r="AK2" s="204"/>
      <c r="AL2" s="204"/>
      <c r="AM2" s="229"/>
    </row>
    <row r="3" spans="1:69" ht="32.25" hidden="1" customHeight="1">
      <c r="A3" s="204"/>
      <c r="B3" s="269" t="s">
        <v>57</v>
      </c>
      <c r="C3" s="269"/>
      <c r="D3" s="269"/>
      <c r="E3" s="269"/>
      <c r="F3" s="269"/>
      <c r="G3" s="16"/>
      <c r="H3" s="15"/>
      <c r="R3" s="208"/>
      <c r="S3" s="208"/>
      <c r="T3" s="208"/>
      <c r="U3" s="208"/>
      <c r="V3" s="208"/>
      <c r="W3" s="208"/>
      <c r="X3" s="208"/>
      <c r="Y3" s="208"/>
      <c r="Z3" s="269" t="s">
        <v>3</v>
      </c>
      <c r="AA3" s="269"/>
      <c r="AB3" s="269"/>
      <c r="AC3" s="269"/>
      <c r="AD3" s="269"/>
      <c r="AE3" s="269"/>
      <c r="AF3" s="269"/>
      <c r="AG3" s="204"/>
      <c r="AH3" s="204"/>
      <c r="AI3" s="204"/>
      <c r="AJ3" s="204"/>
      <c r="AK3" s="204"/>
      <c r="AL3" s="204"/>
      <c r="AM3" s="204"/>
    </row>
    <row r="4" spans="1:69" ht="31.5" hidden="1" customHeight="1">
      <c r="A4" s="204"/>
      <c r="B4" s="84" t="s">
        <v>62</v>
      </c>
      <c r="C4" s="85"/>
      <c r="D4" s="85"/>
      <c r="E4" s="85"/>
      <c r="F4" s="85"/>
      <c r="G4" s="16"/>
      <c r="H4" s="15"/>
      <c r="R4" s="208"/>
      <c r="S4" s="208"/>
      <c r="T4" s="208"/>
      <c r="U4" s="208"/>
      <c r="V4" s="208"/>
      <c r="W4" s="208"/>
      <c r="X4" s="208"/>
      <c r="Y4" s="208"/>
      <c r="Z4" s="85"/>
      <c r="AA4" s="85"/>
      <c r="AB4" s="85"/>
      <c r="AC4" s="85"/>
      <c r="AD4" s="85"/>
      <c r="AE4" s="208"/>
      <c r="AF4" s="208"/>
      <c r="AG4" s="204"/>
      <c r="AH4" s="204"/>
      <c r="AI4" s="204"/>
      <c r="AJ4" s="204"/>
      <c r="AK4" s="204"/>
      <c r="AL4" s="204"/>
      <c r="AM4" s="204"/>
    </row>
    <row r="5" spans="1:69" ht="15" hidden="1" customHeight="1">
      <c r="A5" s="204"/>
      <c r="B5" s="214" t="s">
        <v>6</v>
      </c>
      <c r="C5" s="87"/>
      <c r="D5" s="87"/>
      <c r="E5" s="87"/>
      <c r="F5" s="87"/>
      <c r="G5" s="16"/>
      <c r="H5" s="15"/>
      <c r="R5" s="208"/>
      <c r="S5" s="208"/>
      <c r="T5" s="208"/>
      <c r="U5" s="208"/>
      <c r="V5" s="208"/>
      <c r="W5" s="208"/>
      <c r="X5" s="208"/>
      <c r="Y5" s="208"/>
      <c r="Z5" s="271" t="s">
        <v>6</v>
      </c>
      <c r="AA5" s="271"/>
      <c r="AB5" s="271"/>
      <c r="AC5" s="271"/>
      <c r="AD5" s="271"/>
      <c r="AE5" s="271"/>
      <c r="AF5" s="271"/>
      <c r="AG5" s="204"/>
      <c r="AH5" s="204"/>
      <c r="AI5" s="204"/>
      <c r="AJ5" s="204"/>
      <c r="AK5" s="204"/>
      <c r="AL5" s="204"/>
      <c r="AM5" s="204"/>
    </row>
    <row r="6" spans="1:69" ht="33" hidden="1" customHeight="1">
      <c r="A6" s="204"/>
      <c r="B6" s="88" t="s">
        <v>63</v>
      </c>
      <c r="C6" s="85"/>
      <c r="D6" s="85"/>
      <c r="E6" s="85"/>
      <c r="F6" s="85"/>
      <c r="G6" s="16"/>
      <c r="H6" s="15"/>
      <c r="R6" s="208"/>
      <c r="S6" s="208"/>
      <c r="T6" s="208"/>
      <c r="U6" s="208"/>
      <c r="V6" s="208"/>
      <c r="W6" s="208"/>
      <c r="X6" s="208"/>
      <c r="Y6" s="208"/>
      <c r="Z6" s="85"/>
      <c r="AA6" s="85"/>
      <c r="AB6" s="85"/>
      <c r="AC6" s="85"/>
      <c r="AD6" s="85"/>
      <c r="AE6" s="208"/>
      <c r="AF6" s="208"/>
      <c r="AG6" s="204"/>
      <c r="AH6" s="204"/>
      <c r="AI6" s="204"/>
      <c r="AJ6" s="204"/>
      <c r="AK6" s="204"/>
      <c r="AL6" s="204"/>
      <c r="AM6" s="204"/>
    </row>
    <row r="7" spans="1:69" ht="15" hidden="1" customHeight="1">
      <c r="A7" s="204"/>
      <c r="B7" s="89" t="s">
        <v>51</v>
      </c>
      <c r="C7" s="90"/>
      <c r="D7" s="90"/>
      <c r="E7" s="90"/>
      <c r="F7" s="90"/>
      <c r="G7" s="16"/>
      <c r="H7" s="15"/>
      <c r="R7" s="208"/>
      <c r="S7" s="208"/>
      <c r="T7" s="208"/>
      <c r="U7" s="208"/>
      <c r="V7" s="208"/>
      <c r="W7" s="208"/>
      <c r="X7" s="208"/>
      <c r="Y7" s="208"/>
      <c r="Z7" s="271" t="s">
        <v>51</v>
      </c>
      <c r="AA7" s="271"/>
      <c r="AB7" s="271"/>
      <c r="AC7" s="271"/>
      <c r="AD7" s="271"/>
      <c r="AE7" s="271"/>
      <c r="AF7" s="271"/>
      <c r="AG7" s="204"/>
      <c r="AH7" s="204"/>
      <c r="AI7" s="204"/>
      <c r="AJ7" s="204"/>
      <c r="AK7" s="204"/>
      <c r="AL7" s="204"/>
      <c r="AM7" s="204"/>
    </row>
    <row r="8" spans="1:69" ht="15" hidden="1" customHeight="1">
      <c r="A8" s="204"/>
      <c r="B8" s="85"/>
      <c r="C8" s="85"/>
      <c r="D8" s="85"/>
      <c r="E8" s="85"/>
      <c r="F8" s="85"/>
      <c r="G8" s="16"/>
      <c r="H8" s="15"/>
      <c r="R8" s="208"/>
      <c r="S8" s="208"/>
      <c r="T8" s="208"/>
      <c r="U8" s="208"/>
      <c r="V8" s="208"/>
      <c r="W8" s="208"/>
      <c r="X8" s="208"/>
      <c r="Y8" s="208"/>
      <c r="Z8" s="85"/>
      <c r="AA8" s="85"/>
      <c r="AB8" s="85"/>
      <c r="AC8" s="85"/>
      <c r="AD8" s="85"/>
      <c r="AE8" s="208"/>
      <c r="AF8" s="208"/>
      <c r="AG8" s="204"/>
      <c r="AH8" s="204"/>
      <c r="AI8" s="204"/>
      <c r="AJ8" s="204"/>
      <c r="AK8" s="204"/>
      <c r="AL8" s="204"/>
      <c r="AM8" s="204"/>
    </row>
    <row r="9" spans="1:69" ht="27.75" hidden="1" customHeight="1" thickBot="1">
      <c r="A9" s="17"/>
      <c r="B9" s="269" t="s">
        <v>153</v>
      </c>
      <c r="C9" s="269"/>
      <c r="D9" s="269"/>
      <c r="E9" s="269"/>
      <c r="F9" s="269"/>
      <c r="G9" s="17"/>
      <c r="H9" s="17"/>
      <c r="I9" s="17"/>
      <c r="J9" s="17"/>
      <c r="K9" s="17"/>
      <c r="L9" s="17"/>
      <c r="R9" s="204"/>
      <c r="S9" s="204"/>
      <c r="T9" s="204"/>
      <c r="U9" s="204"/>
      <c r="V9" s="204"/>
      <c r="W9" s="204"/>
      <c r="X9" s="204"/>
      <c r="Y9" s="204"/>
      <c r="Z9" s="381" t="s">
        <v>152</v>
      </c>
      <c r="AA9" s="381"/>
      <c r="AB9" s="381"/>
      <c r="AC9" s="381"/>
      <c r="AD9" s="381"/>
      <c r="AE9" s="381"/>
      <c r="AF9" s="381"/>
      <c r="AG9" s="204"/>
      <c r="AH9" s="204"/>
      <c r="AI9" s="204"/>
      <c r="AJ9" s="204"/>
      <c r="AK9" s="204"/>
      <c r="AL9" s="204"/>
      <c r="AM9" s="204"/>
    </row>
    <row r="10" spans="1:69" ht="27.75" customHeight="1" thickBot="1">
      <c r="A10" s="17"/>
      <c r="B10" s="206"/>
      <c r="C10" s="206"/>
      <c r="D10" s="206"/>
      <c r="E10" s="206"/>
      <c r="F10" s="206"/>
      <c r="G10" s="17"/>
      <c r="H10" s="17"/>
      <c r="I10" s="17"/>
      <c r="J10" s="17"/>
      <c r="K10" s="17"/>
      <c r="L10" s="17"/>
      <c r="M10" s="206"/>
      <c r="N10" s="206"/>
      <c r="O10" s="206"/>
      <c r="P10" s="206"/>
      <c r="Q10" s="206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30" t="s">
        <v>96</v>
      </c>
    </row>
    <row r="11" spans="1:69" ht="27.75" customHeight="1">
      <c r="A11" s="17"/>
      <c r="B11" s="206"/>
      <c r="C11" s="206"/>
      <c r="D11" s="206"/>
      <c r="E11" s="206"/>
      <c r="F11" s="206"/>
      <c r="G11" s="17"/>
      <c r="H11" s="17"/>
      <c r="I11" s="17"/>
      <c r="J11" s="17"/>
      <c r="K11" s="17"/>
      <c r="L11" s="17"/>
      <c r="M11" s="206"/>
      <c r="N11" s="206"/>
      <c r="O11" s="206"/>
      <c r="P11" s="206"/>
      <c r="Q11" s="206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</row>
    <row r="12" spans="1:69" ht="16.5" customHeight="1">
      <c r="A12" s="375" t="s">
        <v>139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5"/>
      <c r="AE12" s="375"/>
      <c r="AF12" s="375"/>
      <c r="AG12" s="375"/>
      <c r="AH12" s="375"/>
      <c r="AI12" s="375"/>
      <c r="AJ12" s="375"/>
      <c r="AK12" s="375"/>
      <c r="AL12" s="375"/>
      <c r="AM12" s="375"/>
      <c r="AN12" s="375"/>
      <c r="AP12" s="28"/>
      <c r="BQ12" s="1"/>
    </row>
    <row r="13" spans="1:69" ht="16.5" customHeight="1">
      <c r="A13" s="375" t="s">
        <v>138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375"/>
      <c r="AM13" s="375"/>
      <c r="AN13" s="375"/>
      <c r="AP13" s="28"/>
      <c r="BQ13" s="1"/>
    </row>
    <row r="14" spans="1:69" ht="16.5" customHeight="1">
      <c r="A14" s="375" t="s">
        <v>144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75"/>
      <c r="AN14" s="375"/>
      <c r="AP14" s="28"/>
      <c r="BQ14" s="1"/>
    </row>
    <row r="15" spans="1:69" ht="15" customHeight="1">
      <c r="A15" s="369" t="s">
        <v>10</v>
      </c>
      <c r="B15" s="376" t="s">
        <v>11</v>
      </c>
      <c r="C15" s="369" t="s">
        <v>89</v>
      </c>
      <c r="D15" s="328" t="s">
        <v>164</v>
      </c>
      <c r="E15" s="337" t="s">
        <v>54</v>
      </c>
      <c r="F15" s="337" t="s">
        <v>87</v>
      </c>
      <c r="G15" s="377" t="s">
        <v>13</v>
      </c>
      <c r="H15" s="378" t="s">
        <v>176</v>
      </c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9"/>
      <c r="AM15" s="380" t="s">
        <v>55</v>
      </c>
      <c r="AN15" s="371" t="s">
        <v>26</v>
      </c>
    </row>
    <row r="16" spans="1:69" ht="15" customHeight="1">
      <c r="A16" s="369"/>
      <c r="B16" s="376"/>
      <c r="C16" s="369"/>
      <c r="D16" s="329"/>
      <c r="E16" s="337"/>
      <c r="F16" s="337"/>
      <c r="G16" s="377"/>
      <c r="H16" s="418">
        <v>1</v>
      </c>
      <c r="I16" s="419" t="s">
        <v>107</v>
      </c>
      <c r="J16" s="418">
        <v>3</v>
      </c>
      <c r="K16" s="419" t="s">
        <v>109</v>
      </c>
      <c r="L16" s="418">
        <v>5</v>
      </c>
      <c r="M16" s="218" t="s">
        <v>111</v>
      </c>
      <c r="N16" s="217">
        <v>7</v>
      </c>
      <c r="O16" s="218" t="s">
        <v>113</v>
      </c>
      <c r="P16" s="418">
        <v>9</v>
      </c>
      <c r="Q16" s="419" t="s">
        <v>115</v>
      </c>
      <c r="R16" s="418">
        <v>11</v>
      </c>
      <c r="S16" s="419" t="s">
        <v>117</v>
      </c>
      <c r="T16" s="217">
        <v>13</v>
      </c>
      <c r="U16" s="218" t="s">
        <v>119</v>
      </c>
      <c r="V16" s="217">
        <v>15</v>
      </c>
      <c r="W16" s="218" t="s">
        <v>121</v>
      </c>
      <c r="X16" s="217">
        <v>17</v>
      </c>
      <c r="Y16" s="419" t="s">
        <v>123</v>
      </c>
      <c r="Z16" s="418">
        <v>19</v>
      </c>
      <c r="AA16" s="218" t="s">
        <v>125</v>
      </c>
      <c r="AB16" s="217">
        <v>21</v>
      </c>
      <c r="AC16" s="218" t="s">
        <v>127</v>
      </c>
      <c r="AD16" s="217">
        <v>23</v>
      </c>
      <c r="AE16" s="218" t="s">
        <v>129</v>
      </c>
      <c r="AF16" s="418">
        <v>25</v>
      </c>
      <c r="AG16" s="419" t="s">
        <v>131</v>
      </c>
      <c r="AH16" s="217">
        <v>27</v>
      </c>
      <c r="AI16" s="218" t="s">
        <v>133</v>
      </c>
      <c r="AJ16" s="217">
        <v>29</v>
      </c>
      <c r="AK16" s="218" t="s">
        <v>135</v>
      </c>
      <c r="AL16" s="219" t="s">
        <v>136</v>
      </c>
      <c r="AM16" s="380"/>
      <c r="AN16" s="371"/>
    </row>
    <row r="17" spans="1:69" ht="15" customHeight="1">
      <c r="A17" s="369"/>
      <c r="B17" s="376"/>
      <c r="C17" s="369"/>
      <c r="D17" s="329"/>
      <c r="E17" s="337"/>
      <c r="F17" s="337"/>
      <c r="G17" s="377"/>
      <c r="H17" s="345" t="s">
        <v>160</v>
      </c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6"/>
      <c r="AK17" s="346"/>
      <c r="AL17" s="346"/>
      <c r="AM17" s="380"/>
      <c r="AN17" s="371" t="s">
        <v>95</v>
      </c>
    </row>
    <row r="18" spans="1:69" ht="30" customHeight="1">
      <c r="A18" s="369"/>
      <c r="B18" s="376"/>
      <c r="C18" s="369"/>
      <c r="D18" s="330"/>
      <c r="E18" s="337"/>
      <c r="F18" s="337"/>
      <c r="G18" s="377"/>
      <c r="H18" s="348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49"/>
      <c r="AM18" s="380"/>
      <c r="AN18" s="371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382">
        <v>7</v>
      </c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382"/>
      <c r="AJ19" s="382"/>
      <c r="AK19" s="382"/>
      <c r="AL19" s="382"/>
      <c r="AM19" s="169">
        <v>8</v>
      </c>
      <c r="AN19" s="213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>
      <c r="A20" s="121" t="s">
        <v>154</v>
      </c>
      <c r="B20" s="304" t="s">
        <v>29</v>
      </c>
      <c r="C20" s="31" t="s">
        <v>77</v>
      </c>
      <c r="D20" s="31">
        <v>15.465999999999999</v>
      </c>
      <c r="E20" s="210" t="s">
        <v>30</v>
      </c>
      <c r="F20" s="26" t="s">
        <v>88</v>
      </c>
      <c r="G20" s="216">
        <v>1</v>
      </c>
      <c r="H20" s="424"/>
      <c r="I20" s="424"/>
      <c r="J20" s="424"/>
      <c r="K20" s="424"/>
      <c r="L20" s="424"/>
      <c r="M20" s="423"/>
      <c r="N20" s="423"/>
      <c r="O20" s="423"/>
      <c r="P20" s="424"/>
      <c r="Q20" s="425"/>
      <c r="R20" s="424"/>
      <c r="S20" s="424"/>
      <c r="T20" s="423">
        <f>D20</f>
        <v>15.465999999999999</v>
      </c>
      <c r="U20" s="423"/>
      <c r="V20" s="423"/>
      <c r="W20" s="423"/>
      <c r="X20" s="423"/>
      <c r="Y20" s="424"/>
      <c r="Z20" s="424"/>
      <c r="AA20" s="423"/>
      <c r="AB20" s="423"/>
      <c r="AC20" s="423"/>
      <c r="AD20" s="423"/>
      <c r="AE20" s="423"/>
      <c r="AF20" s="424"/>
      <c r="AG20" s="424"/>
      <c r="AH20" s="423"/>
      <c r="AI20" s="423"/>
      <c r="AJ20" s="423"/>
      <c r="AK20" s="423"/>
      <c r="AL20" s="423"/>
      <c r="AM20" s="222">
        <f>SUM(H20:AL20)</f>
        <v>15.465999999999999</v>
      </c>
      <c r="AN20" s="222">
        <f>AM20</f>
        <v>15.465999999999999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>
      <c r="A21" s="121" t="s">
        <v>155</v>
      </c>
      <c r="B21" s="306"/>
      <c r="C21" s="31" t="s">
        <v>78</v>
      </c>
      <c r="D21" s="31">
        <v>15.465999999999999</v>
      </c>
      <c r="E21" s="210" t="s">
        <v>31</v>
      </c>
      <c r="F21" s="26" t="s">
        <v>158</v>
      </c>
      <c r="G21" s="216">
        <v>1</v>
      </c>
      <c r="H21" s="424"/>
      <c r="I21" s="424"/>
      <c r="J21" s="424"/>
      <c r="K21" s="424"/>
      <c r="L21" s="424"/>
      <c r="M21" s="423"/>
      <c r="N21" s="423"/>
      <c r="O21" s="423"/>
      <c r="P21" s="424"/>
      <c r="Q21" s="424"/>
      <c r="R21" s="424"/>
      <c r="S21" s="424"/>
      <c r="T21" s="423"/>
      <c r="U21" s="423"/>
      <c r="V21" s="423"/>
      <c r="W21" s="423"/>
      <c r="X21" s="423"/>
      <c r="Y21" s="424"/>
      <c r="Z21" s="424"/>
      <c r="AA21" s="423"/>
      <c r="AB21" s="423"/>
      <c r="AC21" s="423"/>
      <c r="AD21" s="423">
        <f>D21</f>
        <v>15.465999999999999</v>
      </c>
      <c r="AE21" s="423"/>
      <c r="AF21" s="424"/>
      <c r="AG21" s="424"/>
      <c r="AH21" s="423"/>
      <c r="AI21" s="423"/>
      <c r="AJ21" s="423"/>
      <c r="AK21" s="423"/>
      <c r="AL21" s="423"/>
      <c r="AM21" s="222">
        <f>SUM(H21:AK21)</f>
        <v>15.465999999999999</v>
      </c>
      <c r="AN21" s="222">
        <f>AM21</f>
        <v>15.465999999999999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286" t="s">
        <v>94</v>
      </c>
      <c r="B22" s="286"/>
      <c r="C22" s="286"/>
      <c r="D22" s="286"/>
      <c r="E22" s="286"/>
      <c r="F22" s="286"/>
      <c r="G22" s="119" t="s">
        <v>33</v>
      </c>
      <c r="H22" s="223">
        <f>H20</f>
        <v>0</v>
      </c>
      <c r="I22" s="223">
        <f t="shared" ref="I22:T22" si="0">I20</f>
        <v>0</v>
      </c>
      <c r="J22" s="223">
        <f t="shared" si="0"/>
        <v>0</v>
      </c>
      <c r="K22" s="223">
        <f t="shared" si="0"/>
        <v>0</v>
      </c>
      <c r="L22" s="223">
        <f t="shared" si="0"/>
        <v>0</v>
      </c>
      <c r="M22" s="223">
        <f t="shared" si="0"/>
        <v>0</v>
      </c>
      <c r="N22" s="223">
        <f t="shared" si="0"/>
        <v>0</v>
      </c>
      <c r="O22" s="223">
        <f t="shared" si="0"/>
        <v>0</v>
      </c>
      <c r="P22" s="427"/>
      <c r="Q22" s="427">
        <f>SUM(Q20:Q21)</f>
        <v>0</v>
      </c>
      <c r="R22" s="427">
        <f t="shared" si="0"/>
        <v>0</v>
      </c>
      <c r="S22" s="427">
        <f t="shared" si="0"/>
        <v>0</v>
      </c>
      <c r="T22" s="223">
        <f>SUM(T20:T21)</f>
        <v>15.465999999999999</v>
      </c>
      <c r="U22" s="223"/>
      <c r="V22" s="223">
        <f t="shared" ref="V22:AM22" si="1">SUM(V20:V21)</f>
        <v>0</v>
      </c>
      <c r="W22" s="223">
        <f t="shared" si="1"/>
        <v>0</v>
      </c>
      <c r="X22" s="223">
        <f t="shared" si="1"/>
        <v>0</v>
      </c>
      <c r="Y22" s="223">
        <f t="shared" si="1"/>
        <v>0</v>
      </c>
      <c r="Z22" s="223">
        <f t="shared" si="1"/>
        <v>0</v>
      </c>
      <c r="AA22" s="223">
        <f t="shared" si="1"/>
        <v>0</v>
      </c>
      <c r="AB22" s="223"/>
      <c r="AC22" s="223">
        <f t="shared" si="1"/>
        <v>0</v>
      </c>
      <c r="AD22" s="223">
        <f>SUM(AD20:AD21)</f>
        <v>15.465999999999999</v>
      </c>
      <c r="AE22" s="223">
        <f t="shared" si="1"/>
        <v>0</v>
      </c>
      <c r="AF22" s="223">
        <f t="shared" si="1"/>
        <v>0</v>
      </c>
      <c r="AG22" s="223">
        <f t="shared" si="1"/>
        <v>0</v>
      </c>
      <c r="AH22" s="223">
        <f t="shared" si="1"/>
        <v>0</v>
      </c>
      <c r="AI22" s="223">
        <f t="shared" si="1"/>
        <v>0</v>
      </c>
      <c r="AJ22" s="223">
        <f t="shared" si="1"/>
        <v>0</v>
      </c>
      <c r="AK22" s="223">
        <f t="shared" si="1"/>
        <v>0</v>
      </c>
      <c r="AL22" s="223">
        <f t="shared" si="1"/>
        <v>0</v>
      </c>
      <c r="AM22" s="223">
        <f t="shared" si="1"/>
        <v>30.931999999999999</v>
      </c>
      <c r="AN22" s="224">
        <f>SUM(AN20:AN21)</f>
        <v>30.931999999999999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83" t="s">
        <v>65</v>
      </c>
      <c r="C25" s="383"/>
      <c r="D25" s="383"/>
      <c r="E25" s="383"/>
      <c r="F25" s="383"/>
      <c r="G25" s="383"/>
      <c r="H25" s="232"/>
      <c r="I25" s="387" t="s">
        <v>167</v>
      </c>
      <c r="J25" s="387"/>
      <c r="K25" s="387"/>
      <c r="L25" s="387"/>
      <c r="M25" s="233"/>
      <c r="N25" s="385"/>
      <c r="O25" s="385"/>
      <c r="P25" s="385"/>
      <c r="Q25" s="385"/>
      <c r="R25" s="233"/>
      <c r="S25" s="386" t="s">
        <v>168</v>
      </c>
      <c r="T25" s="386"/>
      <c r="U25" s="386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88" t="s">
        <v>6</v>
      </c>
      <c r="J26" s="388"/>
      <c r="K26" s="388"/>
      <c r="L26" s="388"/>
      <c r="M26" s="232"/>
      <c r="N26" s="388" t="s">
        <v>51</v>
      </c>
      <c r="O26" s="388"/>
      <c r="P26" s="388"/>
      <c r="Q26" s="388"/>
      <c r="R26" s="232"/>
      <c r="S26" s="388" t="s">
        <v>52</v>
      </c>
      <c r="T26" s="388"/>
      <c r="U26" s="388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</row>
    <row r="27" spans="1:69" ht="68.25" customHeight="1">
      <c r="B27" s="383" t="s">
        <v>166</v>
      </c>
      <c r="C27" s="383"/>
      <c r="D27" s="383"/>
      <c r="E27" s="383"/>
      <c r="F27" s="383"/>
      <c r="G27" s="383"/>
      <c r="H27" s="232"/>
      <c r="I27" s="384" t="s">
        <v>165</v>
      </c>
      <c r="J27" s="384"/>
      <c r="K27" s="384"/>
      <c r="L27" s="384"/>
      <c r="M27" s="233"/>
      <c r="N27" s="385"/>
      <c r="O27" s="385"/>
      <c r="P27" s="385"/>
      <c r="Q27" s="385"/>
      <c r="R27" s="233"/>
      <c r="S27" s="386" t="s">
        <v>169</v>
      </c>
      <c r="T27" s="386"/>
      <c r="U27" s="386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88" t="s">
        <v>6</v>
      </c>
      <c r="J28" s="388"/>
      <c r="K28" s="388"/>
      <c r="L28" s="388"/>
      <c r="M28" s="232"/>
      <c r="N28" s="388" t="s">
        <v>51</v>
      </c>
      <c r="O28" s="388"/>
      <c r="P28" s="388"/>
      <c r="Q28" s="388"/>
      <c r="R28" s="232"/>
      <c r="S28" s="388" t="s">
        <v>52</v>
      </c>
      <c r="T28" s="388"/>
      <c r="U28" s="388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B27:G27"/>
    <mergeCell ref="I27:L27"/>
    <mergeCell ref="N27:Q27"/>
    <mergeCell ref="S27:U27"/>
    <mergeCell ref="I28:L28"/>
    <mergeCell ref="N28:Q28"/>
    <mergeCell ref="S28:U28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I26:L26"/>
    <mergeCell ref="N26:Q26"/>
    <mergeCell ref="S26:U26"/>
    <mergeCell ref="AM15:AM18"/>
    <mergeCell ref="H17:AL18"/>
    <mergeCell ref="H19:AL19"/>
    <mergeCell ref="H15:AL15"/>
    <mergeCell ref="A12:AN12"/>
    <mergeCell ref="A13:AN13"/>
    <mergeCell ref="A14:AN14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56"/>
  <sheetViews>
    <sheetView showZeros="0" view="pageBreakPreview" topLeftCell="A11" zoomScale="55" zoomScaleNormal="70" zoomScaleSheetLayoutView="55" workbookViewId="0">
      <selection activeCell="G16" sqref="G16:AK16"/>
    </sheetView>
  </sheetViews>
  <sheetFormatPr defaultColWidth="12.42578125" defaultRowHeight="15" outlineLevelCol="1"/>
  <cols>
    <col min="1" max="1" width="6" style="1" customWidth="1"/>
    <col min="2" max="2" width="62.85546875" style="66" customWidth="1"/>
    <col min="3" max="3" width="23.7109375" style="1" customWidth="1"/>
    <col min="4" max="4" width="12.42578125" style="1"/>
    <col min="5" max="5" width="16.42578125" style="2" customWidth="1"/>
    <col min="6" max="6" width="7" style="2" hidden="1" customWidth="1"/>
    <col min="7" max="34" width="8.5703125" style="1" customWidth="1"/>
    <col min="35" max="37" width="8.5703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38" ht="15" hidden="1" customHeight="1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 thickBot="1">
      <c r="A2" s="173"/>
      <c r="B2" s="174"/>
      <c r="C2" s="176"/>
      <c r="D2" s="16"/>
      <c r="E2" s="16"/>
      <c r="F2" s="16"/>
      <c r="G2" s="15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229"/>
    </row>
    <row r="3" spans="1:38" ht="15" hidden="1" customHeight="1">
      <c r="A3" s="173"/>
      <c r="B3" s="129" t="s">
        <v>0</v>
      </c>
      <c r="C3" s="176"/>
      <c r="D3" s="16"/>
      <c r="E3" s="16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171" t="s">
        <v>1</v>
      </c>
      <c r="AB3" s="194"/>
      <c r="AC3" s="194"/>
      <c r="AD3" s="194"/>
      <c r="AE3" s="194"/>
      <c r="AF3" s="195"/>
      <c r="AG3" s="195"/>
      <c r="AH3" s="195"/>
      <c r="AI3" s="195"/>
      <c r="AJ3" s="195"/>
      <c r="AK3" s="195"/>
      <c r="AL3" s="195"/>
    </row>
    <row r="4" spans="1:38" ht="32.25" hidden="1" customHeight="1">
      <c r="A4" s="173"/>
      <c r="B4" s="269" t="s">
        <v>57</v>
      </c>
      <c r="C4" s="269"/>
      <c r="D4" s="269"/>
      <c r="E4" s="269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269" t="s">
        <v>3</v>
      </c>
      <c r="Z4" s="269"/>
      <c r="AA4" s="269"/>
      <c r="AB4" s="269"/>
      <c r="AC4" s="269"/>
      <c r="AD4" s="269"/>
      <c r="AE4" s="269"/>
      <c r="AF4" s="195"/>
      <c r="AG4" s="195"/>
      <c r="AH4" s="195"/>
      <c r="AI4" s="195"/>
      <c r="AJ4" s="195"/>
      <c r="AK4" s="195"/>
      <c r="AL4" s="195"/>
    </row>
    <row r="5" spans="1:38" ht="31.5" hidden="1" customHeight="1">
      <c r="A5" s="173"/>
      <c r="B5" s="84" t="s">
        <v>62</v>
      </c>
      <c r="C5" s="85"/>
      <c r="D5" s="85"/>
      <c r="E5" s="85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85"/>
      <c r="Z5" s="85"/>
      <c r="AA5" s="85"/>
      <c r="AB5" s="85"/>
      <c r="AC5" s="85"/>
      <c r="AD5" s="194"/>
      <c r="AE5" s="194"/>
      <c r="AF5" s="195"/>
      <c r="AG5" s="195"/>
      <c r="AH5" s="195"/>
      <c r="AI5" s="195"/>
      <c r="AJ5" s="195"/>
      <c r="AK5" s="195"/>
      <c r="AL5" s="195"/>
    </row>
    <row r="6" spans="1:38" ht="15" hidden="1" customHeight="1">
      <c r="A6" s="173"/>
      <c r="B6" s="179" t="s">
        <v>6</v>
      </c>
      <c r="C6" s="87"/>
      <c r="D6" s="87"/>
      <c r="E6" s="87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271" t="s">
        <v>6</v>
      </c>
      <c r="Z6" s="271"/>
      <c r="AA6" s="271"/>
      <c r="AB6" s="271"/>
      <c r="AC6" s="271"/>
      <c r="AD6" s="271"/>
      <c r="AE6" s="271"/>
      <c r="AF6" s="195"/>
      <c r="AG6" s="195"/>
      <c r="AH6" s="195"/>
      <c r="AI6" s="195"/>
      <c r="AJ6" s="195"/>
      <c r="AK6" s="195"/>
      <c r="AL6" s="195"/>
    </row>
    <row r="7" spans="1:38" ht="33" hidden="1" customHeight="1">
      <c r="A7" s="173"/>
      <c r="B7" s="88" t="s">
        <v>63</v>
      </c>
      <c r="C7" s="85"/>
      <c r="D7" s="85"/>
      <c r="E7" s="85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85"/>
      <c r="Z7" s="85"/>
      <c r="AA7" s="85"/>
      <c r="AB7" s="85"/>
      <c r="AC7" s="85"/>
      <c r="AD7" s="194"/>
      <c r="AE7" s="194"/>
      <c r="AF7" s="195"/>
      <c r="AG7" s="195"/>
      <c r="AH7" s="195"/>
      <c r="AI7" s="195"/>
      <c r="AJ7" s="195"/>
      <c r="AK7" s="195"/>
      <c r="AL7" s="195"/>
    </row>
    <row r="8" spans="1:38" ht="15" hidden="1" customHeight="1">
      <c r="A8" s="173"/>
      <c r="B8" s="89" t="s">
        <v>51</v>
      </c>
      <c r="C8" s="90"/>
      <c r="D8" s="90"/>
      <c r="E8" s="90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271" t="s">
        <v>51</v>
      </c>
      <c r="Z8" s="271"/>
      <c r="AA8" s="271"/>
      <c r="AB8" s="271"/>
      <c r="AC8" s="271"/>
      <c r="AD8" s="271"/>
      <c r="AE8" s="271"/>
      <c r="AF8" s="195"/>
      <c r="AG8" s="195"/>
      <c r="AH8" s="195"/>
      <c r="AI8" s="195"/>
      <c r="AJ8" s="195"/>
      <c r="AK8" s="195"/>
      <c r="AL8" s="195"/>
    </row>
    <row r="9" spans="1:38" ht="15" hidden="1" customHeight="1">
      <c r="A9" s="173"/>
      <c r="B9" s="85"/>
      <c r="C9" s="85"/>
      <c r="D9" s="85"/>
      <c r="E9" s="85"/>
      <c r="F9" s="16"/>
      <c r="G9" s="15"/>
      <c r="Q9" s="177"/>
      <c r="R9" s="177"/>
      <c r="S9" s="177"/>
      <c r="T9" s="177"/>
      <c r="U9" s="177"/>
      <c r="V9" s="177"/>
      <c r="W9" s="177"/>
      <c r="X9" s="177"/>
      <c r="Y9" s="85"/>
      <c r="Z9" s="85"/>
      <c r="AA9" s="85"/>
      <c r="AB9" s="85"/>
      <c r="AC9" s="85"/>
      <c r="AD9" s="194"/>
      <c r="AE9" s="194"/>
      <c r="AF9" s="195"/>
      <c r="AG9" s="195"/>
      <c r="AH9" s="195"/>
      <c r="AI9" s="195"/>
      <c r="AJ9" s="195"/>
      <c r="AK9" s="195"/>
      <c r="AL9" s="195"/>
    </row>
    <row r="10" spans="1:38" ht="27.75" hidden="1" customHeight="1" thickBot="1">
      <c r="A10" s="17"/>
      <c r="B10" s="269" t="s">
        <v>60</v>
      </c>
      <c r="C10" s="269"/>
      <c r="D10" s="269"/>
      <c r="E10" s="269"/>
      <c r="F10" s="17"/>
      <c r="G10" s="17"/>
      <c r="H10" s="17"/>
      <c r="I10" s="17"/>
      <c r="J10" s="17"/>
      <c r="K10" s="17"/>
      <c r="Q10" s="173"/>
      <c r="R10" s="173"/>
      <c r="S10" s="173"/>
      <c r="T10" s="173"/>
      <c r="U10" s="173"/>
      <c r="V10" s="173"/>
      <c r="W10" s="173"/>
      <c r="X10" s="173"/>
      <c r="Y10" s="381" t="s">
        <v>151</v>
      </c>
      <c r="Z10" s="381"/>
      <c r="AA10" s="381"/>
      <c r="AB10" s="381"/>
      <c r="AC10" s="381"/>
      <c r="AD10" s="381"/>
      <c r="AE10" s="381"/>
      <c r="AF10" s="195"/>
      <c r="AG10" s="195"/>
      <c r="AH10" s="195"/>
      <c r="AI10" s="195"/>
      <c r="AJ10" s="195"/>
      <c r="AK10" s="195"/>
      <c r="AL10" s="195"/>
    </row>
    <row r="11" spans="1:38" ht="27.75" customHeight="1" thickBot="1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230" t="s">
        <v>69</v>
      </c>
    </row>
    <row r="12" spans="1:38" ht="27.75" customHeight="1">
      <c r="A12" s="17"/>
      <c r="B12" s="175"/>
      <c r="C12" s="175"/>
      <c r="D12" s="175"/>
      <c r="E12" s="175"/>
      <c r="F12" s="17"/>
      <c r="G12" s="17"/>
      <c r="H12" s="17"/>
      <c r="I12" s="17"/>
      <c r="J12" s="17"/>
      <c r="K12" s="17"/>
      <c r="L12" s="175"/>
      <c r="M12" s="175"/>
      <c r="N12" s="175"/>
      <c r="O12" s="175"/>
      <c r="P12" s="175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</row>
    <row r="13" spans="1:38" ht="16.5" customHeight="1">
      <c r="A13" s="375" t="s">
        <v>147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375"/>
    </row>
    <row r="14" spans="1:38" ht="16.5" customHeight="1">
      <c r="A14" s="375" t="s">
        <v>138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</row>
    <row r="15" spans="1:38" ht="16.5" customHeight="1">
      <c r="A15" s="375" t="s">
        <v>145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75"/>
      <c r="Y15" s="375"/>
      <c r="Z15" s="375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</row>
    <row r="16" spans="1:38" ht="15" customHeight="1">
      <c r="A16" s="328" t="s">
        <v>10</v>
      </c>
      <c r="B16" s="331" t="s">
        <v>11</v>
      </c>
      <c r="C16" s="328" t="s">
        <v>89</v>
      </c>
      <c r="D16" s="372" t="s">
        <v>54</v>
      </c>
      <c r="E16" s="337" t="s">
        <v>87</v>
      </c>
      <c r="F16" s="338" t="s">
        <v>141</v>
      </c>
      <c r="G16" s="378" t="s">
        <v>176</v>
      </c>
      <c r="H16" s="378"/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9"/>
      <c r="AL16" s="380" t="s">
        <v>55</v>
      </c>
    </row>
    <row r="17" spans="1:69" ht="15" customHeight="1">
      <c r="A17" s="329"/>
      <c r="B17" s="332"/>
      <c r="C17" s="329"/>
      <c r="D17" s="373"/>
      <c r="E17" s="337"/>
      <c r="F17" s="339"/>
      <c r="G17" s="418">
        <v>1</v>
      </c>
      <c r="H17" s="419" t="s">
        <v>107</v>
      </c>
      <c r="I17" s="418">
        <v>3</v>
      </c>
      <c r="J17" s="419" t="s">
        <v>109</v>
      </c>
      <c r="K17" s="418">
        <v>5</v>
      </c>
      <c r="L17" s="218" t="s">
        <v>111</v>
      </c>
      <c r="M17" s="217">
        <v>7</v>
      </c>
      <c r="N17" s="218" t="s">
        <v>113</v>
      </c>
      <c r="O17" s="418">
        <v>9</v>
      </c>
      <c r="P17" s="419" t="s">
        <v>115</v>
      </c>
      <c r="Q17" s="418">
        <v>11</v>
      </c>
      <c r="R17" s="419" t="s">
        <v>117</v>
      </c>
      <c r="S17" s="217">
        <v>13</v>
      </c>
      <c r="T17" s="218" t="s">
        <v>119</v>
      </c>
      <c r="U17" s="217">
        <v>15</v>
      </c>
      <c r="V17" s="218" t="s">
        <v>121</v>
      </c>
      <c r="W17" s="217">
        <v>17</v>
      </c>
      <c r="X17" s="419" t="s">
        <v>123</v>
      </c>
      <c r="Y17" s="418">
        <v>19</v>
      </c>
      <c r="Z17" s="218" t="s">
        <v>125</v>
      </c>
      <c r="AA17" s="217">
        <v>21</v>
      </c>
      <c r="AB17" s="218" t="s">
        <v>127</v>
      </c>
      <c r="AC17" s="217">
        <v>23</v>
      </c>
      <c r="AD17" s="218" t="s">
        <v>129</v>
      </c>
      <c r="AE17" s="418">
        <v>25</v>
      </c>
      <c r="AF17" s="419" t="s">
        <v>131</v>
      </c>
      <c r="AG17" s="217">
        <v>27</v>
      </c>
      <c r="AH17" s="218" t="s">
        <v>133</v>
      </c>
      <c r="AI17" s="217">
        <v>29</v>
      </c>
      <c r="AJ17" s="218" t="s">
        <v>135</v>
      </c>
      <c r="AK17" s="219" t="s">
        <v>136</v>
      </c>
      <c r="AL17" s="380"/>
    </row>
    <row r="18" spans="1:69" ht="15" customHeight="1">
      <c r="A18" s="329"/>
      <c r="B18" s="332"/>
      <c r="C18" s="329"/>
      <c r="D18" s="373"/>
      <c r="E18" s="337"/>
      <c r="F18" s="339"/>
      <c r="G18" s="345" t="s">
        <v>148</v>
      </c>
      <c r="H18" s="346"/>
      <c r="I18" s="346"/>
      <c r="J18" s="346"/>
      <c r="K18" s="346"/>
      <c r="L18" s="346"/>
      <c r="M18" s="346"/>
      <c r="N18" s="346"/>
      <c r="O18" s="346"/>
      <c r="P18" s="346"/>
      <c r="Q18" s="346"/>
      <c r="R18" s="346"/>
      <c r="S18" s="346"/>
      <c r="T18" s="346"/>
      <c r="U18" s="346"/>
      <c r="V18" s="346"/>
      <c r="W18" s="346"/>
      <c r="X18" s="346"/>
      <c r="Y18" s="346"/>
      <c r="Z18" s="346"/>
      <c r="AA18" s="346"/>
      <c r="AB18" s="346"/>
      <c r="AC18" s="346"/>
      <c r="AD18" s="346"/>
      <c r="AE18" s="346"/>
      <c r="AF18" s="346"/>
      <c r="AG18" s="346"/>
      <c r="AH18" s="346"/>
      <c r="AI18" s="346"/>
      <c r="AJ18" s="346"/>
      <c r="AK18" s="346"/>
      <c r="AL18" s="380"/>
    </row>
    <row r="19" spans="1:69" ht="30" customHeight="1">
      <c r="A19" s="330"/>
      <c r="B19" s="333"/>
      <c r="C19" s="330"/>
      <c r="D19" s="374"/>
      <c r="E19" s="337"/>
      <c r="F19" s="340"/>
      <c r="G19" s="348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349"/>
      <c r="AB19" s="349"/>
      <c r="AC19" s="349"/>
      <c r="AD19" s="349"/>
      <c r="AE19" s="349"/>
      <c r="AF19" s="349"/>
      <c r="AG19" s="349"/>
      <c r="AH19" s="349"/>
      <c r="AI19" s="349"/>
      <c r="AJ19" s="349"/>
      <c r="AK19" s="349"/>
      <c r="AL19" s="380"/>
    </row>
    <row r="20" spans="1:69" s="23" customFormat="1">
      <c r="A20" s="20">
        <v>1</v>
      </c>
      <c r="B20" s="20">
        <v>2</v>
      </c>
      <c r="C20" s="21">
        <v>3</v>
      </c>
      <c r="D20" s="21">
        <v>5</v>
      </c>
      <c r="E20" s="20">
        <v>6</v>
      </c>
      <c r="F20" s="20">
        <v>7</v>
      </c>
      <c r="G20" s="321">
        <v>7</v>
      </c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3"/>
      <c r="AL20" s="156">
        <v>8</v>
      </c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</row>
    <row r="21" spans="1:69" s="23" customFormat="1" ht="15" customHeight="1">
      <c r="B21" s="185"/>
      <c r="C21" s="185"/>
      <c r="D21" s="185"/>
      <c r="E21" s="185"/>
      <c r="F21" s="185"/>
      <c r="G21" s="324" t="s">
        <v>28</v>
      </c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6"/>
      <c r="AL21" s="185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</row>
    <row r="22" spans="1:69" ht="80.25" customHeight="1">
      <c r="A22" s="221" t="s">
        <v>154</v>
      </c>
      <c r="B22" s="304" t="s">
        <v>29</v>
      </c>
      <c r="C22" s="31" t="s">
        <v>70</v>
      </c>
      <c r="D22" s="178" t="s">
        <v>30</v>
      </c>
      <c r="E22" s="26" t="s">
        <v>88</v>
      </c>
      <c r="F22" s="190">
        <v>1</v>
      </c>
      <c r="G22" s="420"/>
      <c r="H22" s="420"/>
      <c r="I22" s="420"/>
      <c r="J22" s="420"/>
      <c r="K22" s="420"/>
      <c r="L22" s="426"/>
      <c r="M22" s="426"/>
      <c r="N22" s="426"/>
      <c r="O22" s="420"/>
      <c r="P22" s="420"/>
      <c r="Q22" s="420"/>
      <c r="R22" s="420"/>
      <c r="S22" s="426"/>
      <c r="T22" s="426"/>
      <c r="U22" s="426"/>
      <c r="V22" s="426"/>
      <c r="W22" s="426">
        <v>1</v>
      </c>
      <c r="X22" s="420"/>
      <c r="Y22" s="420"/>
      <c r="Z22" s="426"/>
      <c r="AA22" s="426"/>
      <c r="AB22" s="426"/>
      <c r="AC22" s="426"/>
      <c r="AD22" s="426"/>
      <c r="AE22" s="420"/>
      <c r="AF22" s="420"/>
      <c r="AG22" s="426"/>
      <c r="AH22" s="426"/>
      <c r="AI22" s="426"/>
      <c r="AJ22" s="426"/>
      <c r="AK22" s="426"/>
      <c r="AL22" s="25">
        <f>SUM(G22:AK22)</f>
        <v>1</v>
      </c>
      <c r="AM22" s="28"/>
      <c r="AN22" s="28"/>
      <c r="AO22" s="28"/>
    </row>
    <row r="23" spans="1:69" ht="80.25" customHeight="1">
      <c r="A23" s="221" t="s">
        <v>155</v>
      </c>
      <c r="B23" s="306"/>
      <c r="C23" s="31" t="s">
        <v>71</v>
      </c>
      <c r="D23" s="192" t="s">
        <v>31</v>
      </c>
      <c r="E23" s="26" t="s">
        <v>158</v>
      </c>
      <c r="F23" s="198">
        <v>1</v>
      </c>
      <c r="G23" s="420"/>
      <c r="H23" s="420"/>
      <c r="I23" s="420"/>
      <c r="J23" s="420"/>
      <c r="K23" s="420"/>
      <c r="L23" s="426"/>
      <c r="M23" s="426"/>
      <c r="N23" s="426"/>
      <c r="O23" s="420"/>
      <c r="P23" s="420"/>
      <c r="Q23" s="420"/>
      <c r="R23" s="420"/>
      <c r="S23" s="426"/>
      <c r="T23" s="426"/>
      <c r="U23" s="426"/>
      <c r="V23" s="426"/>
      <c r="W23" s="426">
        <v>1</v>
      </c>
      <c r="X23" s="420"/>
      <c r="Y23" s="420"/>
      <c r="Z23" s="426"/>
      <c r="AA23" s="426"/>
      <c r="AB23" s="426"/>
      <c r="AC23" s="426"/>
      <c r="AD23" s="426"/>
      <c r="AE23" s="420"/>
      <c r="AF23" s="420"/>
      <c r="AG23" s="426"/>
      <c r="AH23" s="426"/>
      <c r="AI23" s="426"/>
      <c r="AJ23" s="426"/>
      <c r="AK23" s="426"/>
      <c r="AL23" s="25">
        <f>SUM(G23:AK23)</f>
        <v>1</v>
      </c>
      <c r="AM23" s="28"/>
      <c r="AN23" s="28"/>
      <c r="AO23" s="28"/>
    </row>
    <row r="24" spans="1:69" s="23" customFormat="1" ht="15.75" customHeight="1">
      <c r="A24" s="286" t="s">
        <v>94</v>
      </c>
      <c r="B24" s="286"/>
      <c r="C24" s="286"/>
      <c r="D24" s="286"/>
      <c r="E24" s="286"/>
      <c r="F24" s="119"/>
      <c r="G24" s="69">
        <f>G22</f>
        <v>0</v>
      </c>
      <c r="H24" s="69">
        <f t="shared" ref="H24:AK24" si="0">H22</f>
        <v>0</v>
      </c>
      <c r="I24" s="69">
        <f t="shared" si="0"/>
        <v>0</v>
      </c>
      <c r="J24" s="69">
        <f t="shared" si="0"/>
        <v>0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69">
        <f t="shared" si="0"/>
        <v>0</v>
      </c>
      <c r="O24" s="69">
        <f t="shared" si="0"/>
        <v>0</v>
      </c>
      <c r="P24" s="69">
        <f t="shared" si="0"/>
        <v>0</v>
      </c>
      <c r="Q24" s="69">
        <f t="shared" si="0"/>
        <v>0</v>
      </c>
      <c r="R24" s="69">
        <f t="shared" si="0"/>
        <v>0</v>
      </c>
      <c r="S24" s="69">
        <f t="shared" si="0"/>
        <v>0</v>
      </c>
      <c r="T24" s="69">
        <f t="shared" si="0"/>
        <v>0</v>
      </c>
      <c r="U24" s="69"/>
      <c r="V24" s="69">
        <f t="shared" si="0"/>
        <v>0</v>
      </c>
      <c r="W24" s="69">
        <f>SUM(W22:W23)</f>
        <v>2</v>
      </c>
      <c r="X24" s="69">
        <f t="shared" si="0"/>
        <v>0</v>
      </c>
      <c r="Y24" s="69">
        <f t="shared" si="0"/>
        <v>0</v>
      </c>
      <c r="Z24" s="69">
        <f t="shared" si="0"/>
        <v>0</v>
      </c>
      <c r="AA24" s="69">
        <f t="shared" si="0"/>
        <v>0</v>
      </c>
      <c r="AB24" s="69">
        <f t="shared" si="0"/>
        <v>0</v>
      </c>
      <c r="AC24" s="69">
        <f t="shared" si="0"/>
        <v>0</v>
      </c>
      <c r="AD24" s="69">
        <f t="shared" si="0"/>
        <v>0</v>
      </c>
      <c r="AE24" s="69">
        <f t="shared" si="0"/>
        <v>0</v>
      </c>
      <c r="AF24" s="69">
        <f t="shared" si="0"/>
        <v>0</v>
      </c>
      <c r="AG24" s="69">
        <f t="shared" si="0"/>
        <v>0</v>
      </c>
      <c r="AH24" s="69">
        <f t="shared" si="0"/>
        <v>0</v>
      </c>
      <c r="AI24" s="69">
        <f t="shared" si="0"/>
        <v>0</v>
      </c>
      <c r="AJ24" s="69">
        <f t="shared" si="0"/>
        <v>0</v>
      </c>
      <c r="AK24" s="69">
        <f t="shared" si="0"/>
        <v>0</v>
      </c>
      <c r="AL24" s="25">
        <f>SUM(AL22:AL23)</f>
        <v>2</v>
      </c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</row>
    <row r="25" spans="1:69" s="36" customFormat="1" ht="15.75" customHeight="1" thickBot="1">
      <c r="B25" s="187"/>
      <c r="C25" s="187"/>
      <c r="D25" s="187"/>
      <c r="E25" s="187"/>
      <c r="F25" s="187"/>
      <c r="G25" s="300" t="s">
        <v>39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2"/>
      <c r="AL25" s="187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9" s="37" customFormat="1" ht="168" customHeight="1">
      <c r="A26" s="221" t="s">
        <v>157</v>
      </c>
      <c r="B26" s="250" t="s">
        <v>156</v>
      </c>
      <c r="C26" s="31" t="s">
        <v>74</v>
      </c>
      <c r="D26" s="249" t="s">
        <v>30</v>
      </c>
      <c r="E26" s="26" t="s">
        <v>88</v>
      </c>
      <c r="F26" s="252"/>
      <c r="G26" s="420"/>
      <c r="H26" s="420"/>
      <c r="I26" s="420"/>
      <c r="J26" s="420"/>
      <c r="K26" s="420"/>
      <c r="L26" s="426"/>
      <c r="M26" s="426"/>
      <c r="N26" s="426"/>
      <c r="O26" s="420"/>
      <c r="P26" s="420"/>
      <c r="Q26" s="420"/>
      <c r="R26" s="420"/>
      <c r="S26" s="426"/>
      <c r="T26" s="426"/>
      <c r="U26" s="426"/>
      <c r="V26" s="426"/>
      <c r="W26" s="426"/>
      <c r="X26" s="420"/>
      <c r="Y26" s="420"/>
      <c r="Z26" s="426"/>
      <c r="AA26" s="426"/>
      <c r="AB26" s="426"/>
      <c r="AC26" s="426"/>
      <c r="AD26" s="426">
        <v>1</v>
      </c>
      <c r="AE26" s="420"/>
      <c r="AF26" s="420"/>
      <c r="AG26" s="426"/>
      <c r="AH26" s="426"/>
      <c r="AI26" s="426"/>
      <c r="AJ26" s="426"/>
      <c r="AK26" s="426"/>
      <c r="AL26" s="25">
        <f>SUM(G26:AK26)</f>
        <v>1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9" s="23" customFormat="1" ht="15.75" customHeight="1">
      <c r="A27" s="286" t="s">
        <v>94</v>
      </c>
      <c r="B27" s="286"/>
      <c r="C27" s="286"/>
      <c r="D27" s="286"/>
      <c r="E27" s="286"/>
      <c r="F27" s="119"/>
      <c r="G27" s="44">
        <f>G26</f>
        <v>0</v>
      </c>
      <c r="H27" s="44">
        <f t="shared" ref="H27:AK27" si="1">H26</f>
        <v>0</v>
      </c>
      <c r="I27" s="44">
        <f t="shared" si="1"/>
        <v>0</v>
      </c>
      <c r="J27" s="44">
        <f t="shared" si="1"/>
        <v>0</v>
      </c>
      <c r="K27" s="44">
        <f t="shared" si="1"/>
        <v>0</v>
      </c>
      <c r="L27" s="44">
        <f t="shared" si="1"/>
        <v>0</v>
      </c>
      <c r="M27" s="44">
        <f t="shared" si="1"/>
        <v>0</v>
      </c>
      <c r="N27" s="44">
        <f t="shared" si="1"/>
        <v>0</v>
      </c>
      <c r="O27" s="44">
        <f t="shared" si="1"/>
        <v>0</v>
      </c>
      <c r="P27" s="44">
        <f t="shared" si="1"/>
        <v>0</v>
      </c>
      <c r="Q27" s="44">
        <f t="shared" si="1"/>
        <v>0</v>
      </c>
      <c r="R27" s="44">
        <f t="shared" si="1"/>
        <v>0</v>
      </c>
      <c r="S27" s="44">
        <f t="shared" si="1"/>
        <v>0</v>
      </c>
      <c r="T27" s="44">
        <f t="shared" si="1"/>
        <v>0</v>
      </c>
      <c r="U27" s="44"/>
      <c r="V27" s="44">
        <f t="shared" si="1"/>
        <v>0</v>
      </c>
      <c r="W27" s="44">
        <f>W26</f>
        <v>0</v>
      </c>
      <c r="X27" s="44">
        <f t="shared" si="1"/>
        <v>0</v>
      </c>
      <c r="Y27" s="44">
        <f t="shared" si="1"/>
        <v>0</v>
      </c>
      <c r="Z27" s="44"/>
      <c r="AA27" s="44">
        <f t="shared" si="1"/>
        <v>0</v>
      </c>
      <c r="AB27" s="44"/>
      <c r="AC27" s="44">
        <f t="shared" si="1"/>
        <v>0</v>
      </c>
      <c r="AD27" s="44">
        <f>SUM(AD26)</f>
        <v>1</v>
      </c>
      <c r="AE27" s="44">
        <f t="shared" si="1"/>
        <v>0</v>
      </c>
      <c r="AF27" s="44">
        <f t="shared" si="1"/>
        <v>0</v>
      </c>
      <c r="AG27" s="44">
        <f t="shared" si="1"/>
        <v>0</v>
      </c>
      <c r="AH27" s="44">
        <f t="shared" si="1"/>
        <v>0</v>
      </c>
      <c r="AI27" s="44">
        <f t="shared" si="1"/>
        <v>0</v>
      </c>
      <c r="AJ27" s="44">
        <f t="shared" si="1"/>
        <v>0</v>
      </c>
      <c r="AK27" s="44">
        <f t="shared" si="1"/>
        <v>0</v>
      </c>
      <c r="AL27" s="44">
        <f>AL26</f>
        <v>1</v>
      </c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</row>
    <row r="28" spans="1:69" s="23" customFormat="1" ht="15.75" customHeight="1">
      <c r="A28" s="315"/>
      <c r="B28" s="316"/>
      <c r="C28" s="316"/>
      <c r="D28" s="316"/>
      <c r="E28" s="316"/>
      <c r="F28" s="316"/>
      <c r="G28" s="316"/>
      <c r="H28" s="316"/>
      <c r="I28" s="316"/>
      <c r="J28" s="316"/>
      <c r="K28" s="316"/>
      <c r="L28" s="316"/>
      <c r="M28" s="316"/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316"/>
      <c r="AE28" s="316"/>
      <c r="AF28" s="316"/>
      <c r="AG28" s="316"/>
      <c r="AH28" s="316"/>
      <c r="AI28" s="316"/>
      <c r="AJ28" s="316"/>
      <c r="AK28" s="316"/>
      <c r="AL28" s="317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</row>
    <row r="29" spans="1:69" ht="15" customHeight="1">
      <c r="A29" s="200"/>
      <c r="B29" s="286" t="s">
        <v>159</v>
      </c>
      <c r="C29" s="286"/>
      <c r="D29" s="286"/>
      <c r="E29" s="286"/>
      <c r="F29" s="201"/>
      <c r="G29" s="202"/>
      <c r="H29" s="202"/>
      <c r="I29" s="202"/>
      <c r="J29" s="202"/>
      <c r="K29" s="202"/>
      <c r="L29" s="202"/>
      <c r="M29" s="202"/>
      <c r="N29" s="203"/>
      <c r="O29" s="203"/>
      <c r="P29" s="203"/>
      <c r="Q29" s="203"/>
      <c r="R29" s="203"/>
      <c r="S29" s="203"/>
      <c r="T29" s="203"/>
      <c r="U29" s="220"/>
      <c r="V29" s="203">
        <f>V27+V24</f>
        <v>0</v>
      </c>
      <c r="W29" s="220">
        <f>SUM(W22:W23,W26)</f>
        <v>2</v>
      </c>
      <c r="X29" s="203">
        <f>X27+X24</f>
        <v>0</v>
      </c>
      <c r="Y29" s="203">
        <f>Y27+Y24</f>
        <v>0</v>
      </c>
      <c r="Z29" s="220"/>
      <c r="AA29" s="203">
        <f>AA27+AA24</f>
        <v>0</v>
      </c>
      <c r="AB29" s="220"/>
      <c r="AC29" s="203">
        <f>AC27+AC24</f>
        <v>0</v>
      </c>
      <c r="AD29" s="239">
        <f>SUM(AD22:AD23,AD26)</f>
        <v>1</v>
      </c>
      <c r="AE29" s="203">
        <f t="shared" ref="AE29:AL29" si="2">AE27+AE24</f>
        <v>0</v>
      </c>
      <c r="AF29" s="203">
        <f t="shared" si="2"/>
        <v>0</v>
      </c>
      <c r="AG29" s="203">
        <f t="shared" si="2"/>
        <v>0</v>
      </c>
      <c r="AH29" s="203">
        <f t="shared" si="2"/>
        <v>0</v>
      </c>
      <c r="AI29" s="203">
        <f t="shared" si="2"/>
        <v>0</v>
      </c>
      <c r="AJ29" s="203">
        <f t="shared" si="2"/>
        <v>0</v>
      </c>
      <c r="AK29" s="203">
        <f t="shared" si="2"/>
        <v>0</v>
      </c>
      <c r="AL29" s="220">
        <f t="shared" si="2"/>
        <v>3</v>
      </c>
    </row>
    <row r="30" spans="1:69" ht="36.75" customHeight="1"/>
    <row r="31" spans="1:69" ht="15" customHeight="1">
      <c r="A31" s="61"/>
      <c r="B31" s="62"/>
      <c r="C31" s="62"/>
      <c r="D31" s="62"/>
      <c r="E31" s="62"/>
      <c r="F31" s="62"/>
      <c r="G31" s="63"/>
      <c r="H31" s="63"/>
      <c r="I31" s="63"/>
      <c r="J31" s="63"/>
      <c r="K31" s="63"/>
      <c r="L31" s="63"/>
      <c r="M31" s="63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69" ht="65.25" customHeight="1">
      <c r="B32" s="383" t="s">
        <v>65</v>
      </c>
      <c r="C32" s="383"/>
      <c r="D32" s="383"/>
      <c r="E32" s="383"/>
      <c r="F32" s="383"/>
      <c r="G32" s="383"/>
      <c r="H32" s="232"/>
      <c r="I32" s="387" t="s">
        <v>167</v>
      </c>
      <c r="J32" s="387"/>
      <c r="K32" s="387"/>
      <c r="L32" s="387"/>
      <c r="M32" s="233"/>
      <c r="N32" s="385"/>
      <c r="O32" s="385"/>
      <c r="P32" s="385"/>
      <c r="Q32" s="385"/>
      <c r="R32" s="233"/>
      <c r="S32" s="386" t="s">
        <v>168</v>
      </c>
      <c r="T32" s="386"/>
      <c r="U32" s="386"/>
      <c r="V32" s="232"/>
      <c r="W32" s="232"/>
      <c r="X32" s="234"/>
      <c r="Y32" s="234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65"/>
      <c r="AP32" s="1"/>
      <c r="BQ32" s="28"/>
    </row>
    <row r="33" spans="1:69" ht="30.75" customHeight="1">
      <c r="B33" s="232"/>
      <c r="C33" s="232"/>
      <c r="D33" s="232"/>
      <c r="E33" s="232"/>
      <c r="F33" s="232"/>
      <c r="G33" s="232"/>
      <c r="H33" s="232"/>
      <c r="I33" s="388" t="s">
        <v>6</v>
      </c>
      <c r="J33" s="388"/>
      <c r="K33" s="388"/>
      <c r="L33" s="388"/>
      <c r="M33" s="232"/>
      <c r="N33" s="388" t="s">
        <v>51</v>
      </c>
      <c r="O33" s="388"/>
      <c r="P33" s="388"/>
      <c r="Q33" s="388"/>
      <c r="R33" s="232"/>
      <c r="S33" s="388" t="s">
        <v>52</v>
      </c>
      <c r="T33" s="388"/>
      <c r="U33" s="388"/>
      <c r="V33" s="232"/>
      <c r="W33" s="232"/>
      <c r="X33" s="235"/>
      <c r="Y33" s="235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65"/>
      <c r="AP33" s="1"/>
      <c r="BQ33" s="28"/>
    </row>
    <row r="34" spans="1:69" ht="68.25" customHeight="1">
      <c r="B34" s="383" t="s">
        <v>166</v>
      </c>
      <c r="C34" s="383"/>
      <c r="D34" s="383"/>
      <c r="E34" s="383"/>
      <c r="F34" s="383"/>
      <c r="G34" s="383"/>
      <c r="H34" s="232"/>
      <c r="I34" s="384" t="s">
        <v>165</v>
      </c>
      <c r="J34" s="384"/>
      <c r="K34" s="384"/>
      <c r="L34" s="384"/>
      <c r="M34" s="233"/>
      <c r="N34" s="385"/>
      <c r="O34" s="385"/>
      <c r="P34" s="385"/>
      <c r="Q34" s="385"/>
      <c r="R34" s="233"/>
      <c r="S34" s="386" t="s">
        <v>169</v>
      </c>
      <c r="T34" s="386"/>
      <c r="U34" s="386"/>
      <c r="V34" s="232"/>
      <c r="W34" s="232"/>
      <c r="X34" s="236"/>
      <c r="Y34" s="236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65"/>
      <c r="AP34" s="1"/>
      <c r="BQ34" s="28"/>
    </row>
    <row r="35" spans="1:69" ht="32.25" customHeight="1">
      <c r="B35" s="232"/>
      <c r="C35" s="232"/>
      <c r="D35" s="232"/>
      <c r="E35" s="232"/>
      <c r="F35" s="232"/>
      <c r="G35" s="232"/>
      <c r="H35" s="232"/>
      <c r="I35" s="388" t="s">
        <v>6</v>
      </c>
      <c r="J35" s="388"/>
      <c r="K35" s="388"/>
      <c r="L35" s="388"/>
      <c r="M35" s="232"/>
      <c r="N35" s="388" t="s">
        <v>51</v>
      </c>
      <c r="O35" s="388"/>
      <c r="P35" s="388"/>
      <c r="Q35" s="388"/>
      <c r="R35" s="232"/>
      <c r="S35" s="388" t="s">
        <v>52</v>
      </c>
      <c r="T35" s="388"/>
      <c r="U35" s="388"/>
      <c r="V35" s="232"/>
      <c r="W35" s="232"/>
      <c r="X35" s="237"/>
      <c r="Y35" s="237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65"/>
      <c r="AP35" s="1"/>
      <c r="BQ35" s="28"/>
    </row>
    <row r="36" spans="1:69" ht="15" customHeight="1">
      <c r="A36" s="173"/>
      <c r="B36" s="174"/>
      <c r="C36" s="176"/>
      <c r="D36" s="16"/>
      <c r="E36" s="16"/>
      <c r="F36" s="16"/>
      <c r="G36" s="15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</row>
    <row r="37" spans="1:69" ht="13.5" customHeight="1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69" ht="40.5"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 t="s">
        <v>174</v>
      </c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3"/>
    </row>
    <row r="39" spans="1:69" ht="20.25"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>
        <v>0.14000000000000001</v>
      </c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  <c r="AL39" s="264">
        <f>SUM(G39:AK39)</f>
        <v>0.14000000000000001</v>
      </c>
    </row>
    <row r="40" spans="1:69" ht="60.75"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 t="s">
        <v>175</v>
      </c>
      <c r="AE40" s="262"/>
      <c r="AF40" s="262"/>
      <c r="AG40" s="262"/>
      <c r="AH40" s="262"/>
      <c r="AI40" s="262"/>
      <c r="AJ40" s="262"/>
      <c r="AK40" s="262"/>
      <c r="AL40" s="263"/>
    </row>
    <row r="41" spans="1:69" ht="20.25"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4">
        <v>0.12</v>
      </c>
      <c r="AE41" s="264"/>
      <c r="AF41" s="264"/>
      <c r="AG41" s="264"/>
      <c r="AH41" s="264"/>
      <c r="AI41" s="264"/>
      <c r="AJ41" s="264"/>
      <c r="AK41" s="264"/>
      <c r="AL41" s="264">
        <f>SUM(G41:AK41)</f>
        <v>0.12</v>
      </c>
    </row>
    <row r="42" spans="1:69" ht="20.25">
      <c r="AL42" s="267">
        <f>SUM(AL39,AL41)</f>
        <v>0.26</v>
      </c>
    </row>
    <row r="48" spans="1:69" s="244" customFormat="1" ht="20.25" customHeight="1">
      <c r="A48" s="411"/>
      <c r="B48" s="411"/>
      <c r="C48" s="412"/>
      <c r="D48" s="412"/>
      <c r="E48" s="259"/>
      <c r="F48" s="260"/>
      <c r="G48" s="246"/>
      <c r="H48" s="246"/>
      <c r="I48" s="248"/>
      <c r="J48" s="248"/>
      <c r="K48" s="248"/>
      <c r="L48" s="248"/>
      <c r="M48" s="248"/>
      <c r="N48" s="261"/>
      <c r="O48" s="261"/>
      <c r="P48" s="261"/>
      <c r="Q48" s="261"/>
      <c r="R48" s="259"/>
      <c r="S48" s="259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48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  <c r="BJ48" s="246"/>
      <c r="BK48" s="246"/>
      <c r="BL48" s="246"/>
      <c r="BM48" s="246"/>
      <c r="BN48" s="246"/>
      <c r="BO48" s="246"/>
    </row>
    <row r="49" spans="1:41">
      <c r="A49" s="28"/>
      <c r="B49" s="257"/>
      <c r="C49" s="28"/>
      <c r="D49" s="28"/>
      <c r="E49" s="258"/>
      <c r="F49" s="25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M49" s="28"/>
      <c r="AN49" s="28"/>
      <c r="AO49" s="28"/>
    </row>
    <row r="50" spans="1:41">
      <c r="A50" s="28"/>
      <c r="B50" s="257"/>
      <c r="C50" s="28"/>
      <c r="D50" s="28"/>
      <c r="E50" s="258"/>
      <c r="F50" s="25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M50" s="28"/>
      <c r="AN50" s="28"/>
      <c r="AO50" s="28"/>
    </row>
    <row r="51" spans="1:41">
      <c r="A51" s="28"/>
      <c r="B51" s="257"/>
      <c r="C51" s="28"/>
      <c r="D51" s="28"/>
      <c r="E51" s="258"/>
      <c r="F51" s="25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M51" s="28"/>
      <c r="AN51" s="28"/>
      <c r="AO51" s="28"/>
    </row>
    <row r="52" spans="1:41">
      <c r="A52" s="28"/>
      <c r="B52" s="257"/>
      <c r="C52" s="28"/>
      <c r="D52" s="28"/>
      <c r="E52" s="258"/>
      <c r="F52" s="25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M52" s="28"/>
      <c r="AN52" s="28"/>
      <c r="AO52" s="28"/>
    </row>
    <row r="53" spans="1:41">
      <c r="A53" s="28"/>
      <c r="B53" s="257"/>
      <c r="C53" s="28"/>
      <c r="D53" s="28"/>
      <c r="E53" s="258"/>
      <c r="F53" s="25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M53" s="28"/>
      <c r="AN53" s="28"/>
      <c r="AO53" s="28"/>
    </row>
    <row r="54" spans="1:41">
      <c r="A54" s="28"/>
      <c r="B54" s="257"/>
      <c r="C54" s="28"/>
      <c r="D54" s="28"/>
      <c r="E54" s="258"/>
      <c r="F54" s="25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M54" s="28"/>
      <c r="AN54" s="28"/>
      <c r="AO54" s="28"/>
    </row>
    <row r="55" spans="1:41">
      <c r="A55" s="28"/>
      <c r="B55" s="257"/>
      <c r="C55" s="28"/>
      <c r="D55" s="28"/>
      <c r="E55" s="258"/>
      <c r="F55" s="25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M55" s="28"/>
      <c r="AN55" s="28"/>
      <c r="AO55" s="28"/>
    </row>
    <row r="56" spans="1:41">
      <c r="A56" s="28"/>
      <c r="B56" s="257"/>
      <c r="C56" s="28"/>
      <c r="D56" s="28"/>
      <c r="E56" s="258"/>
      <c r="F56" s="25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M56" s="28"/>
      <c r="AN56" s="28"/>
      <c r="AO56" s="28"/>
    </row>
  </sheetData>
  <mergeCells count="42">
    <mergeCell ref="A48:B48"/>
    <mergeCell ref="C48:D48"/>
    <mergeCell ref="B29:E29"/>
    <mergeCell ref="A28:AL28"/>
    <mergeCell ref="B32:G32"/>
    <mergeCell ref="I32:L32"/>
    <mergeCell ref="N32:Q32"/>
    <mergeCell ref="S32:U32"/>
    <mergeCell ref="A27:E27"/>
    <mergeCell ref="I35:L35"/>
    <mergeCell ref="N35:Q35"/>
    <mergeCell ref="S35:U35"/>
    <mergeCell ref="S33:U33"/>
    <mergeCell ref="B34:G34"/>
    <mergeCell ref="I34:L34"/>
    <mergeCell ref="N34:Q34"/>
    <mergeCell ref="S34:U34"/>
    <mergeCell ref="I33:L33"/>
    <mergeCell ref="N33:Q33"/>
    <mergeCell ref="A14:AL14"/>
    <mergeCell ref="F16:F19"/>
    <mergeCell ref="G16:AK16"/>
    <mergeCell ref="AL16:AL19"/>
    <mergeCell ref="G25:AK25"/>
    <mergeCell ref="G18:AK19"/>
    <mergeCell ref="G20:AK20"/>
    <mergeCell ref="G21:AK21"/>
    <mergeCell ref="A24:E24"/>
    <mergeCell ref="A15:AL15"/>
    <mergeCell ref="A16:A19"/>
    <mergeCell ref="B16:B19"/>
    <mergeCell ref="C16:C19"/>
    <mergeCell ref="D16:D19"/>
    <mergeCell ref="E16:E19"/>
    <mergeCell ref="B22:B23"/>
    <mergeCell ref="B4:E4"/>
    <mergeCell ref="B10:E10"/>
    <mergeCell ref="A13:AL13"/>
    <mergeCell ref="Y4:AE4"/>
    <mergeCell ref="Y6:AE6"/>
    <mergeCell ref="Y8:AE8"/>
    <mergeCell ref="Y10:AE10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6"/>
  <sheetViews>
    <sheetView showZeros="0" tabSelected="1" view="pageBreakPreview" topLeftCell="A11" zoomScale="60" zoomScaleNormal="70" workbookViewId="0">
      <selection activeCell="Y33" sqref="Y33"/>
    </sheetView>
  </sheetViews>
  <sheetFormatPr defaultColWidth="12.42578125" defaultRowHeight="15" outlineLevelCol="1"/>
  <cols>
    <col min="1" max="1" width="6" style="1" customWidth="1"/>
    <col min="2" max="2" width="62.85546875" style="66" customWidth="1"/>
    <col min="3" max="3" width="23.7109375" style="1" customWidth="1"/>
    <col min="4" max="4" width="15.42578125" style="1" customWidth="1"/>
    <col min="5" max="5" width="12.42578125" style="1"/>
    <col min="6" max="6" width="16.42578125" style="2" customWidth="1"/>
    <col min="7" max="7" width="7" style="2" hidden="1" customWidth="1"/>
    <col min="8" max="28" width="8.5703125" style="1" customWidth="1"/>
    <col min="29" max="29" width="10.7109375" style="1" customWidth="1"/>
    <col min="30" max="35" width="8.5703125" style="1" customWidth="1"/>
    <col min="36" max="38" width="8.5703125" style="1" customWidth="1" outlineLevel="1"/>
    <col min="39" max="39" width="12.42578125" style="65"/>
    <col min="40" max="40" width="16.85546875" style="1" customWidth="1"/>
    <col min="41" max="42" width="12.42578125" style="1"/>
    <col min="43" max="69" width="12.42578125" style="28"/>
    <col min="70" max="16384" width="12.42578125" style="1"/>
  </cols>
  <sheetData>
    <row r="1" spans="1:40" ht="15" hidden="1" customHeight="1">
      <c r="A1" s="204"/>
      <c r="B1" s="205"/>
      <c r="C1" s="207"/>
      <c r="D1" s="207"/>
      <c r="E1" s="16"/>
      <c r="F1" s="16"/>
      <c r="G1" s="16"/>
      <c r="H1" s="15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</row>
    <row r="2" spans="1:40" ht="15" hidden="1" customHeight="1" thickBot="1">
      <c r="A2" s="204"/>
      <c r="B2" s="205"/>
      <c r="C2" s="207"/>
      <c r="D2" s="207"/>
      <c r="E2" s="16"/>
      <c r="F2" s="16"/>
      <c r="G2" s="16"/>
      <c r="H2" s="15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29"/>
    </row>
    <row r="3" spans="1:40" ht="15" hidden="1" customHeight="1">
      <c r="A3" s="204"/>
      <c r="B3" s="129" t="s">
        <v>0</v>
      </c>
      <c r="C3" s="207"/>
      <c r="D3" s="207"/>
      <c r="E3" s="16"/>
      <c r="F3" s="16"/>
      <c r="G3" s="16"/>
      <c r="H3" s="15"/>
      <c r="R3" s="208"/>
      <c r="S3" s="208"/>
      <c r="T3" s="208"/>
      <c r="U3" s="208"/>
      <c r="V3" s="208"/>
      <c r="W3" s="208"/>
      <c r="X3" s="208"/>
      <c r="Y3" s="208"/>
      <c r="Z3" s="171" t="s">
        <v>1</v>
      </c>
      <c r="AC3" s="208"/>
      <c r="AD3" s="208"/>
      <c r="AE3" s="208"/>
      <c r="AF3" s="208"/>
      <c r="AG3" s="204"/>
      <c r="AH3" s="204"/>
      <c r="AI3" s="204"/>
      <c r="AJ3" s="204"/>
      <c r="AK3" s="204"/>
      <c r="AL3" s="204"/>
      <c r="AM3" s="204"/>
    </row>
    <row r="4" spans="1:40" ht="32.25" hidden="1" customHeight="1">
      <c r="A4" s="204"/>
      <c r="B4" s="269" t="s">
        <v>57</v>
      </c>
      <c r="C4" s="269"/>
      <c r="D4" s="269"/>
      <c r="E4" s="269"/>
      <c r="F4" s="269"/>
      <c r="G4" s="16"/>
      <c r="H4" s="15"/>
      <c r="R4" s="208"/>
      <c r="S4" s="208"/>
      <c r="T4" s="208"/>
      <c r="U4" s="208"/>
      <c r="V4" s="208"/>
      <c r="W4" s="208"/>
      <c r="X4" s="208"/>
      <c r="Y4" s="208"/>
      <c r="Z4" s="269" t="s">
        <v>3</v>
      </c>
      <c r="AA4" s="269"/>
      <c r="AB4" s="269"/>
      <c r="AC4" s="269"/>
      <c r="AD4" s="269"/>
      <c r="AE4" s="269"/>
      <c r="AF4" s="269"/>
      <c r="AG4" s="204"/>
      <c r="AH4" s="204"/>
      <c r="AI4" s="204"/>
      <c r="AJ4" s="204"/>
      <c r="AK4" s="204"/>
      <c r="AL4" s="204"/>
      <c r="AM4" s="204"/>
    </row>
    <row r="5" spans="1:40" ht="31.5" hidden="1" customHeight="1">
      <c r="A5" s="204"/>
      <c r="B5" s="84" t="s">
        <v>62</v>
      </c>
      <c r="C5" s="85"/>
      <c r="D5" s="85"/>
      <c r="E5" s="85"/>
      <c r="F5" s="85"/>
      <c r="G5" s="16"/>
      <c r="H5" s="15"/>
      <c r="R5" s="208"/>
      <c r="S5" s="208"/>
      <c r="T5" s="208"/>
      <c r="U5" s="208"/>
      <c r="V5" s="208"/>
      <c r="W5" s="208"/>
      <c r="X5" s="208"/>
      <c r="Y5" s="208"/>
      <c r="Z5" s="85"/>
      <c r="AA5" s="85"/>
      <c r="AB5" s="85"/>
      <c r="AC5" s="85"/>
      <c r="AD5" s="85"/>
      <c r="AE5" s="208"/>
      <c r="AF5" s="208"/>
      <c r="AG5" s="204"/>
      <c r="AH5" s="204"/>
      <c r="AI5" s="204"/>
      <c r="AJ5" s="204"/>
      <c r="AK5" s="204"/>
      <c r="AL5" s="204"/>
      <c r="AM5" s="204"/>
    </row>
    <row r="6" spans="1:40" ht="15" hidden="1" customHeight="1">
      <c r="A6" s="204"/>
      <c r="B6" s="214" t="s">
        <v>6</v>
      </c>
      <c r="C6" s="87"/>
      <c r="D6" s="87"/>
      <c r="E6" s="87"/>
      <c r="F6" s="87"/>
      <c r="G6" s="16"/>
      <c r="H6" s="15"/>
      <c r="R6" s="208"/>
      <c r="S6" s="208"/>
      <c r="T6" s="208"/>
      <c r="U6" s="208"/>
      <c r="V6" s="208"/>
      <c r="W6" s="208"/>
      <c r="X6" s="208"/>
      <c r="Y6" s="208"/>
      <c r="Z6" s="271" t="s">
        <v>6</v>
      </c>
      <c r="AA6" s="271"/>
      <c r="AB6" s="271"/>
      <c r="AC6" s="271"/>
      <c r="AD6" s="271"/>
      <c r="AE6" s="271"/>
      <c r="AF6" s="271"/>
      <c r="AG6" s="204"/>
      <c r="AH6" s="204"/>
      <c r="AI6" s="204"/>
      <c r="AJ6" s="204"/>
      <c r="AK6" s="204"/>
      <c r="AL6" s="204"/>
      <c r="AM6" s="204"/>
    </row>
    <row r="7" spans="1:40" ht="33" hidden="1" customHeight="1">
      <c r="A7" s="204"/>
      <c r="B7" s="88" t="s">
        <v>63</v>
      </c>
      <c r="C7" s="85"/>
      <c r="D7" s="85"/>
      <c r="E7" s="85"/>
      <c r="F7" s="85"/>
      <c r="G7" s="16"/>
      <c r="H7" s="15"/>
      <c r="R7" s="208"/>
      <c r="S7" s="208"/>
      <c r="T7" s="208"/>
      <c r="U7" s="208"/>
      <c r="V7" s="208"/>
      <c r="W7" s="208"/>
      <c r="X7" s="208"/>
      <c r="Y7" s="208"/>
      <c r="Z7" s="85"/>
      <c r="AA7" s="85"/>
      <c r="AB7" s="85"/>
      <c r="AC7" s="85"/>
      <c r="AD7" s="85"/>
      <c r="AE7" s="208"/>
      <c r="AF7" s="208"/>
      <c r="AG7" s="204"/>
      <c r="AH7" s="204"/>
      <c r="AI7" s="204"/>
      <c r="AJ7" s="204"/>
      <c r="AK7" s="204"/>
      <c r="AL7" s="204"/>
      <c r="AM7" s="204"/>
    </row>
    <row r="8" spans="1:40" ht="15" hidden="1" customHeight="1">
      <c r="A8" s="204"/>
      <c r="B8" s="89" t="s">
        <v>51</v>
      </c>
      <c r="C8" s="90"/>
      <c r="D8" s="90"/>
      <c r="E8" s="90"/>
      <c r="F8" s="90"/>
      <c r="G8" s="16"/>
      <c r="H8" s="15"/>
      <c r="R8" s="208"/>
      <c r="S8" s="208"/>
      <c r="T8" s="208"/>
      <c r="U8" s="208"/>
      <c r="V8" s="208"/>
      <c r="W8" s="208"/>
      <c r="X8" s="208"/>
      <c r="Y8" s="208"/>
      <c r="Z8" s="271" t="s">
        <v>51</v>
      </c>
      <c r="AA8" s="271"/>
      <c r="AB8" s="271"/>
      <c r="AC8" s="271"/>
      <c r="AD8" s="271"/>
      <c r="AE8" s="271"/>
      <c r="AF8" s="271"/>
      <c r="AG8" s="204"/>
      <c r="AH8" s="204"/>
      <c r="AI8" s="204"/>
      <c r="AJ8" s="204"/>
      <c r="AK8" s="204"/>
      <c r="AL8" s="204"/>
      <c r="AM8" s="204"/>
    </row>
    <row r="9" spans="1:40" ht="15" hidden="1" customHeight="1">
      <c r="A9" s="204"/>
      <c r="B9" s="85"/>
      <c r="C9" s="85"/>
      <c r="D9" s="85"/>
      <c r="E9" s="85"/>
      <c r="F9" s="85"/>
      <c r="G9" s="16"/>
      <c r="H9" s="15"/>
      <c r="R9" s="208"/>
      <c r="S9" s="208"/>
      <c r="T9" s="208"/>
      <c r="U9" s="208"/>
      <c r="V9" s="208"/>
      <c r="W9" s="208"/>
      <c r="X9" s="208"/>
      <c r="Y9" s="208"/>
      <c r="Z9" s="85"/>
      <c r="AA9" s="85"/>
      <c r="AB9" s="85"/>
      <c r="AC9" s="85"/>
      <c r="AD9" s="85"/>
      <c r="AE9" s="208"/>
      <c r="AF9" s="208"/>
      <c r="AG9" s="204"/>
      <c r="AH9" s="204"/>
      <c r="AI9" s="204"/>
      <c r="AJ9" s="204"/>
      <c r="AK9" s="204"/>
      <c r="AL9" s="204"/>
      <c r="AM9" s="204"/>
    </row>
    <row r="10" spans="1:40" ht="27.75" hidden="1" customHeight="1" thickBot="1">
      <c r="A10" s="17"/>
      <c r="B10" s="269" t="s">
        <v>60</v>
      </c>
      <c r="C10" s="269"/>
      <c r="D10" s="269"/>
      <c r="E10" s="269"/>
      <c r="F10" s="269"/>
      <c r="G10" s="17"/>
      <c r="H10" s="17"/>
      <c r="I10" s="17"/>
      <c r="J10" s="17"/>
      <c r="K10" s="17"/>
      <c r="L10" s="17"/>
      <c r="R10" s="204"/>
      <c r="S10" s="204"/>
      <c r="T10" s="204"/>
      <c r="U10" s="204"/>
      <c r="V10" s="204"/>
      <c r="W10" s="204"/>
      <c r="X10" s="204"/>
      <c r="Y10" s="204"/>
      <c r="Z10" s="381" t="s">
        <v>151</v>
      </c>
      <c r="AA10" s="381"/>
      <c r="AB10" s="381"/>
      <c r="AC10" s="381"/>
      <c r="AD10" s="381"/>
      <c r="AE10" s="381"/>
      <c r="AF10" s="381"/>
      <c r="AG10" s="204"/>
      <c r="AH10" s="204"/>
      <c r="AI10" s="204"/>
      <c r="AJ10" s="204"/>
      <c r="AK10" s="204"/>
      <c r="AL10" s="204"/>
      <c r="AM10" s="204"/>
    </row>
    <row r="11" spans="1:40" ht="27.75" customHeight="1" thickBot="1">
      <c r="A11" s="17"/>
      <c r="B11" s="206"/>
      <c r="C11" s="206"/>
      <c r="D11" s="206"/>
      <c r="E11" s="206"/>
      <c r="F11" s="206"/>
      <c r="G11" s="17"/>
      <c r="H11" s="17"/>
      <c r="I11" s="17"/>
      <c r="J11" s="17"/>
      <c r="K11" s="17"/>
      <c r="L11" s="17"/>
      <c r="M11" s="206"/>
      <c r="N11" s="206"/>
      <c r="O11" s="206"/>
      <c r="P11" s="206"/>
      <c r="Q11" s="206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30" t="s">
        <v>69</v>
      </c>
    </row>
    <row r="12" spans="1:40" ht="27.75" customHeight="1">
      <c r="A12" s="17"/>
      <c r="B12" s="206"/>
      <c r="C12" s="206"/>
      <c r="D12" s="206"/>
      <c r="E12" s="206"/>
      <c r="F12" s="206"/>
      <c r="G12" s="17"/>
      <c r="H12" s="17"/>
      <c r="I12" s="17"/>
      <c r="J12" s="17"/>
      <c r="K12" s="17"/>
      <c r="L12" s="17"/>
      <c r="M12" s="206"/>
      <c r="N12" s="206"/>
      <c r="O12" s="206"/>
      <c r="P12" s="206"/>
      <c r="Q12" s="206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</row>
    <row r="13" spans="1:40" ht="16.5" customHeight="1">
      <c r="A13" s="375" t="s">
        <v>139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375"/>
      <c r="AM13" s="375"/>
      <c r="AN13" s="375"/>
    </row>
    <row r="14" spans="1:40" ht="16.5" customHeight="1">
      <c r="A14" s="375" t="s">
        <v>138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75"/>
      <c r="AN14" s="375"/>
    </row>
    <row r="15" spans="1:40" ht="16.5" customHeight="1">
      <c r="A15" s="375" t="s">
        <v>145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75"/>
      <c r="Y15" s="375"/>
      <c r="Z15" s="375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75"/>
      <c r="AN15" s="375"/>
    </row>
    <row r="16" spans="1:40" ht="15" customHeight="1">
      <c r="A16" s="328" t="s">
        <v>10</v>
      </c>
      <c r="B16" s="331" t="s">
        <v>11</v>
      </c>
      <c r="C16" s="328" t="s">
        <v>89</v>
      </c>
      <c r="D16" s="328" t="s">
        <v>164</v>
      </c>
      <c r="E16" s="372" t="s">
        <v>54</v>
      </c>
      <c r="F16" s="337" t="s">
        <v>87</v>
      </c>
      <c r="G16" s="338" t="s">
        <v>141</v>
      </c>
      <c r="H16" s="378" t="s">
        <v>176</v>
      </c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8"/>
      <c r="AL16" s="379"/>
      <c r="AM16" s="380" t="s">
        <v>55</v>
      </c>
      <c r="AN16" s="371" t="s">
        <v>26</v>
      </c>
    </row>
    <row r="17" spans="1:69" ht="15" customHeight="1">
      <c r="A17" s="329"/>
      <c r="B17" s="332"/>
      <c r="C17" s="329"/>
      <c r="D17" s="329"/>
      <c r="E17" s="373"/>
      <c r="F17" s="337"/>
      <c r="G17" s="339"/>
      <c r="H17" s="418">
        <v>1</v>
      </c>
      <c r="I17" s="419" t="s">
        <v>107</v>
      </c>
      <c r="J17" s="418">
        <v>3</v>
      </c>
      <c r="K17" s="419" t="s">
        <v>109</v>
      </c>
      <c r="L17" s="418">
        <v>5</v>
      </c>
      <c r="M17" s="218" t="s">
        <v>111</v>
      </c>
      <c r="N17" s="217">
        <v>7</v>
      </c>
      <c r="O17" s="218" t="s">
        <v>113</v>
      </c>
      <c r="P17" s="418">
        <v>9</v>
      </c>
      <c r="Q17" s="419" t="s">
        <v>115</v>
      </c>
      <c r="R17" s="418">
        <v>11</v>
      </c>
      <c r="S17" s="419" t="s">
        <v>117</v>
      </c>
      <c r="T17" s="217">
        <v>13</v>
      </c>
      <c r="U17" s="218" t="s">
        <v>119</v>
      </c>
      <c r="V17" s="217">
        <v>15</v>
      </c>
      <c r="W17" s="218" t="s">
        <v>121</v>
      </c>
      <c r="X17" s="217">
        <v>17</v>
      </c>
      <c r="Y17" s="419" t="s">
        <v>123</v>
      </c>
      <c r="Z17" s="418">
        <v>19</v>
      </c>
      <c r="AA17" s="218" t="s">
        <v>125</v>
      </c>
      <c r="AB17" s="217">
        <v>21</v>
      </c>
      <c r="AC17" s="218" t="s">
        <v>127</v>
      </c>
      <c r="AD17" s="217">
        <v>23</v>
      </c>
      <c r="AE17" s="218" t="s">
        <v>129</v>
      </c>
      <c r="AF17" s="418">
        <v>25</v>
      </c>
      <c r="AG17" s="419" t="s">
        <v>131</v>
      </c>
      <c r="AH17" s="217">
        <v>27</v>
      </c>
      <c r="AI17" s="218" t="s">
        <v>133</v>
      </c>
      <c r="AJ17" s="217">
        <v>29</v>
      </c>
      <c r="AK17" s="218" t="s">
        <v>135</v>
      </c>
      <c r="AL17" s="219" t="s">
        <v>136</v>
      </c>
      <c r="AM17" s="380"/>
      <c r="AN17" s="371"/>
    </row>
    <row r="18" spans="1:69" ht="15" customHeight="1">
      <c r="A18" s="329"/>
      <c r="B18" s="332"/>
      <c r="C18" s="329"/>
      <c r="D18" s="329"/>
      <c r="E18" s="373"/>
      <c r="F18" s="337"/>
      <c r="G18" s="339"/>
      <c r="H18" s="345" t="s">
        <v>160</v>
      </c>
      <c r="I18" s="346"/>
      <c r="J18" s="346"/>
      <c r="K18" s="346"/>
      <c r="L18" s="346"/>
      <c r="M18" s="346"/>
      <c r="N18" s="346"/>
      <c r="O18" s="346"/>
      <c r="P18" s="346"/>
      <c r="Q18" s="346"/>
      <c r="R18" s="346"/>
      <c r="S18" s="346"/>
      <c r="T18" s="346"/>
      <c r="U18" s="346"/>
      <c r="V18" s="346"/>
      <c r="W18" s="346"/>
      <c r="X18" s="346"/>
      <c r="Y18" s="346"/>
      <c r="Z18" s="346"/>
      <c r="AA18" s="346"/>
      <c r="AB18" s="346"/>
      <c r="AC18" s="346"/>
      <c r="AD18" s="346"/>
      <c r="AE18" s="346"/>
      <c r="AF18" s="346"/>
      <c r="AG18" s="346"/>
      <c r="AH18" s="346"/>
      <c r="AI18" s="346"/>
      <c r="AJ18" s="346"/>
      <c r="AK18" s="346"/>
      <c r="AL18" s="346"/>
      <c r="AM18" s="380"/>
      <c r="AN18" s="371" t="s">
        <v>95</v>
      </c>
    </row>
    <row r="19" spans="1:69" ht="30" customHeight="1">
      <c r="A19" s="330"/>
      <c r="B19" s="333"/>
      <c r="C19" s="330"/>
      <c r="D19" s="330"/>
      <c r="E19" s="374"/>
      <c r="F19" s="337"/>
      <c r="G19" s="340"/>
      <c r="H19" s="348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349"/>
      <c r="AB19" s="349"/>
      <c r="AC19" s="349"/>
      <c r="AD19" s="349"/>
      <c r="AE19" s="349"/>
      <c r="AF19" s="349"/>
      <c r="AG19" s="349"/>
      <c r="AH19" s="349"/>
      <c r="AI19" s="349"/>
      <c r="AJ19" s="349"/>
      <c r="AK19" s="349"/>
      <c r="AL19" s="349"/>
      <c r="AM19" s="380"/>
      <c r="AN19" s="371"/>
    </row>
    <row r="20" spans="1:69" s="23" customFormat="1">
      <c r="A20" s="20">
        <v>1</v>
      </c>
      <c r="B20" s="20">
        <v>2</v>
      </c>
      <c r="C20" s="21">
        <v>3</v>
      </c>
      <c r="D20" s="21">
        <v>4</v>
      </c>
      <c r="E20" s="21">
        <v>5</v>
      </c>
      <c r="F20" s="20">
        <v>6</v>
      </c>
      <c r="G20" s="20">
        <v>7</v>
      </c>
      <c r="H20" s="321">
        <v>7</v>
      </c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3"/>
      <c r="AM20" s="156">
        <v>8</v>
      </c>
      <c r="AN20" s="213">
        <v>9</v>
      </c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</row>
    <row r="21" spans="1:69" s="23" customFormat="1" ht="15" customHeight="1">
      <c r="B21" s="185"/>
      <c r="C21" s="185"/>
      <c r="D21" s="185"/>
      <c r="E21" s="185"/>
      <c r="F21" s="185"/>
      <c r="G21" s="185"/>
      <c r="H21" s="324" t="s">
        <v>28</v>
      </c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6"/>
      <c r="AM21" s="185"/>
      <c r="AN21" s="222">
        <f>AM21</f>
        <v>0</v>
      </c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</row>
    <row r="22" spans="1:69" ht="80.25" customHeight="1">
      <c r="A22" s="221" t="s">
        <v>154</v>
      </c>
      <c r="B22" s="304" t="s">
        <v>29</v>
      </c>
      <c r="C22" s="31" t="s">
        <v>70</v>
      </c>
      <c r="D22" s="31">
        <v>13.332000000000001</v>
      </c>
      <c r="E22" s="210" t="s">
        <v>30</v>
      </c>
      <c r="F22" s="26" t="s">
        <v>88</v>
      </c>
      <c r="G22" s="215">
        <v>1</v>
      </c>
      <c r="H22" s="430"/>
      <c r="I22" s="424"/>
      <c r="J22" s="424"/>
      <c r="K22" s="424"/>
      <c r="L22" s="424"/>
      <c r="M22" s="423"/>
      <c r="N22" s="423"/>
      <c r="O22" s="423"/>
      <c r="P22" s="424"/>
      <c r="Q22" s="424"/>
      <c r="R22" s="424"/>
      <c r="S22" s="424"/>
      <c r="T22" s="423"/>
      <c r="U22" s="423"/>
      <c r="V22" s="423"/>
      <c r="W22" s="423"/>
      <c r="X22" s="423">
        <f>D22</f>
        <v>13.332000000000001</v>
      </c>
      <c r="Y22" s="424"/>
      <c r="Z22" s="424"/>
      <c r="AA22" s="423"/>
      <c r="AB22" s="423"/>
      <c r="AC22" s="423"/>
      <c r="AD22" s="423"/>
      <c r="AE22" s="423"/>
      <c r="AF22" s="424"/>
      <c r="AG22" s="424"/>
      <c r="AH22" s="423"/>
      <c r="AI22" s="423"/>
      <c r="AJ22" s="423"/>
      <c r="AK22" s="423"/>
      <c r="AL22" s="423"/>
      <c r="AM22" s="423">
        <f>SUM(H22:AL22)</f>
        <v>13.332000000000001</v>
      </c>
      <c r="AN22" s="222">
        <f>SUM(H22:AL22)</f>
        <v>13.332000000000001</v>
      </c>
      <c r="AO22" s="28"/>
      <c r="AP22" s="28"/>
    </row>
    <row r="23" spans="1:69" ht="80.25" customHeight="1">
      <c r="A23" s="221" t="s">
        <v>155</v>
      </c>
      <c r="B23" s="306"/>
      <c r="C23" s="31" t="s">
        <v>71</v>
      </c>
      <c r="D23" s="31">
        <v>13.332000000000001</v>
      </c>
      <c r="E23" s="210" t="s">
        <v>31</v>
      </c>
      <c r="F23" s="26" t="s">
        <v>158</v>
      </c>
      <c r="G23" s="215">
        <v>1</v>
      </c>
      <c r="H23" s="430"/>
      <c r="I23" s="424"/>
      <c r="J23" s="424"/>
      <c r="K23" s="424"/>
      <c r="L23" s="424"/>
      <c r="M23" s="423"/>
      <c r="N23" s="423"/>
      <c r="O23" s="423"/>
      <c r="P23" s="424"/>
      <c r="Q23" s="424"/>
      <c r="R23" s="424"/>
      <c r="S23" s="424"/>
      <c r="T23" s="423"/>
      <c r="U23" s="423"/>
      <c r="V23" s="423"/>
      <c r="W23" s="423"/>
      <c r="X23" s="423">
        <f>D23</f>
        <v>13.332000000000001</v>
      </c>
      <c r="Y23" s="424"/>
      <c r="Z23" s="424"/>
      <c r="AA23" s="423"/>
      <c r="AB23" s="423"/>
      <c r="AC23" s="423"/>
      <c r="AD23" s="423"/>
      <c r="AE23" s="423"/>
      <c r="AF23" s="424"/>
      <c r="AG23" s="424"/>
      <c r="AH23" s="423"/>
      <c r="AI23" s="423"/>
      <c r="AJ23" s="423"/>
      <c r="AK23" s="423"/>
      <c r="AL23" s="423"/>
      <c r="AM23" s="423">
        <f>SUM(H23:AL23)</f>
        <v>13.332000000000001</v>
      </c>
      <c r="AN23" s="222">
        <f>SUM(H23:AL23)</f>
        <v>13.332000000000001</v>
      </c>
      <c r="AO23" s="28"/>
      <c r="AP23" s="28"/>
    </row>
    <row r="24" spans="1:69" s="23" customFormat="1" ht="15.75" customHeight="1">
      <c r="A24" s="286" t="s">
        <v>94</v>
      </c>
      <c r="B24" s="286"/>
      <c r="C24" s="286"/>
      <c r="D24" s="286"/>
      <c r="E24" s="286"/>
      <c r="F24" s="286"/>
      <c r="G24" s="119"/>
      <c r="H24" s="428">
        <f>H22</f>
        <v>0</v>
      </c>
      <c r="I24" s="429">
        <f t="shared" ref="I24:AL24" si="0">I22</f>
        <v>0</v>
      </c>
      <c r="J24" s="429">
        <f t="shared" si="0"/>
        <v>0</v>
      </c>
      <c r="K24" s="429">
        <f t="shared" si="0"/>
        <v>0</v>
      </c>
      <c r="L24" s="429">
        <f t="shared" si="0"/>
        <v>0</v>
      </c>
      <c r="M24" s="429">
        <f t="shared" si="0"/>
        <v>0</v>
      </c>
      <c r="N24" s="429">
        <f t="shared" si="0"/>
        <v>0</v>
      </c>
      <c r="O24" s="429">
        <f t="shared" si="0"/>
        <v>0</v>
      </c>
      <c r="P24" s="429">
        <f t="shared" si="0"/>
        <v>0</v>
      </c>
      <c r="Q24" s="429">
        <f t="shared" si="0"/>
        <v>0</v>
      </c>
      <c r="R24" s="429">
        <f t="shared" si="0"/>
        <v>0</v>
      </c>
      <c r="S24" s="429">
        <f t="shared" si="0"/>
        <v>0</v>
      </c>
      <c r="T24" s="429">
        <f t="shared" si="0"/>
        <v>0</v>
      </c>
      <c r="U24" s="429">
        <f t="shared" si="0"/>
        <v>0</v>
      </c>
      <c r="V24" s="429"/>
      <c r="W24" s="429">
        <f t="shared" si="0"/>
        <v>0</v>
      </c>
      <c r="X24" s="429">
        <f>SUM(X22:X23)</f>
        <v>26.664000000000001</v>
      </c>
      <c r="Y24" s="429">
        <f t="shared" si="0"/>
        <v>0</v>
      </c>
      <c r="Z24" s="429">
        <f t="shared" si="0"/>
        <v>0</v>
      </c>
      <c r="AA24" s="429">
        <f t="shared" si="0"/>
        <v>0</v>
      </c>
      <c r="AB24" s="429">
        <f t="shared" si="0"/>
        <v>0</v>
      </c>
      <c r="AC24" s="429">
        <f t="shared" si="0"/>
        <v>0</v>
      </c>
      <c r="AD24" s="429">
        <f t="shared" si="0"/>
        <v>0</v>
      </c>
      <c r="AE24" s="429">
        <f t="shared" si="0"/>
        <v>0</v>
      </c>
      <c r="AF24" s="429">
        <f t="shared" si="0"/>
        <v>0</v>
      </c>
      <c r="AG24" s="429">
        <f t="shared" si="0"/>
        <v>0</v>
      </c>
      <c r="AH24" s="429">
        <f t="shared" si="0"/>
        <v>0</v>
      </c>
      <c r="AI24" s="429">
        <f t="shared" si="0"/>
        <v>0</v>
      </c>
      <c r="AJ24" s="429">
        <f t="shared" si="0"/>
        <v>0</v>
      </c>
      <c r="AK24" s="429">
        <f t="shared" si="0"/>
        <v>0</v>
      </c>
      <c r="AL24" s="429">
        <f t="shared" si="0"/>
        <v>0</v>
      </c>
      <c r="AM24" s="429">
        <f>SUM(AM22:AM23)</f>
        <v>26.664000000000001</v>
      </c>
      <c r="AN24" s="224">
        <f>SUM(AN22:AN23)</f>
        <v>26.664000000000001</v>
      </c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</row>
    <row r="25" spans="1:69" s="36" customFormat="1" ht="15.75" customHeight="1" thickBot="1">
      <c r="B25" s="187"/>
      <c r="C25" s="187"/>
      <c r="D25" s="187"/>
      <c r="E25" s="187"/>
      <c r="F25" s="187"/>
      <c r="G25" s="187"/>
      <c r="H25" s="300" t="s">
        <v>39</v>
      </c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  <c r="AL25" s="302"/>
      <c r="AM25" s="183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</row>
    <row r="26" spans="1:69" s="37" customFormat="1" ht="168" customHeight="1">
      <c r="A26" s="221" t="s">
        <v>157</v>
      </c>
      <c r="B26" s="209" t="s">
        <v>156</v>
      </c>
      <c r="C26" s="31" t="s">
        <v>74</v>
      </c>
      <c r="D26" s="31">
        <v>19.678000000000001</v>
      </c>
      <c r="E26" s="210" t="s">
        <v>30</v>
      </c>
      <c r="F26" s="26" t="s">
        <v>88</v>
      </c>
      <c r="G26" s="215"/>
      <c r="H26" s="424"/>
      <c r="I26" s="424"/>
      <c r="J26" s="424"/>
      <c r="K26" s="424"/>
      <c r="L26" s="424"/>
      <c r="M26" s="423"/>
      <c r="N26" s="423"/>
      <c r="O26" s="423"/>
      <c r="P26" s="424"/>
      <c r="Q26" s="424"/>
      <c r="R26" s="424"/>
      <c r="S26" s="424"/>
      <c r="T26" s="423"/>
      <c r="U26" s="423"/>
      <c r="V26" s="423"/>
      <c r="W26" s="423"/>
      <c r="X26" s="423"/>
      <c r="Y26" s="424"/>
      <c r="Z26" s="424"/>
      <c r="AA26" s="423"/>
      <c r="AB26" s="423"/>
      <c r="AC26" s="423"/>
      <c r="AD26" s="423"/>
      <c r="AE26" s="423">
        <f>D26</f>
        <v>19.678000000000001</v>
      </c>
      <c r="AF26" s="424"/>
      <c r="AG26" s="424"/>
      <c r="AH26" s="423"/>
      <c r="AI26" s="423"/>
      <c r="AJ26" s="423"/>
      <c r="AK26" s="423"/>
      <c r="AL26" s="423"/>
      <c r="AM26" s="423">
        <f>SUM(H26:AL26)</f>
        <v>19.678000000000001</v>
      </c>
      <c r="AN26" s="222">
        <f>AM26</f>
        <v>19.678000000000001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</row>
    <row r="27" spans="1:69" s="23" customFormat="1" ht="15.75" customHeight="1">
      <c r="A27" s="286" t="s">
        <v>94</v>
      </c>
      <c r="B27" s="286"/>
      <c r="C27" s="286"/>
      <c r="D27" s="286"/>
      <c r="E27" s="286"/>
      <c r="F27" s="286"/>
      <c r="G27" s="119"/>
      <c r="H27" s="223">
        <f>H26</f>
        <v>0</v>
      </c>
      <c r="I27" s="223">
        <f t="shared" ref="I27:AL27" si="1">I26</f>
        <v>0</v>
      </c>
      <c r="J27" s="223">
        <f t="shared" si="1"/>
        <v>0</v>
      </c>
      <c r="K27" s="223">
        <f t="shared" si="1"/>
        <v>0</v>
      </c>
      <c r="L27" s="223">
        <f t="shared" si="1"/>
        <v>0</v>
      </c>
      <c r="M27" s="223">
        <f t="shared" si="1"/>
        <v>0</v>
      </c>
      <c r="N27" s="223">
        <f t="shared" si="1"/>
        <v>0</v>
      </c>
      <c r="O27" s="223">
        <f t="shared" si="1"/>
        <v>0</v>
      </c>
      <c r="P27" s="223">
        <f t="shared" si="1"/>
        <v>0</v>
      </c>
      <c r="Q27" s="223">
        <f t="shared" si="1"/>
        <v>0</v>
      </c>
      <c r="R27" s="223">
        <f t="shared" si="1"/>
        <v>0</v>
      </c>
      <c r="S27" s="223">
        <f t="shared" si="1"/>
        <v>0</v>
      </c>
      <c r="T27" s="223">
        <f t="shared" si="1"/>
        <v>0</v>
      </c>
      <c r="U27" s="223">
        <f t="shared" si="1"/>
        <v>0</v>
      </c>
      <c r="V27" s="223"/>
      <c r="W27" s="223">
        <f t="shared" si="1"/>
        <v>0</v>
      </c>
      <c r="X27" s="223">
        <f>X26</f>
        <v>0</v>
      </c>
      <c r="Y27" s="223">
        <f t="shared" si="1"/>
        <v>0</v>
      </c>
      <c r="Z27" s="223">
        <f t="shared" si="1"/>
        <v>0</v>
      </c>
      <c r="AA27" s="223"/>
      <c r="AB27" s="223">
        <f t="shared" si="1"/>
        <v>0</v>
      </c>
      <c r="AC27" s="223"/>
      <c r="AD27" s="223">
        <f t="shared" si="1"/>
        <v>0</v>
      </c>
      <c r="AE27" s="223">
        <f>SUM(AE26)</f>
        <v>19.678000000000001</v>
      </c>
      <c r="AF27" s="223">
        <f t="shared" si="1"/>
        <v>0</v>
      </c>
      <c r="AG27" s="223">
        <f t="shared" si="1"/>
        <v>0</v>
      </c>
      <c r="AH27" s="223">
        <f t="shared" si="1"/>
        <v>0</v>
      </c>
      <c r="AI27" s="223">
        <f t="shared" si="1"/>
        <v>0</v>
      </c>
      <c r="AJ27" s="223">
        <f t="shared" si="1"/>
        <v>0</v>
      </c>
      <c r="AK27" s="223">
        <f t="shared" si="1"/>
        <v>0</v>
      </c>
      <c r="AL27" s="223">
        <f t="shared" si="1"/>
        <v>0</v>
      </c>
      <c r="AM27" s="223">
        <f>AM26</f>
        <v>19.678000000000001</v>
      </c>
      <c r="AN27" s="224">
        <f>SUM(AN26)</f>
        <v>19.678000000000001</v>
      </c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</row>
    <row r="28" spans="1:69" ht="15" customHeight="1">
      <c r="A28" s="200"/>
      <c r="B28" s="286" t="s">
        <v>159</v>
      </c>
      <c r="C28" s="286"/>
      <c r="D28" s="286"/>
      <c r="E28" s="286"/>
      <c r="F28" s="286"/>
      <c r="G28" s="201"/>
      <c r="H28" s="222"/>
      <c r="I28" s="222"/>
      <c r="J28" s="222"/>
      <c r="K28" s="222"/>
      <c r="L28" s="222"/>
      <c r="M28" s="222"/>
      <c r="N28" s="222"/>
      <c r="O28" s="228"/>
      <c r="P28" s="228"/>
      <c r="Q28" s="228"/>
      <c r="R28" s="228"/>
      <c r="S28" s="228"/>
      <c r="T28" s="228"/>
      <c r="U28" s="228"/>
      <c r="V28" s="227"/>
      <c r="W28" s="227">
        <f t="shared" ref="W28:AN28" si="2">SUM(W22:W23,W26)</f>
        <v>0</v>
      </c>
      <c r="X28" s="227">
        <f>SUM(X22:X23,X26)</f>
        <v>26.664000000000001</v>
      </c>
      <c r="Y28" s="227">
        <f t="shared" si="2"/>
        <v>0</v>
      </c>
      <c r="Z28" s="227">
        <f t="shared" si="2"/>
        <v>0</v>
      </c>
      <c r="AA28" s="227">
        <f t="shared" si="2"/>
        <v>0</v>
      </c>
      <c r="AB28" s="227">
        <f t="shared" si="2"/>
        <v>0</v>
      </c>
      <c r="AC28" s="227"/>
      <c r="AD28" s="227">
        <f t="shared" si="2"/>
        <v>0</v>
      </c>
      <c r="AE28" s="227">
        <f>SUM(AE22:AE23,AE26)</f>
        <v>19.678000000000001</v>
      </c>
      <c r="AF28" s="227">
        <f t="shared" si="2"/>
        <v>0</v>
      </c>
      <c r="AG28" s="227">
        <f t="shared" si="2"/>
        <v>0</v>
      </c>
      <c r="AH28" s="227">
        <f t="shared" si="2"/>
        <v>0</v>
      </c>
      <c r="AI28" s="227">
        <f t="shared" si="2"/>
        <v>0</v>
      </c>
      <c r="AJ28" s="227">
        <f t="shared" si="2"/>
        <v>0</v>
      </c>
      <c r="AK28" s="227">
        <f t="shared" si="2"/>
        <v>0</v>
      </c>
      <c r="AL28" s="227">
        <f t="shared" si="2"/>
        <v>0</v>
      </c>
      <c r="AM28" s="227">
        <f t="shared" si="2"/>
        <v>46.341999999999999</v>
      </c>
      <c r="AN28" s="227">
        <f t="shared" si="2"/>
        <v>46.341999999999999</v>
      </c>
    </row>
    <row r="29" spans="1:69" ht="15" customHeight="1">
      <c r="A29" s="61"/>
      <c r="B29" s="62"/>
      <c r="C29" s="62"/>
      <c r="D29" s="62"/>
      <c r="E29" s="62"/>
      <c r="F29" s="62"/>
      <c r="G29" s="62"/>
      <c r="H29" s="63"/>
      <c r="I29" s="63"/>
      <c r="J29" s="63"/>
      <c r="K29" s="63"/>
      <c r="L29" s="63"/>
      <c r="M29" s="63"/>
      <c r="N29" s="63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</row>
    <row r="30" spans="1:69" ht="15" customHeight="1">
      <c r="A30" s="61"/>
      <c r="B30" s="62"/>
      <c r="C30" s="62"/>
      <c r="D30" s="62"/>
      <c r="E30" s="62"/>
      <c r="F30" s="62"/>
      <c r="G30" s="62"/>
      <c r="H30" s="63"/>
      <c r="I30" s="63"/>
      <c r="J30" s="63"/>
      <c r="K30" s="63"/>
      <c r="L30" s="63"/>
      <c r="M30" s="63"/>
      <c r="N30" s="63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</row>
    <row r="31" spans="1:69" ht="65.25" customHeight="1">
      <c r="B31" s="383" t="s">
        <v>65</v>
      </c>
      <c r="C31" s="383"/>
      <c r="D31" s="383"/>
      <c r="E31" s="383"/>
      <c r="F31" s="383"/>
      <c r="G31" s="383"/>
      <c r="H31" s="232"/>
      <c r="I31" s="387" t="s">
        <v>167</v>
      </c>
      <c r="J31" s="387"/>
      <c r="K31" s="387"/>
      <c r="L31" s="387"/>
      <c r="M31" s="233"/>
      <c r="N31" s="385"/>
      <c r="O31" s="385"/>
      <c r="P31" s="385"/>
      <c r="Q31" s="385"/>
      <c r="R31" s="233"/>
      <c r="S31" s="386" t="s">
        <v>168</v>
      </c>
      <c r="T31" s="386"/>
      <c r="U31" s="386"/>
      <c r="V31" s="232"/>
      <c r="W31" s="232"/>
      <c r="X31" s="234"/>
      <c r="Y31" s="234"/>
      <c r="Z31" s="265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</row>
    <row r="32" spans="1:69" ht="30.75" customHeight="1">
      <c r="B32" s="232"/>
      <c r="C32" s="232"/>
      <c r="D32" s="232"/>
      <c r="E32" s="232"/>
      <c r="F32" s="232"/>
      <c r="G32" s="232"/>
      <c r="H32" s="232"/>
      <c r="I32" s="388" t="s">
        <v>6</v>
      </c>
      <c r="J32" s="388"/>
      <c r="K32" s="388"/>
      <c r="L32" s="388"/>
      <c r="M32" s="232"/>
      <c r="N32" s="388" t="s">
        <v>51</v>
      </c>
      <c r="O32" s="388"/>
      <c r="P32" s="388"/>
      <c r="Q32" s="388"/>
      <c r="R32" s="232"/>
      <c r="S32" s="388" t="s">
        <v>52</v>
      </c>
      <c r="T32" s="388"/>
      <c r="U32" s="388"/>
      <c r="V32" s="232"/>
      <c r="W32" s="232"/>
      <c r="X32" s="235"/>
      <c r="Y32" s="235"/>
      <c r="Z32" s="266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</row>
    <row r="33" spans="1:39" ht="68.25" customHeight="1">
      <c r="B33" s="383" t="s">
        <v>166</v>
      </c>
      <c r="C33" s="383"/>
      <c r="D33" s="383"/>
      <c r="E33" s="383"/>
      <c r="F33" s="383"/>
      <c r="G33" s="383"/>
      <c r="H33" s="232"/>
      <c r="I33" s="384" t="s">
        <v>165</v>
      </c>
      <c r="J33" s="384"/>
      <c r="K33" s="384"/>
      <c r="L33" s="384"/>
      <c r="M33" s="233"/>
      <c r="N33" s="385"/>
      <c r="O33" s="385"/>
      <c r="P33" s="385"/>
      <c r="Q33" s="385"/>
      <c r="R33" s="233"/>
      <c r="S33" s="386" t="s">
        <v>169</v>
      </c>
      <c r="T33" s="386"/>
      <c r="U33" s="386"/>
      <c r="V33" s="232"/>
      <c r="W33" s="232"/>
      <c r="X33" s="236"/>
      <c r="Y33" s="236"/>
      <c r="Z33" s="266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</row>
    <row r="34" spans="1:39" ht="32.25" customHeight="1">
      <c r="B34" s="232"/>
      <c r="C34" s="232"/>
      <c r="D34" s="232"/>
      <c r="E34" s="232"/>
      <c r="F34" s="232"/>
      <c r="G34" s="232"/>
      <c r="H34" s="232"/>
      <c r="I34" s="388" t="s">
        <v>6</v>
      </c>
      <c r="J34" s="388"/>
      <c r="K34" s="388"/>
      <c r="L34" s="388"/>
      <c r="M34" s="232"/>
      <c r="N34" s="388" t="s">
        <v>51</v>
      </c>
      <c r="O34" s="388"/>
      <c r="P34" s="388"/>
      <c r="Q34" s="388"/>
      <c r="R34" s="232"/>
      <c r="S34" s="388" t="s">
        <v>52</v>
      </c>
      <c r="T34" s="388"/>
      <c r="U34" s="388"/>
      <c r="V34" s="232"/>
      <c r="W34" s="232"/>
      <c r="X34" s="237"/>
      <c r="Y34" s="237"/>
      <c r="Z34" s="26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9" ht="15" customHeight="1">
      <c r="A35" s="204"/>
      <c r="B35" s="237"/>
      <c r="C35" s="237"/>
      <c r="D35" s="237"/>
      <c r="E35" s="238"/>
      <c r="F35" s="238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08"/>
      <c r="AE35" s="208"/>
      <c r="AF35" s="208"/>
      <c r="AG35" s="208"/>
      <c r="AH35" s="208"/>
      <c r="AI35" s="208"/>
      <c r="AJ35" s="208"/>
      <c r="AK35" s="208"/>
      <c r="AL35" s="208"/>
      <c r="AM35" s="208"/>
    </row>
    <row r="36" spans="1:39" ht="13.5" customHeight="1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</sheetData>
  <mergeCells count="42">
    <mergeCell ref="B33:G33"/>
    <mergeCell ref="I31:L31"/>
    <mergeCell ref="N33:Q33"/>
    <mergeCell ref="S33:U33"/>
    <mergeCell ref="I34:L34"/>
    <mergeCell ref="N34:Q34"/>
    <mergeCell ref="S34:U34"/>
    <mergeCell ref="A13:AN13"/>
    <mergeCell ref="A14:AN14"/>
    <mergeCell ref="A15:AN15"/>
    <mergeCell ref="B31:G31"/>
    <mergeCell ref="I33:L33"/>
    <mergeCell ref="N31:Q31"/>
    <mergeCell ref="S31:U31"/>
    <mergeCell ref="AN16:AN17"/>
    <mergeCell ref="AN18:AN19"/>
    <mergeCell ref="D16:D19"/>
    <mergeCell ref="I32:L32"/>
    <mergeCell ref="N32:Q32"/>
    <mergeCell ref="S32:U32"/>
    <mergeCell ref="H25:AL25"/>
    <mergeCell ref="A27:F27"/>
    <mergeCell ref="B28:F28"/>
    <mergeCell ref="AM16:AM19"/>
    <mergeCell ref="H18:AL19"/>
    <mergeCell ref="H20:AL20"/>
    <mergeCell ref="H21:AL21"/>
    <mergeCell ref="B22:B23"/>
    <mergeCell ref="G16:G19"/>
    <mergeCell ref="H16:AL16"/>
    <mergeCell ref="A24:F24"/>
    <mergeCell ref="A16:A19"/>
    <mergeCell ref="B16:B19"/>
    <mergeCell ref="C16:C19"/>
    <mergeCell ref="E16:E19"/>
    <mergeCell ref="F16:F19"/>
    <mergeCell ref="B4:F4"/>
    <mergeCell ref="Z4:AF4"/>
    <mergeCell ref="Z6:AF6"/>
    <mergeCell ref="Z8:AF8"/>
    <mergeCell ref="B10:F10"/>
    <mergeCell ref="Z10:AF10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77"/>
  <sheetViews>
    <sheetView showZeros="0" view="pageBreakPreview" topLeftCell="C23" zoomScale="70" zoomScaleNormal="70" zoomScaleSheetLayoutView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19.140625" style="1" customWidth="1"/>
    <col min="4" max="5" width="12.42578125" style="1"/>
    <col min="6" max="6" width="20.42578125" style="2" customWidth="1"/>
    <col min="7" max="7" width="7" style="2" hidden="1" customWidth="1"/>
    <col min="8" max="38" width="8.5703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90" hidden="1" customHeight="1">
      <c r="A1" s="364"/>
      <c r="B1" s="364"/>
      <c r="C1" s="364"/>
      <c r="D1" s="364"/>
      <c r="P1" s="3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"/>
    </row>
    <row r="2" spans="1:40" ht="15" hidden="1" customHeight="1">
      <c r="A2" s="73"/>
      <c r="B2" s="365" t="s">
        <v>0</v>
      </c>
      <c r="C2" s="365"/>
      <c r="D2" s="365"/>
      <c r="E2" s="365"/>
      <c r="F2" s="365"/>
      <c r="G2" s="365"/>
      <c r="H2" s="365"/>
      <c r="P2" s="366" t="s">
        <v>1</v>
      </c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6"/>
      <c r="AM2" s="366"/>
      <c r="AN2" s="366"/>
    </row>
    <row r="3" spans="1:40" ht="15" hidden="1" customHeight="1">
      <c r="A3" s="73"/>
      <c r="B3" s="368" t="s">
        <v>2</v>
      </c>
      <c r="C3" s="368"/>
      <c r="D3" s="368"/>
      <c r="E3" s="368"/>
      <c r="F3" s="368"/>
      <c r="G3" s="368"/>
      <c r="H3" s="368"/>
      <c r="P3" s="359" t="s">
        <v>3</v>
      </c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  <c r="AB3" s="360"/>
      <c r="AC3" s="360"/>
      <c r="AD3" s="360"/>
      <c r="AE3" s="360"/>
      <c r="AF3" s="360"/>
      <c r="AG3" s="360"/>
      <c r="AH3" s="360"/>
      <c r="AI3" s="360"/>
      <c r="AJ3" s="360"/>
      <c r="AK3" s="360"/>
      <c r="AL3" s="360"/>
      <c r="AM3" s="360"/>
      <c r="AN3" s="5"/>
    </row>
    <row r="4" spans="1:40" ht="15" hidden="1" customHeight="1">
      <c r="A4" s="73"/>
      <c r="B4" s="1"/>
      <c r="D4" s="6"/>
      <c r="E4" s="6"/>
      <c r="F4" s="7"/>
      <c r="G4" s="7"/>
      <c r="H4" s="8"/>
      <c r="P4" s="359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  <c r="AI4" s="360"/>
      <c r="AJ4" s="360"/>
      <c r="AK4" s="360"/>
      <c r="AL4" s="360"/>
      <c r="AM4" s="360"/>
      <c r="AN4" s="5"/>
    </row>
    <row r="5" spans="1:40" ht="15" hidden="1" customHeight="1">
      <c r="A5" s="73"/>
      <c r="B5" s="363" t="s">
        <v>4</v>
      </c>
      <c r="C5" s="363"/>
      <c r="D5" s="9"/>
      <c r="E5" s="10"/>
      <c r="F5" s="10"/>
      <c r="G5" s="10"/>
      <c r="H5" s="11"/>
      <c r="P5" s="359" t="s">
        <v>5</v>
      </c>
      <c r="Q5" s="360"/>
      <c r="R5" s="360"/>
      <c r="S5" s="360"/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360"/>
      <c r="AE5" s="360"/>
      <c r="AF5" s="360"/>
      <c r="AG5" s="360"/>
      <c r="AH5" s="360"/>
      <c r="AI5" s="360"/>
      <c r="AJ5" s="360"/>
      <c r="AK5" s="360"/>
      <c r="AL5" s="360"/>
      <c r="AM5" s="360"/>
      <c r="AN5" s="5"/>
    </row>
    <row r="6" spans="1:40" ht="15" hidden="1" customHeight="1">
      <c r="A6" s="73"/>
      <c r="B6" s="358" t="s">
        <v>6</v>
      </c>
      <c r="C6" s="358"/>
      <c r="D6" s="10"/>
      <c r="E6" s="6"/>
      <c r="F6" s="12"/>
      <c r="G6" s="12"/>
      <c r="H6" s="13"/>
      <c r="P6" s="358" t="s">
        <v>6</v>
      </c>
      <c r="Q6" s="358"/>
      <c r="R6" s="358"/>
      <c r="S6" s="358"/>
      <c r="T6" s="358"/>
      <c r="U6" s="358"/>
      <c r="V6" s="358"/>
      <c r="W6" s="358"/>
      <c r="X6" s="358"/>
      <c r="Y6" s="358"/>
      <c r="Z6" s="358"/>
      <c r="AA6" s="358"/>
      <c r="AB6" s="358"/>
      <c r="AC6" s="358"/>
      <c r="AD6" s="358"/>
      <c r="AE6" s="358"/>
      <c r="AF6" s="358"/>
      <c r="AG6" s="358"/>
      <c r="AH6" s="358"/>
      <c r="AI6" s="358"/>
      <c r="AJ6" s="358"/>
      <c r="AK6" s="358"/>
      <c r="AL6" s="358"/>
      <c r="AM6" s="358"/>
      <c r="AN6" s="5"/>
    </row>
    <row r="7" spans="1:40" ht="15" hidden="1" customHeight="1">
      <c r="A7" s="73"/>
      <c r="B7" s="363" t="s">
        <v>4</v>
      </c>
      <c r="C7" s="363"/>
      <c r="D7" s="9"/>
      <c r="E7" s="10"/>
      <c r="F7" s="10"/>
      <c r="G7" s="10"/>
      <c r="H7" s="11"/>
      <c r="P7" s="359" t="s">
        <v>5</v>
      </c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60"/>
      <c r="AB7" s="360"/>
      <c r="AC7" s="360"/>
      <c r="AD7" s="360"/>
      <c r="AE7" s="360"/>
      <c r="AF7" s="360"/>
      <c r="AG7" s="360"/>
      <c r="AH7" s="360"/>
      <c r="AI7" s="360"/>
      <c r="AJ7" s="360"/>
      <c r="AK7" s="360"/>
      <c r="AL7" s="360"/>
      <c r="AM7" s="360"/>
      <c r="AN7" s="5"/>
    </row>
    <row r="8" spans="1:40" ht="15" hidden="1" customHeight="1">
      <c r="A8" s="73"/>
      <c r="B8" s="358" t="s">
        <v>7</v>
      </c>
      <c r="C8" s="358"/>
      <c r="D8" s="10"/>
      <c r="E8" s="14"/>
      <c r="F8" s="12"/>
      <c r="G8" s="12"/>
      <c r="H8" s="13"/>
      <c r="P8" s="358" t="s">
        <v>7</v>
      </c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58"/>
      <c r="AB8" s="358"/>
      <c r="AC8" s="358"/>
      <c r="AD8" s="358"/>
      <c r="AE8" s="358"/>
      <c r="AF8" s="358"/>
      <c r="AG8" s="358"/>
      <c r="AH8" s="358"/>
      <c r="AI8" s="358"/>
      <c r="AJ8" s="358"/>
      <c r="AK8" s="358"/>
      <c r="AL8" s="358"/>
      <c r="AM8" s="358"/>
      <c r="AN8" s="5"/>
    </row>
    <row r="9" spans="1:40" ht="15" hidden="1" customHeight="1">
      <c r="A9" s="73"/>
      <c r="B9" s="9"/>
      <c r="C9" s="14"/>
      <c r="D9" s="14"/>
      <c r="E9" s="14"/>
      <c r="F9" s="14"/>
      <c r="G9" s="14"/>
      <c r="H9" s="15"/>
      <c r="P9" s="351"/>
      <c r="Q9" s="352"/>
      <c r="R9" s="352"/>
      <c r="S9" s="352"/>
      <c r="T9" s="352"/>
      <c r="U9" s="352"/>
      <c r="V9" s="352"/>
      <c r="W9" s="352"/>
      <c r="X9" s="352"/>
      <c r="Y9" s="352"/>
      <c r="Z9" s="352"/>
      <c r="AA9" s="352"/>
      <c r="AB9" s="352"/>
      <c r="AC9" s="352"/>
      <c r="AD9" s="352"/>
      <c r="AE9" s="352"/>
      <c r="AF9" s="352"/>
      <c r="AG9" s="352"/>
      <c r="AH9" s="352"/>
      <c r="AI9" s="352"/>
      <c r="AJ9" s="352"/>
      <c r="AK9" s="352"/>
      <c r="AL9" s="352"/>
      <c r="AM9" s="352"/>
      <c r="AN9" s="5"/>
    </row>
    <row r="10" spans="1:40" ht="15" hidden="1" customHeight="1">
      <c r="A10" s="73"/>
      <c r="B10" s="355" t="s">
        <v>8</v>
      </c>
      <c r="C10" s="355"/>
      <c r="D10" s="16"/>
      <c r="E10" s="16"/>
      <c r="F10" s="16"/>
      <c r="G10" s="16"/>
      <c r="H10" s="15"/>
      <c r="P10" s="356" t="s">
        <v>9</v>
      </c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357"/>
      <c r="AJ10" s="357"/>
      <c r="AK10" s="357"/>
      <c r="AL10" s="357"/>
      <c r="AM10" s="357"/>
      <c r="AN10" s="5"/>
    </row>
    <row r="11" spans="1:40" ht="15" customHeight="1">
      <c r="A11" s="73"/>
      <c r="B11" s="74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134"/>
      <c r="AN11" s="5"/>
    </row>
    <row r="12" spans="1:40" ht="15" customHeight="1">
      <c r="A12" s="73"/>
      <c r="B12" s="74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134"/>
      <c r="AN12" s="188" t="s">
        <v>69</v>
      </c>
    </row>
    <row r="13" spans="1:40" ht="15" customHeight="1">
      <c r="A13" s="73"/>
      <c r="B13" s="129" t="s">
        <v>0</v>
      </c>
      <c r="C13" s="75"/>
      <c r="D13" s="16"/>
      <c r="E13" s="16"/>
      <c r="F13" s="16"/>
      <c r="G13" s="16"/>
      <c r="H13" s="1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171" t="s">
        <v>1</v>
      </c>
      <c r="AJ13" s="76"/>
      <c r="AK13" s="76"/>
      <c r="AL13" s="76"/>
      <c r="AM13" s="134"/>
    </row>
    <row r="14" spans="1:40" ht="32.25" customHeight="1">
      <c r="A14" s="73"/>
      <c r="B14" s="269" t="s">
        <v>57</v>
      </c>
      <c r="C14" s="269"/>
      <c r="D14" s="269"/>
      <c r="E14" s="269"/>
      <c r="F14" s="269"/>
      <c r="G14" s="16"/>
      <c r="H14" s="1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269" t="s">
        <v>3</v>
      </c>
      <c r="AH14" s="269"/>
      <c r="AI14" s="269"/>
      <c r="AJ14" s="269"/>
      <c r="AK14" s="269"/>
      <c r="AL14" s="269"/>
      <c r="AM14" s="269"/>
      <c r="AN14" s="5"/>
    </row>
    <row r="15" spans="1:40" ht="31.5" customHeight="1">
      <c r="A15" s="73"/>
      <c r="B15" s="84" t="s">
        <v>62</v>
      </c>
      <c r="C15" s="85"/>
      <c r="D15" s="85"/>
      <c r="E15" s="85"/>
      <c r="F15" s="85"/>
      <c r="G15" s="16"/>
      <c r="H15" s="1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5"/>
      <c r="AH15" s="85"/>
      <c r="AI15" s="85"/>
      <c r="AJ15" s="85"/>
      <c r="AK15" s="85"/>
      <c r="AL15" s="76"/>
      <c r="AM15" s="134"/>
      <c r="AN15" s="5"/>
    </row>
    <row r="16" spans="1:40" ht="15" customHeight="1">
      <c r="A16" s="73"/>
      <c r="B16" s="86" t="s">
        <v>6</v>
      </c>
      <c r="C16" s="87"/>
      <c r="D16" s="87"/>
      <c r="E16" s="87"/>
      <c r="F16" s="87"/>
      <c r="G16" s="16"/>
      <c r="H16" s="1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271" t="s">
        <v>6</v>
      </c>
      <c r="AH16" s="271"/>
      <c r="AI16" s="271"/>
      <c r="AJ16" s="271"/>
      <c r="AK16" s="271"/>
      <c r="AL16" s="271"/>
      <c r="AM16" s="271"/>
      <c r="AN16" s="5"/>
    </row>
    <row r="17" spans="1:70" ht="33" customHeight="1">
      <c r="A17" s="73"/>
      <c r="B17" s="88" t="s">
        <v>63</v>
      </c>
      <c r="C17" s="85"/>
      <c r="D17" s="85"/>
      <c r="E17" s="85"/>
      <c r="F17" s="85"/>
      <c r="G17" s="16"/>
      <c r="H17" s="1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85"/>
      <c r="AH17" s="85"/>
      <c r="AI17" s="85"/>
      <c r="AJ17" s="85"/>
      <c r="AK17" s="85"/>
      <c r="AL17" s="76"/>
      <c r="AM17" s="134"/>
      <c r="AN17" s="5"/>
    </row>
    <row r="18" spans="1:70" ht="15" customHeight="1">
      <c r="A18" s="73"/>
      <c r="B18" s="89" t="s">
        <v>51</v>
      </c>
      <c r="C18" s="90"/>
      <c r="D18" s="90"/>
      <c r="E18" s="90"/>
      <c r="F18" s="90"/>
      <c r="G18" s="16"/>
      <c r="H18" s="1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271" t="s">
        <v>51</v>
      </c>
      <c r="AH18" s="271"/>
      <c r="AI18" s="271"/>
      <c r="AJ18" s="271"/>
      <c r="AK18" s="271"/>
      <c r="AL18" s="271"/>
      <c r="AM18" s="271"/>
      <c r="AN18" s="5"/>
    </row>
    <row r="19" spans="1:70" ht="15" customHeight="1">
      <c r="A19" s="73"/>
      <c r="B19" s="85"/>
      <c r="C19" s="85"/>
      <c r="D19" s="85"/>
      <c r="E19" s="85"/>
      <c r="F19" s="85"/>
      <c r="G19" s="16"/>
      <c r="H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85"/>
      <c r="AH19" s="85"/>
      <c r="AI19" s="85"/>
      <c r="AJ19" s="85"/>
      <c r="AK19" s="85"/>
      <c r="AL19" s="76"/>
      <c r="AM19" s="134"/>
      <c r="AN19" s="5"/>
    </row>
    <row r="20" spans="1:70" ht="27.75" customHeight="1">
      <c r="A20" s="17"/>
      <c r="B20" s="269" t="s">
        <v>60</v>
      </c>
      <c r="C20" s="269"/>
      <c r="D20" s="269"/>
      <c r="E20" s="269"/>
      <c r="F20" s="269"/>
      <c r="G20" s="17"/>
      <c r="H20" s="17"/>
      <c r="I20" s="17"/>
      <c r="J20" s="17"/>
      <c r="K20" s="17"/>
      <c r="L20" s="17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381" t="s">
        <v>149</v>
      </c>
      <c r="AH20" s="381"/>
      <c r="AI20" s="381"/>
      <c r="AJ20" s="381"/>
      <c r="AK20" s="381"/>
      <c r="AL20" s="381"/>
      <c r="AM20" s="381"/>
      <c r="AN20" s="3"/>
    </row>
    <row r="21" spans="1:70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30"/>
      <c r="AN21" s="3"/>
    </row>
    <row r="22" spans="1:70" ht="27.75" customHeight="1">
      <c r="A22" s="17"/>
      <c r="B22" s="80"/>
      <c r="C22" s="80"/>
      <c r="D22" s="80"/>
      <c r="E22" s="80"/>
      <c r="F22" s="80"/>
      <c r="G22" s="17"/>
      <c r="H22" s="17"/>
      <c r="I22" s="17"/>
      <c r="J22" s="17"/>
      <c r="K22" s="17"/>
      <c r="L22" s="17"/>
      <c r="M22" s="80"/>
      <c r="N22" s="80"/>
      <c r="O22" s="80"/>
      <c r="P22" s="80"/>
      <c r="Q22" s="80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30"/>
      <c r="AN22" s="3"/>
    </row>
    <row r="23" spans="1:70" ht="16.5" customHeight="1">
      <c r="A23" s="327" t="s">
        <v>139</v>
      </c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  <c r="AB23" s="327"/>
      <c r="AC23" s="327"/>
      <c r="AD23" s="327"/>
      <c r="AE23" s="327"/>
      <c r="AF23" s="327"/>
      <c r="AG23" s="327"/>
      <c r="AH23" s="327"/>
      <c r="AI23" s="327"/>
      <c r="AJ23" s="327"/>
      <c r="AK23" s="327"/>
      <c r="AL23" s="327"/>
      <c r="AM23" s="327"/>
      <c r="AN23" s="327"/>
    </row>
    <row r="24" spans="1:70" ht="16.5" customHeight="1">
      <c r="A24" s="417" t="s">
        <v>138</v>
      </c>
      <c r="B24" s="417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</row>
    <row r="25" spans="1:70" ht="16.5" customHeight="1">
      <c r="A25" s="393" t="s">
        <v>145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5"/>
    </row>
    <row r="26" spans="1:70" ht="15" customHeight="1">
      <c r="A26" s="328" t="s">
        <v>10</v>
      </c>
      <c r="B26" s="331" t="s">
        <v>11</v>
      </c>
      <c r="C26" s="328" t="s">
        <v>89</v>
      </c>
      <c r="D26" s="334" t="s">
        <v>91</v>
      </c>
      <c r="E26" s="372" t="s">
        <v>54</v>
      </c>
      <c r="F26" s="337" t="s">
        <v>87</v>
      </c>
      <c r="G26" s="338" t="s">
        <v>141</v>
      </c>
      <c r="H26" s="378" t="s">
        <v>105</v>
      </c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8"/>
      <c r="AI26" s="378"/>
      <c r="AJ26" s="378"/>
      <c r="AK26" s="378"/>
      <c r="AL26" s="379"/>
      <c r="AM26" s="380" t="s">
        <v>55</v>
      </c>
      <c r="AN26" s="416" t="s">
        <v>26</v>
      </c>
    </row>
    <row r="27" spans="1:70" ht="15" customHeight="1">
      <c r="A27" s="329"/>
      <c r="B27" s="332"/>
      <c r="C27" s="329"/>
      <c r="D27" s="335"/>
      <c r="E27" s="373"/>
      <c r="F27" s="337"/>
      <c r="G27" s="339"/>
      <c r="H27" s="181">
        <v>1</v>
      </c>
      <c r="I27" s="182" t="s">
        <v>107</v>
      </c>
      <c r="J27" s="181">
        <v>3</v>
      </c>
      <c r="K27" s="182" t="s">
        <v>109</v>
      </c>
      <c r="L27" s="181">
        <v>5</v>
      </c>
      <c r="M27" s="182" t="s">
        <v>111</v>
      </c>
      <c r="N27" s="181">
        <v>7</v>
      </c>
      <c r="O27" s="182" t="s">
        <v>113</v>
      </c>
      <c r="P27" s="128">
        <v>9</v>
      </c>
      <c r="Q27" s="127" t="s">
        <v>115</v>
      </c>
      <c r="R27" s="128">
        <v>11</v>
      </c>
      <c r="S27" s="127" t="s">
        <v>117</v>
      </c>
      <c r="T27" s="181">
        <v>13</v>
      </c>
      <c r="U27" s="182" t="s">
        <v>119</v>
      </c>
      <c r="V27" s="128">
        <v>15</v>
      </c>
      <c r="W27" s="127" t="s">
        <v>121</v>
      </c>
      <c r="X27" s="128">
        <v>17</v>
      </c>
      <c r="Y27" s="127" t="s">
        <v>123</v>
      </c>
      <c r="Z27" s="128">
        <v>19</v>
      </c>
      <c r="AA27" s="182" t="s">
        <v>125</v>
      </c>
      <c r="AB27" s="181">
        <v>21</v>
      </c>
      <c r="AC27" s="127" t="s">
        <v>127</v>
      </c>
      <c r="AD27" s="128">
        <v>23</v>
      </c>
      <c r="AE27" s="127" t="s">
        <v>129</v>
      </c>
      <c r="AF27" s="128">
        <v>25</v>
      </c>
      <c r="AG27" s="127" t="s">
        <v>131</v>
      </c>
      <c r="AH27" s="181">
        <v>27</v>
      </c>
      <c r="AI27" s="182" t="s">
        <v>133</v>
      </c>
      <c r="AJ27" s="128">
        <v>29</v>
      </c>
      <c r="AK27" s="127" t="s">
        <v>135</v>
      </c>
      <c r="AL27" s="148" t="s">
        <v>136</v>
      </c>
      <c r="AM27" s="380"/>
      <c r="AN27" s="416"/>
    </row>
    <row r="28" spans="1:70" ht="15" customHeight="1">
      <c r="A28" s="329"/>
      <c r="B28" s="332"/>
      <c r="C28" s="329"/>
      <c r="D28" s="335"/>
      <c r="E28" s="373"/>
      <c r="F28" s="337"/>
      <c r="G28" s="339"/>
      <c r="H28" s="345" t="s">
        <v>26</v>
      </c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  <c r="W28" s="346"/>
      <c r="X28" s="346"/>
      <c r="Y28" s="346"/>
      <c r="Z28" s="346"/>
      <c r="AA28" s="346"/>
      <c r="AB28" s="346"/>
      <c r="AC28" s="346"/>
      <c r="AD28" s="346"/>
      <c r="AE28" s="346"/>
      <c r="AF28" s="346"/>
      <c r="AG28" s="346"/>
      <c r="AH28" s="346"/>
      <c r="AI28" s="346"/>
      <c r="AJ28" s="346"/>
      <c r="AK28" s="346"/>
      <c r="AL28" s="346"/>
      <c r="AM28" s="380"/>
      <c r="AN28" s="151"/>
    </row>
    <row r="29" spans="1:70" ht="30" customHeight="1">
      <c r="A29" s="330"/>
      <c r="B29" s="333"/>
      <c r="C29" s="330"/>
      <c r="D29" s="336"/>
      <c r="E29" s="374"/>
      <c r="F29" s="337"/>
      <c r="G29" s="340"/>
      <c r="H29" s="348"/>
      <c r="I29" s="349"/>
      <c r="J29" s="349"/>
      <c r="K29" s="349"/>
      <c r="L29" s="349"/>
      <c r="M29" s="349"/>
      <c r="N29" s="349"/>
      <c r="O29" s="349"/>
      <c r="P29" s="349"/>
      <c r="Q29" s="349"/>
      <c r="R29" s="349"/>
      <c r="S29" s="349"/>
      <c r="T29" s="349"/>
      <c r="U29" s="349"/>
      <c r="V29" s="349"/>
      <c r="W29" s="349"/>
      <c r="X29" s="349"/>
      <c r="Y29" s="349"/>
      <c r="Z29" s="349"/>
      <c r="AA29" s="349"/>
      <c r="AB29" s="349"/>
      <c r="AC29" s="349"/>
      <c r="AD29" s="349"/>
      <c r="AE29" s="349"/>
      <c r="AF29" s="349"/>
      <c r="AG29" s="349"/>
      <c r="AH29" s="349"/>
      <c r="AI29" s="349"/>
      <c r="AJ29" s="349"/>
      <c r="AK29" s="349"/>
      <c r="AL29" s="349"/>
      <c r="AM29" s="380"/>
      <c r="AN29" s="152" t="s">
        <v>95</v>
      </c>
    </row>
    <row r="30" spans="1:70" s="23" customFormat="1">
      <c r="A30" s="20">
        <v>1</v>
      </c>
      <c r="B30" s="20">
        <v>2</v>
      </c>
      <c r="C30" s="21">
        <v>3</v>
      </c>
      <c r="D30" s="20">
        <v>4</v>
      </c>
      <c r="E30" s="21">
        <v>5</v>
      </c>
      <c r="F30" s="20">
        <v>6</v>
      </c>
      <c r="G30" s="20">
        <v>7</v>
      </c>
      <c r="H30" s="321">
        <v>7</v>
      </c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2"/>
      <c r="AG30" s="322"/>
      <c r="AH30" s="322"/>
      <c r="AI30" s="322"/>
      <c r="AJ30" s="322"/>
      <c r="AK30" s="322"/>
      <c r="AL30" s="323"/>
      <c r="AM30" s="156">
        <v>8</v>
      </c>
      <c r="AN30" s="136">
        <v>9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</row>
    <row r="31" spans="1:70" s="23" customFormat="1" ht="15" customHeight="1">
      <c r="B31" s="185"/>
      <c r="C31" s="185"/>
      <c r="D31" s="185"/>
      <c r="E31" s="185"/>
      <c r="F31" s="185"/>
      <c r="G31" s="185"/>
      <c r="H31" s="324" t="s">
        <v>28</v>
      </c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325"/>
      <c r="AG31" s="325"/>
      <c r="AH31" s="325"/>
      <c r="AI31" s="325"/>
      <c r="AJ31" s="325"/>
      <c r="AK31" s="325"/>
      <c r="AL31" s="326"/>
      <c r="AM31" s="185"/>
      <c r="AN31" s="186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ht="145.5" customHeight="1">
      <c r="A32" s="120" t="s">
        <v>98</v>
      </c>
      <c r="B32" s="166" t="s">
        <v>29</v>
      </c>
      <c r="C32" s="31" t="s">
        <v>70</v>
      </c>
      <c r="D32" s="25">
        <f>'[8]Норма ТК'!C3</f>
        <v>13.332000000000001</v>
      </c>
      <c r="E32" s="137" t="s">
        <v>30</v>
      </c>
      <c r="F32" s="26" t="s">
        <v>88</v>
      </c>
      <c r="G32" s="310">
        <v>1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>
        <f>D32</f>
        <v>13.332000000000001</v>
      </c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>
        <f>SUM(H32:AL32)</f>
        <v>13.332000000000001</v>
      </c>
      <c r="AN32" s="25">
        <f>AM32</f>
        <v>13.332000000000001</v>
      </c>
      <c r="AO32" s="28"/>
      <c r="AP32" s="28"/>
      <c r="AQ32" s="28"/>
    </row>
    <row r="33" spans="1:70" ht="52.5" hidden="1" customHeight="1">
      <c r="A33" s="120" t="s">
        <v>99</v>
      </c>
      <c r="B33" s="167"/>
      <c r="C33" s="137" t="s">
        <v>71</v>
      </c>
      <c r="D33" s="25">
        <f>'[8]Норма ТК'!C10</f>
        <v>13.332000000000001</v>
      </c>
      <c r="E33" s="29" t="s">
        <v>31</v>
      </c>
      <c r="F33" s="30" t="s">
        <v>92</v>
      </c>
      <c r="G33" s="311"/>
      <c r="H33" s="25"/>
      <c r="I33" s="25">
        <f>$D33</f>
        <v>13.332000000000001</v>
      </c>
      <c r="J33" s="25"/>
      <c r="K33" s="25"/>
      <c r="L33" s="25">
        <f>$D33</f>
        <v>13.332000000000001</v>
      </c>
      <c r="M33" s="25"/>
      <c r="N33" s="25"/>
      <c r="O33" s="25">
        <f>$D33</f>
        <v>13.332000000000001</v>
      </c>
      <c r="P33" s="25"/>
      <c r="Q33" s="25"/>
      <c r="R33" s="25">
        <f>$D33</f>
        <v>13.332000000000001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>
        <f t="shared" ref="AM33:AM35" si="0">SUM(H33:AL36)</f>
        <v>640.51599999999996</v>
      </c>
      <c r="AN33" s="25">
        <f t="shared" ref="AN33:AN36" si="1">AM33</f>
        <v>640.51599999999996</v>
      </c>
      <c r="AO33" s="28"/>
      <c r="AP33" s="28"/>
      <c r="AQ33" s="28"/>
    </row>
    <row r="34" spans="1:70" ht="52.5" hidden="1" customHeight="1">
      <c r="A34" s="120" t="s">
        <v>100</v>
      </c>
      <c r="B34" s="167"/>
      <c r="C34" s="31" t="s">
        <v>72</v>
      </c>
      <c r="D34" s="25">
        <f>'[8]Норма ТК'!C16</f>
        <v>239.464</v>
      </c>
      <c r="E34" s="29" t="s">
        <v>32</v>
      </c>
      <c r="F34" s="31" t="s">
        <v>93</v>
      </c>
      <c r="G34" s="311"/>
      <c r="H34" s="25"/>
      <c r="I34" s="25"/>
      <c r="J34" s="25">
        <f>D34</f>
        <v>239.464</v>
      </c>
      <c r="K34" s="25"/>
      <c r="L34" s="25"/>
      <c r="M34" s="25"/>
      <c r="N34" s="25"/>
      <c r="O34" s="25"/>
      <c r="P34" s="25">
        <f>D34</f>
        <v>239.464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>
        <f t="shared" si="0"/>
        <v>621.79499734175113</v>
      </c>
      <c r="AN34" s="25">
        <f t="shared" si="1"/>
        <v>621.79499734175113</v>
      </c>
      <c r="AO34" s="28"/>
      <c r="AP34" s="28"/>
      <c r="AQ34" s="28"/>
    </row>
    <row r="35" spans="1:70" ht="52.5" hidden="1" customHeight="1">
      <c r="A35" s="120" t="s">
        <v>101</v>
      </c>
      <c r="B35" s="167"/>
      <c r="C35" s="31" t="s">
        <v>73</v>
      </c>
      <c r="D35" s="25">
        <f>'[8]Норма ТК'!C17</f>
        <v>47.463999999999999</v>
      </c>
      <c r="E35" s="29" t="s">
        <v>32</v>
      </c>
      <c r="F35" s="31" t="s">
        <v>93</v>
      </c>
      <c r="G35" s="312"/>
      <c r="H35" s="25"/>
      <c r="I35" s="25"/>
      <c r="J35" s="25">
        <f>D35</f>
        <v>47.463999999999999</v>
      </c>
      <c r="K35" s="25"/>
      <c r="L35" s="25"/>
      <c r="M35" s="25"/>
      <c r="N35" s="25"/>
      <c r="O35" s="25"/>
      <c r="P35" s="25">
        <f>D35</f>
        <v>47.463999999999999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>
        <f t="shared" si="0"/>
        <v>204.21399734175111</v>
      </c>
      <c r="AN35" s="25">
        <f t="shared" si="1"/>
        <v>204.21399734175111</v>
      </c>
      <c r="AO35" s="28"/>
      <c r="AP35" s="28"/>
      <c r="AQ35" s="28"/>
    </row>
    <row r="36" spans="1:70" s="23" customFormat="1" ht="15.75" customHeight="1">
      <c r="A36" s="286" t="s">
        <v>94</v>
      </c>
      <c r="B36" s="286"/>
      <c r="C36" s="286"/>
      <c r="D36" s="286"/>
      <c r="E36" s="286"/>
      <c r="F36" s="286"/>
      <c r="G36" s="119"/>
      <c r="H36" s="44">
        <f>H32</f>
        <v>0</v>
      </c>
      <c r="I36" s="44">
        <f t="shared" ref="I36:AL36" si="2">I32</f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  <c r="N36" s="44">
        <f t="shared" si="2"/>
        <v>0</v>
      </c>
      <c r="O36" s="44">
        <f t="shared" si="2"/>
        <v>0</v>
      </c>
      <c r="P36" s="44">
        <f t="shared" si="2"/>
        <v>0</v>
      </c>
      <c r="Q36" s="44">
        <f t="shared" si="2"/>
        <v>0</v>
      </c>
      <c r="R36" s="44">
        <f t="shared" si="2"/>
        <v>0</v>
      </c>
      <c r="S36" s="44">
        <f t="shared" si="2"/>
        <v>0</v>
      </c>
      <c r="T36" s="44">
        <f t="shared" si="2"/>
        <v>0</v>
      </c>
      <c r="U36" s="44">
        <f t="shared" si="2"/>
        <v>0</v>
      </c>
      <c r="V36" s="44">
        <f t="shared" si="2"/>
        <v>13.332000000000001</v>
      </c>
      <c r="W36" s="44">
        <f t="shared" si="2"/>
        <v>0</v>
      </c>
      <c r="X36" s="44">
        <f t="shared" si="2"/>
        <v>0</v>
      </c>
      <c r="Y36" s="44">
        <f t="shared" si="2"/>
        <v>0</v>
      </c>
      <c r="Z36" s="44">
        <f t="shared" si="2"/>
        <v>0</v>
      </c>
      <c r="AA36" s="44">
        <f t="shared" si="2"/>
        <v>0</v>
      </c>
      <c r="AB36" s="44">
        <f t="shared" si="2"/>
        <v>0</v>
      </c>
      <c r="AC36" s="44">
        <f t="shared" si="2"/>
        <v>0</v>
      </c>
      <c r="AD36" s="44">
        <f t="shared" si="2"/>
        <v>0</v>
      </c>
      <c r="AE36" s="44">
        <f t="shared" si="2"/>
        <v>0</v>
      </c>
      <c r="AF36" s="44">
        <f t="shared" si="2"/>
        <v>0</v>
      </c>
      <c r="AG36" s="44">
        <f t="shared" si="2"/>
        <v>0</v>
      </c>
      <c r="AH36" s="44">
        <f t="shared" si="2"/>
        <v>0</v>
      </c>
      <c r="AI36" s="44">
        <f t="shared" si="2"/>
        <v>0</v>
      </c>
      <c r="AJ36" s="44">
        <f t="shared" si="2"/>
        <v>0</v>
      </c>
      <c r="AK36" s="44">
        <f t="shared" si="2"/>
        <v>0</v>
      </c>
      <c r="AL36" s="44">
        <f t="shared" si="2"/>
        <v>0</v>
      </c>
      <c r="AM36" s="25">
        <f>AM32</f>
        <v>13.332000000000001</v>
      </c>
      <c r="AN36" s="25">
        <f t="shared" si="1"/>
        <v>13.332000000000001</v>
      </c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</row>
    <row r="37" spans="1:70" ht="15.75" hidden="1" customHeight="1">
      <c r="A37" s="33"/>
      <c r="B37" s="31"/>
      <c r="C37" s="396" t="s">
        <v>34</v>
      </c>
      <c r="D37" s="396"/>
      <c r="E37" s="396"/>
      <c r="F37" s="396"/>
      <c r="G37" s="34" t="s">
        <v>33</v>
      </c>
      <c r="H37" s="25">
        <f>'[8]мес ТЗ 2018'!AM160</f>
        <v>0</v>
      </c>
      <c r="I37" s="25">
        <f>'[8]мес ТЗ 2018'!AM299</f>
        <v>0</v>
      </c>
      <c r="J37" s="25">
        <f>'[8]мес ТЗ 2018'!AM438</f>
        <v>29.443000000000001</v>
      </c>
      <c r="K37" s="25">
        <f>'[8]мес ТЗ 2018'!AM541</f>
        <v>1.72</v>
      </c>
      <c r="L37" s="25">
        <f>'[8]мес ТЗ 2018'!AM646</f>
        <v>1.7239973417511201</v>
      </c>
      <c r="M37" s="25">
        <f>'[8]мес ТЗ 2018'!AM749</f>
        <v>1.72</v>
      </c>
      <c r="N37" s="25">
        <f>'[8]мес ТЗ 2018'!AM850</f>
        <v>0</v>
      </c>
      <c r="O37" s="25">
        <f>'[8]мес ТЗ 2018'!AM990</f>
        <v>0</v>
      </c>
      <c r="P37" s="25">
        <f>'[8]мес ТЗ 2018'!AM1088</f>
        <v>0</v>
      </c>
      <c r="Q37" s="25">
        <f>'[8]мес ТЗ 2018'!AM1187</f>
        <v>0</v>
      </c>
      <c r="R37" s="25">
        <f>'[8]мес ТЗ 2018'!AM1327</f>
        <v>0</v>
      </c>
      <c r="S37" s="25">
        <f>'[8]мес ТЗ 2018'!AM1460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>
        <f t="shared" ref="AM37:AM40" si="3">SUM(H37:S37)</f>
        <v>34.606997341751118</v>
      </c>
      <c r="AN37" s="25">
        <f t="shared" ref="AN37:AN40" si="4">AM37</f>
        <v>34.606997341751118</v>
      </c>
      <c r="AO37" s="28"/>
      <c r="AP37" s="28"/>
      <c r="AQ37" s="28"/>
    </row>
    <row r="38" spans="1:70" ht="15.75" hidden="1" customHeight="1">
      <c r="A38" s="33"/>
      <c r="B38" s="31"/>
      <c r="C38" s="397" t="s">
        <v>35</v>
      </c>
      <c r="D38" s="397"/>
      <c r="E38" s="397"/>
      <c r="F38" s="397"/>
      <c r="G38" s="34" t="s">
        <v>33</v>
      </c>
      <c r="H38" s="25">
        <f>'[8]мес ТЗ 2018'!AM161</f>
        <v>0</v>
      </c>
      <c r="I38" s="25">
        <f>'[8]мес ТЗ 2018'!AM300</f>
        <v>0</v>
      </c>
      <c r="J38" s="25">
        <f>'[8]мес ТЗ 2018'!AM439</f>
        <v>55.616999999999997</v>
      </c>
      <c r="K38" s="25">
        <f>'[8]мес ТЗ 2018'!AM542</f>
        <v>3.17</v>
      </c>
      <c r="L38" s="25">
        <f>'[8]мес ТЗ 2018'!AM647</f>
        <v>2.56</v>
      </c>
      <c r="M38" s="25">
        <f>'[8]мес ТЗ 2018'!AM750</f>
        <v>0</v>
      </c>
      <c r="N38" s="25">
        <f>'[8]мес ТЗ 2018'!AM851</f>
        <v>0</v>
      </c>
      <c r="O38" s="25">
        <f>'[8]мес ТЗ 2018'!AM991</f>
        <v>0</v>
      </c>
      <c r="P38" s="25">
        <f>'[8]мес ТЗ 2018'!AM1089</f>
        <v>0</v>
      </c>
      <c r="Q38" s="25">
        <f>'[8]мес ТЗ 2018'!AM1188</f>
        <v>0</v>
      </c>
      <c r="R38" s="25">
        <f>'[8]мес ТЗ 2018'!AM1328</f>
        <v>0</v>
      </c>
      <c r="S38" s="25">
        <f>'[8]мес ТЗ 2018'!AM1461</f>
        <v>0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3"/>
        <v>61.347000000000001</v>
      </c>
      <c r="AN38" s="25">
        <f t="shared" si="4"/>
        <v>61.347000000000001</v>
      </c>
      <c r="AO38" s="28"/>
      <c r="AP38" s="28"/>
      <c r="AQ38" s="28"/>
    </row>
    <row r="39" spans="1:70" ht="15.75" hidden="1" customHeight="1">
      <c r="A39" s="33"/>
      <c r="B39" s="31"/>
      <c r="C39" s="31"/>
      <c r="D39" s="286" t="s">
        <v>36</v>
      </c>
      <c r="E39" s="286"/>
      <c r="F39" s="286"/>
      <c r="G39" s="34" t="s">
        <v>33</v>
      </c>
      <c r="H39" s="25">
        <f>H36</f>
        <v>0</v>
      </c>
      <c r="I39" s="25">
        <f t="shared" ref="I39:S39" si="5">I36</f>
        <v>0</v>
      </c>
      <c r="J39" s="25">
        <f t="shared" si="5"/>
        <v>0</v>
      </c>
      <c r="K39" s="25">
        <f t="shared" si="5"/>
        <v>0</v>
      </c>
      <c r="L39" s="25">
        <f t="shared" si="5"/>
        <v>0</v>
      </c>
      <c r="M39" s="25">
        <f t="shared" si="5"/>
        <v>0</v>
      </c>
      <c r="N39" s="25">
        <f t="shared" si="5"/>
        <v>0</v>
      </c>
      <c r="O39" s="25">
        <f t="shared" si="5"/>
        <v>0</v>
      </c>
      <c r="P39" s="25">
        <f t="shared" si="5"/>
        <v>0</v>
      </c>
      <c r="Q39" s="25">
        <f t="shared" si="5"/>
        <v>0</v>
      </c>
      <c r="R39" s="25">
        <f t="shared" si="5"/>
        <v>0</v>
      </c>
      <c r="S39" s="25">
        <f t="shared" si="5"/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3"/>
        <v>0</v>
      </c>
      <c r="AN39" s="25">
        <f t="shared" si="4"/>
        <v>0</v>
      </c>
      <c r="AO39" s="28"/>
      <c r="AP39" s="28"/>
      <c r="AQ39" s="28"/>
    </row>
    <row r="40" spans="1:70" ht="15.75" hidden="1" customHeight="1">
      <c r="A40" s="33"/>
      <c r="B40" s="31"/>
      <c r="C40" s="397" t="s">
        <v>37</v>
      </c>
      <c r="D40" s="397"/>
      <c r="E40" s="397"/>
      <c r="F40" s="397"/>
      <c r="G40" s="34" t="s">
        <v>38</v>
      </c>
      <c r="H40" s="25">
        <f>'[8]мес ТЗ 2018'!AM163</f>
        <v>0.47</v>
      </c>
      <c r="I40" s="25">
        <f>'[8]мес ТЗ 2018'!AM302</f>
        <v>1.08</v>
      </c>
      <c r="J40" s="25">
        <f>'[8]мес ТЗ 2018'!AM441</f>
        <v>2.04</v>
      </c>
      <c r="K40" s="25">
        <f>'[8]мес ТЗ 2018'!AM544</f>
        <v>0.47</v>
      </c>
      <c r="L40" s="25">
        <f>'[8]мес ТЗ 2018'!AM649</f>
        <v>0.68</v>
      </c>
      <c r="M40" s="25">
        <f>'[8]мес ТЗ 2018'!AM752</f>
        <v>0.47</v>
      </c>
      <c r="N40" s="25">
        <f>'[8]мес ТЗ 2018'!AM853</f>
        <v>0.47</v>
      </c>
      <c r="O40" s="25">
        <f>'[8]мес ТЗ 2018'!AM993</f>
        <v>1.08</v>
      </c>
      <c r="P40" s="35">
        <f>'[8]мес ТЗ 2018'!AM1091</f>
        <v>2.3199999999999998</v>
      </c>
      <c r="Q40" s="25">
        <f>'[8]мес ТЗ 2018'!AM1190</f>
        <v>0.47</v>
      </c>
      <c r="R40" s="25">
        <f>'[8]мес ТЗ 2018'!AM1330</f>
        <v>1.08</v>
      </c>
      <c r="S40" s="25">
        <f>'[8]мес ТЗ 2018'!AM1463</f>
        <v>0.47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>
        <f t="shared" si="3"/>
        <v>11.1</v>
      </c>
      <c r="AN40" s="25">
        <f t="shared" si="4"/>
        <v>11.1</v>
      </c>
      <c r="AO40" s="28"/>
      <c r="AP40" s="28"/>
      <c r="AQ40" s="28"/>
    </row>
    <row r="41" spans="1:70" s="36" customFormat="1" ht="15.75" customHeight="1" thickBot="1">
      <c r="B41" s="187"/>
      <c r="C41" s="187"/>
      <c r="D41" s="187"/>
      <c r="E41" s="187"/>
      <c r="F41" s="187"/>
      <c r="G41" s="187"/>
      <c r="H41" s="315" t="s">
        <v>39</v>
      </c>
      <c r="I41" s="316"/>
      <c r="J41" s="316"/>
      <c r="K41" s="316"/>
      <c r="L41" s="316"/>
      <c r="M41" s="316"/>
      <c r="N41" s="316"/>
      <c r="O41" s="316"/>
      <c r="P41" s="316"/>
      <c r="Q41" s="316"/>
      <c r="R41" s="316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6"/>
      <c r="AF41" s="316"/>
      <c r="AG41" s="316"/>
      <c r="AH41" s="316"/>
      <c r="AI41" s="316"/>
      <c r="AJ41" s="316"/>
      <c r="AK41" s="316"/>
      <c r="AL41" s="317"/>
      <c r="AM41" s="187"/>
      <c r="AN41" s="46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37" customFormat="1" ht="150.75" customHeight="1">
      <c r="A42" s="120" t="s">
        <v>98</v>
      </c>
      <c r="B42" s="166" t="s">
        <v>40</v>
      </c>
      <c r="C42" s="31" t="s">
        <v>74</v>
      </c>
      <c r="D42" s="25">
        <f>'[8]Норма ТК'!C5</f>
        <v>19.678000000000001</v>
      </c>
      <c r="E42" s="137" t="s">
        <v>30</v>
      </c>
      <c r="F42" s="26" t="s">
        <v>88</v>
      </c>
      <c r="G42" s="310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>
        <f>D42</f>
        <v>19.678000000000001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>
        <f>SUM(H42:AL42)</f>
        <v>19.678000000000001</v>
      </c>
      <c r="AN42" s="25">
        <f t="shared" ref="AN42:AN49" si="6">AM42</f>
        <v>19.678000000000001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38" customFormat="1" ht="53.25" hidden="1" customHeight="1" thickBot="1">
      <c r="A43" s="120" t="s">
        <v>99</v>
      </c>
      <c r="B43" s="166"/>
      <c r="C43" s="31" t="s">
        <v>75</v>
      </c>
      <c r="D43" s="25">
        <f>'[8]Норма ТК'!C21</f>
        <v>352.95600000000002</v>
      </c>
      <c r="E43" s="29" t="s">
        <v>32</v>
      </c>
      <c r="F43" s="30" t="s">
        <v>92</v>
      </c>
      <c r="G43" s="311"/>
      <c r="H43" s="25"/>
      <c r="I43" s="25"/>
      <c r="J43" s="25">
        <f>D43</f>
        <v>352.95600000000002</v>
      </c>
      <c r="K43" s="25"/>
      <c r="L43" s="25"/>
      <c r="M43" s="25"/>
      <c r="N43" s="25"/>
      <c r="O43" s="25"/>
      <c r="P43" s="25">
        <f>D43</f>
        <v>352.95600000000002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>
        <f t="shared" ref="AM43:AM45" si="7">SUM(H43:AL43)</f>
        <v>705.91200000000003</v>
      </c>
      <c r="AN43" s="25">
        <f t="shared" ref="AN43:AN45" si="8">AM43</f>
        <v>705.91200000000003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6" customFormat="1" ht="53.25" hidden="1" customHeight="1">
      <c r="A44" s="120" t="s">
        <v>100</v>
      </c>
      <c r="B44" s="166"/>
      <c r="C44" s="31" t="s">
        <v>76</v>
      </c>
      <c r="D44" s="25">
        <f>'[8]Норма ТК'!C22</f>
        <v>139.34399999999999</v>
      </c>
      <c r="E44" s="29" t="s">
        <v>32</v>
      </c>
      <c r="F44" s="31" t="s">
        <v>93</v>
      </c>
      <c r="G44" s="312"/>
      <c r="H44" s="25"/>
      <c r="I44" s="25"/>
      <c r="J44" s="25">
        <f>D44</f>
        <v>139.34399999999999</v>
      </c>
      <c r="K44" s="25"/>
      <c r="L44" s="25"/>
      <c r="M44" s="25"/>
      <c r="N44" s="25"/>
      <c r="O44" s="25"/>
      <c r="P44" s="25">
        <f>D44</f>
        <v>139.34399999999999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>
        <f t="shared" si="7"/>
        <v>278.68799999999999</v>
      </c>
      <c r="AN44" s="25">
        <f t="shared" si="8"/>
        <v>278.68799999999999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s="125" customFormat="1" ht="15" customHeight="1">
      <c r="A45" s="286" t="s">
        <v>94</v>
      </c>
      <c r="B45" s="286"/>
      <c r="C45" s="286"/>
      <c r="D45" s="286"/>
      <c r="E45" s="286"/>
      <c r="F45" s="286"/>
      <c r="G45" s="119"/>
      <c r="H45" s="44">
        <f>H42</f>
        <v>0</v>
      </c>
      <c r="I45" s="44">
        <f t="shared" ref="I45:AL45" si="9">I42</f>
        <v>0</v>
      </c>
      <c r="J45" s="44">
        <f t="shared" si="9"/>
        <v>0</v>
      </c>
      <c r="K45" s="44">
        <f t="shared" si="9"/>
        <v>0</v>
      </c>
      <c r="L45" s="44">
        <f t="shared" si="9"/>
        <v>0</v>
      </c>
      <c r="M45" s="44">
        <f t="shared" si="9"/>
        <v>0</v>
      </c>
      <c r="N45" s="44">
        <f t="shared" si="9"/>
        <v>0</v>
      </c>
      <c r="O45" s="44">
        <f t="shared" si="9"/>
        <v>0</v>
      </c>
      <c r="P45" s="44">
        <f t="shared" si="9"/>
        <v>0</v>
      </c>
      <c r="Q45" s="44">
        <f t="shared" si="9"/>
        <v>0</v>
      </c>
      <c r="R45" s="44">
        <f t="shared" si="9"/>
        <v>0</v>
      </c>
      <c r="S45" s="44">
        <f t="shared" si="9"/>
        <v>0</v>
      </c>
      <c r="T45" s="44">
        <f t="shared" si="9"/>
        <v>0</v>
      </c>
      <c r="U45" s="44">
        <f t="shared" si="9"/>
        <v>0</v>
      </c>
      <c r="V45" s="44">
        <f t="shared" si="9"/>
        <v>0</v>
      </c>
      <c r="W45" s="44">
        <f t="shared" si="9"/>
        <v>0</v>
      </c>
      <c r="X45" s="44">
        <f t="shared" si="9"/>
        <v>19.678000000000001</v>
      </c>
      <c r="Y45" s="44">
        <f t="shared" si="9"/>
        <v>0</v>
      </c>
      <c r="Z45" s="44">
        <f t="shared" si="9"/>
        <v>0</v>
      </c>
      <c r="AA45" s="44">
        <f t="shared" si="9"/>
        <v>0</v>
      </c>
      <c r="AB45" s="44">
        <f t="shared" si="9"/>
        <v>0</v>
      </c>
      <c r="AC45" s="44">
        <f t="shared" si="9"/>
        <v>0</v>
      </c>
      <c r="AD45" s="44">
        <f t="shared" si="9"/>
        <v>0</v>
      </c>
      <c r="AE45" s="44">
        <f t="shared" si="9"/>
        <v>0</v>
      </c>
      <c r="AF45" s="44">
        <f t="shared" si="9"/>
        <v>0</v>
      </c>
      <c r="AG45" s="44">
        <f t="shared" si="9"/>
        <v>0</v>
      </c>
      <c r="AH45" s="44">
        <f t="shared" si="9"/>
        <v>0</v>
      </c>
      <c r="AI45" s="44">
        <f t="shared" si="9"/>
        <v>0</v>
      </c>
      <c r="AJ45" s="44">
        <f t="shared" si="9"/>
        <v>0</v>
      </c>
      <c r="AK45" s="44">
        <f t="shared" si="9"/>
        <v>0</v>
      </c>
      <c r="AL45" s="44">
        <f t="shared" si="9"/>
        <v>0</v>
      </c>
      <c r="AM45" s="25">
        <f t="shared" si="7"/>
        <v>19.678000000000001</v>
      </c>
      <c r="AN45" s="25">
        <f t="shared" si="8"/>
        <v>19.678000000000001</v>
      </c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</row>
    <row r="46" spans="1:70" s="36" customFormat="1" ht="15" hidden="1" customHeight="1">
      <c r="A46" s="135"/>
      <c r="B46" s="162"/>
      <c r="C46" s="398" t="s">
        <v>34</v>
      </c>
      <c r="D46" s="399"/>
      <c r="E46" s="399"/>
      <c r="F46" s="400"/>
      <c r="G46" s="138" t="s">
        <v>33</v>
      </c>
      <c r="H46" s="163">
        <f>'[8]мес ТЗ 2018'!AM168</f>
        <v>0</v>
      </c>
      <c r="I46" s="163">
        <f>'[8]мес ТЗ 2018'!AM307</f>
        <v>0</v>
      </c>
      <c r="J46" s="163">
        <f>'[8]мес ТЗ 2018'!AM447</f>
        <v>50.781999999999996</v>
      </c>
      <c r="K46" s="163">
        <f>'[8]мес ТЗ 2018'!AM549</f>
        <v>2.17</v>
      </c>
      <c r="L46" s="163">
        <f>'[8]мес ТЗ 2018'!AM654</f>
        <v>2.1652198294142599</v>
      </c>
      <c r="M46" s="163">
        <f>'[8]мес ТЗ 2018'!AM757</f>
        <v>2.17</v>
      </c>
      <c r="N46" s="163">
        <f>'[8]мес ТЗ 2018'!AM858</f>
        <v>0</v>
      </c>
      <c r="O46" s="163">
        <f>'[8]мес ТЗ 2018'!AM998</f>
        <v>0</v>
      </c>
      <c r="P46" s="163">
        <f>'[8]мес ТЗ 2018'!AM1097</f>
        <v>50.5628295784282</v>
      </c>
      <c r="Q46" s="163">
        <f>'[8]мес ТЗ 2018'!AM1195</f>
        <v>0</v>
      </c>
      <c r="R46" s="163">
        <f>'[8]мес ТЗ 2018'!AM1335</f>
        <v>2.1652198294142599</v>
      </c>
      <c r="S46" s="163">
        <f>'[8]мес ТЗ 2018'!AM1468</f>
        <v>0</v>
      </c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4"/>
      <c r="AM46" s="157">
        <f t="shared" ref="AM46:AM49" si="10">SUM(H46:S46)</f>
        <v>110.01526923725672</v>
      </c>
      <c r="AN46" s="165">
        <f t="shared" si="6"/>
        <v>110.01526923725672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</row>
    <row r="47" spans="1:70" s="36" customFormat="1" ht="15" hidden="1" customHeight="1">
      <c r="A47" s="33"/>
      <c r="B47" s="31"/>
      <c r="C47" s="291" t="s">
        <v>35</v>
      </c>
      <c r="D47" s="292"/>
      <c r="E47" s="292"/>
      <c r="F47" s="293"/>
      <c r="G47" s="34" t="s">
        <v>33</v>
      </c>
      <c r="H47" s="25">
        <f>'[8]мес ТЗ 2018'!AM169</f>
        <v>0</v>
      </c>
      <c r="I47" s="25">
        <f>'[8]мес ТЗ 2018'!AM308</f>
        <v>3.9780698364827298</v>
      </c>
      <c r="J47" s="25">
        <f>'[8]мес ТЗ 2018'!AM448</f>
        <v>95.995999999999995</v>
      </c>
      <c r="K47" s="25">
        <f>'[8]мес ТЗ 2018'!AM550</f>
        <v>3.98</v>
      </c>
      <c r="L47" s="25">
        <f>'[8]мес ТЗ 2018'!AM655</f>
        <v>3.9780698364827298</v>
      </c>
      <c r="M47" s="25">
        <f>'[8]мес ТЗ 2018'!AM758</f>
        <v>3.98</v>
      </c>
      <c r="N47" s="25">
        <f>'[8]мес ТЗ 2018'!AM859</f>
        <v>0</v>
      </c>
      <c r="O47" s="25">
        <f>'[8]мес ТЗ 2018'!AM999</f>
        <v>0</v>
      </c>
      <c r="P47" s="25">
        <f>'[8]мес ТЗ 2018'!AM1098</f>
        <v>84.253296341997995</v>
      </c>
      <c r="Q47" s="25">
        <f>'[8]мес ТЗ 2018'!AM1196</f>
        <v>0</v>
      </c>
      <c r="R47" s="25">
        <f>'[8]мес ТЗ 2018'!AM1336</f>
        <v>0</v>
      </c>
      <c r="S47" s="25">
        <f>'[8]мес ТЗ 2018'!AM1469</f>
        <v>0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2"/>
      <c r="AM47" s="157">
        <f t="shared" si="10"/>
        <v>196.16543601496346</v>
      </c>
      <c r="AN47" s="153">
        <f t="shared" si="6"/>
        <v>196.16543601496346</v>
      </c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</row>
    <row r="48" spans="1:70" s="36" customFormat="1" ht="15" hidden="1" customHeight="1">
      <c r="A48" s="33"/>
      <c r="B48" s="31"/>
      <c r="C48" s="31"/>
      <c r="D48" s="282" t="s">
        <v>36</v>
      </c>
      <c r="E48" s="283"/>
      <c r="F48" s="284"/>
      <c r="G48" s="34" t="s">
        <v>33</v>
      </c>
      <c r="H48" s="25">
        <f>H45</f>
        <v>0</v>
      </c>
      <c r="I48" s="25">
        <f t="shared" ref="I48:S48" si="11">I45</f>
        <v>0</v>
      </c>
      <c r="J48" s="25">
        <f t="shared" si="11"/>
        <v>0</v>
      </c>
      <c r="K48" s="25">
        <f t="shared" si="11"/>
        <v>0</v>
      </c>
      <c r="L48" s="25">
        <f t="shared" si="11"/>
        <v>0</v>
      </c>
      <c r="M48" s="25">
        <f t="shared" si="11"/>
        <v>0</v>
      </c>
      <c r="N48" s="25">
        <f t="shared" si="11"/>
        <v>0</v>
      </c>
      <c r="O48" s="25">
        <f t="shared" si="11"/>
        <v>0</v>
      </c>
      <c r="P48" s="25">
        <f t="shared" si="11"/>
        <v>0</v>
      </c>
      <c r="Q48" s="25">
        <f t="shared" si="11"/>
        <v>0</v>
      </c>
      <c r="R48" s="25">
        <f t="shared" si="11"/>
        <v>0</v>
      </c>
      <c r="S48" s="25">
        <f t="shared" si="11"/>
        <v>0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32"/>
      <c r="AM48" s="157">
        <f t="shared" si="10"/>
        <v>0</v>
      </c>
      <c r="AN48" s="153">
        <f t="shared" si="6"/>
        <v>0</v>
      </c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</row>
    <row r="49" spans="1:70" s="36" customFormat="1" ht="15" hidden="1" customHeight="1">
      <c r="A49" s="33"/>
      <c r="B49" s="31"/>
      <c r="C49" s="291" t="s">
        <v>37</v>
      </c>
      <c r="D49" s="292"/>
      <c r="E49" s="292"/>
      <c r="F49" s="293"/>
      <c r="G49" s="34" t="s">
        <v>38</v>
      </c>
      <c r="H49" s="25">
        <f>'[8]мес ТЗ 2018'!AM171</f>
        <v>0.49</v>
      </c>
      <c r="I49" s="25">
        <f>'[8]мес ТЗ 2018'!AM310</f>
        <v>0.57999999999999996</v>
      </c>
      <c r="J49" s="25">
        <f>'[8]мес ТЗ 2018'!AM450</f>
        <v>3.2</v>
      </c>
      <c r="K49" s="25">
        <f>'[8]мес ТЗ 2018'!AM552</f>
        <v>0.57999999999999996</v>
      </c>
      <c r="L49" s="25">
        <f>'[8]мес ТЗ 2018'!AM657</f>
        <v>0.57999999999999996</v>
      </c>
      <c r="M49" s="25">
        <f>'[8]мес ТЗ 2018'!AM760</f>
        <v>0.57999999999999996</v>
      </c>
      <c r="N49" s="25">
        <f>'[8]мес ТЗ 2018'!AM861</f>
        <v>0.57999999999999996</v>
      </c>
      <c r="O49" s="25">
        <f>'[8]мес ТЗ 2018'!AM1001</f>
        <v>0.57999999999999996</v>
      </c>
      <c r="P49" s="35">
        <f>'[8]мес ТЗ 2018'!AM1100</f>
        <v>3.55</v>
      </c>
      <c r="Q49" s="25">
        <f>'[8]мес ТЗ 2018'!AM1198</f>
        <v>0.57999999999999996</v>
      </c>
      <c r="R49" s="25">
        <f>'[8]мес ТЗ 2018'!AM1338</f>
        <v>0.57999999999999996</v>
      </c>
      <c r="S49" s="25">
        <f>'[8]мес ТЗ 2018'!AM1471</f>
        <v>0.57999999999999996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2"/>
      <c r="AM49" s="157">
        <f t="shared" si="10"/>
        <v>12.459999999999999</v>
      </c>
      <c r="AN49" s="153">
        <f t="shared" si="6"/>
        <v>12.459999999999999</v>
      </c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</row>
    <row r="50" spans="1:70" s="40" customFormat="1" ht="15.75" hidden="1" customHeight="1">
      <c r="A50" s="78"/>
      <c r="B50" s="31"/>
      <c r="C50" s="297" t="s">
        <v>34</v>
      </c>
      <c r="D50" s="298"/>
      <c r="E50" s="298"/>
      <c r="F50" s="299"/>
      <c r="G50" s="34" t="s">
        <v>33</v>
      </c>
      <c r="H50" s="25">
        <f>'[8]мес ТЗ 2018'!AM195</f>
        <v>0.96776252723311695</v>
      </c>
      <c r="I50" s="25">
        <f>'[8]мес ТЗ 2018'!AM334</f>
        <v>0</v>
      </c>
      <c r="J50" s="25">
        <f>'[8]мес ТЗ 2018'!AM475</f>
        <v>2.7469999999999999</v>
      </c>
      <c r="K50" s="25">
        <f>'[8]мес ТЗ 2018'!AM576</f>
        <v>1.1299999999999999</v>
      </c>
      <c r="L50" s="25">
        <f>'[8]мес ТЗ 2018'!AM681</f>
        <v>1.1324309342057399</v>
      </c>
      <c r="M50" s="25">
        <f>'[8]мес ТЗ 2018'!AM784</f>
        <v>1.1299999999999999</v>
      </c>
      <c r="N50" s="25">
        <f>'[8]мес ТЗ 2018'!AM885</f>
        <v>0</v>
      </c>
      <c r="O50" s="25">
        <f>'[8]мес ТЗ 2018'!AM1025</f>
        <v>0</v>
      </c>
      <c r="P50" s="25">
        <f>'[8]мес ТЗ 2018'!AM1125</f>
        <v>2.9991971683204102</v>
      </c>
      <c r="Q50" s="25">
        <f>'[8]мес ТЗ 2018'!AM1222</f>
        <v>0</v>
      </c>
      <c r="R50" s="25">
        <f>'[8]мес ТЗ 2018'!AM1362</f>
        <v>0</v>
      </c>
      <c r="S50" s="25">
        <f>'[8]мес ТЗ 2018'!AM1495</f>
        <v>0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2"/>
      <c r="AM50" s="157">
        <f>SUM(H50:S50)</f>
        <v>10.106390629759266</v>
      </c>
      <c r="AN50" s="153">
        <f t="shared" ref="AN50:AN62" si="12">AM50</f>
        <v>10.106390629759266</v>
      </c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</row>
    <row r="51" spans="1:70" s="40" customFormat="1" ht="15.75" hidden="1" customHeight="1">
      <c r="A51" s="78"/>
      <c r="B51" s="31"/>
      <c r="C51" s="291" t="s">
        <v>35</v>
      </c>
      <c r="D51" s="292"/>
      <c r="E51" s="292"/>
      <c r="F51" s="293"/>
      <c r="G51" s="34" t="s">
        <v>33</v>
      </c>
      <c r="H51" s="25">
        <f>'[8]мес ТЗ 2018'!AM196</f>
        <v>1.7956419753086399</v>
      </c>
      <c r="I51" s="25">
        <f>'[8]мес ТЗ 2018'!AM335</f>
        <v>0</v>
      </c>
      <c r="J51" s="25">
        <f>'[8]мес ТЗ 2018'!AM476</f>
        <v>6.7439999999999998</v>
      </c>
      <c r="K51" s="25">
        <f>'[8]мес ТЗ 2018'!AM577</f>
        <v>2.04</v>
      </c>
      <c r="L51" s="25">
        <f>'[8]мес ТЗ 2018'!AM682</f>
        <v>2.16</v>
      </c>
      <c r="M51" s="25">
        <f>'[8]мес ТЗ 2018'!AM785</f>
        <v>2.04</v>
      </c>
      <c r="N51" s="25">
        <f>'[8]мес ТЗ 2018'!AM886</f>
        <v>0</v>
      </c>
      <c r="O51" s="25">
        <f>'[8]мес ТЗ 2018'!AM1026</f>
        <v>0</v>
      </c>
      <c r="P51" s="25">
        <f>'[8]мес ТЗ 2018'!AM1126</f>
        <v>5.5740958963929002</v>
      </c>
      <c r="Q51" s="25">
        <f>'[8]мес ТЗ 2018'!AM1223</f>
        <v>0</v>
      </c>
      <c r="R51" s="25">
        <f>'[8]мес ТЗ 2018'!AM1363</f>
        <v>0</v>
      </c>
      <c r="S51" s="25">
        <f>'[8]мес ТЗ 2018'!AM1496</f>
        <v>0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2"/>
      <c r="AM51" s="157">
        <f>SUM(H51:S51)</f>
        <v>20.35373787170154</v>
      </c>
      <c r="AN51" s="153">
        <f t="shared" si="12"/>
        <v>20.35373787170154</v>
      </c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</row>
    <row r="52" spans="1:70" s="40" customFormat="1" ht="15.75" hidden="1" customHeight="1">
      <c r="A52" s="78"/>
      <c r="B52" s="31"/>
      <c r="C52" s="31"/>
      <c r="D52" s="282" t="s">
        <v>36</v>
      </c>
      <c r="E52" s="283"/>
      <c r="F52" s="284"/>
      <c r="G52" s="34" t="s">
        <v>33</v>
      </c>
      <c r="H52" s="25" t="e">
        <f>#REF!</f>
        <v>#REF!</v>
      </c>
      <c r="I52" s="25" t="e">
        <f>#REF!</f>
        <v>#REF!</v>
      </c>
      <c r="J52" s="25" t="e">
        <f>#REF!</f>
        <v>#REF!</v>
      </c>
      <c r="K52" s="25" t="e">
        <f>#REF!</f>
        <v>#REF!</v>
      </c>
      <c r="L52" s="25" t="e">
        <f>#REF!</f>
        <v>#REF!</v>
      </c>
      <c r="M52" s="25" t="e">
        <f>#REF!</f>
        <v>#REF!</v>
      </c>
      <c r="N52" s="25" t="e">
        <f>#REF!</f>
        <v>#REF!</v>
      </c>
      <c r="O52" s="25" t="e">
        <f>#REF!</f>
        <v>#REF!</v>
      </c>
      <c r="P52" s="25" t="e">
        <f>#REF!</f>
        <v>#REF!</v>
      </c>
      <c r="Q52" s="25" t="e">
        <f>#REF!</f>
        <v>#REF!</v>
      </c>
      <c r="R52" s="25" t="e">
        <f>#REF!</f>
        <v>#REF!</v>
      </c>
      <c r="S52" s="25" t="e">
        <f>#REF!</f>
        <v>#REF!</v>
      </c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32"/>
      <c r="AM52" s="157" t="e">
        <f>SUM(H52:S52)</f>
        <v>#REF!</v>
      </c>
      <c r="AN52" s="153" t="e">
        <f t="shared" si="12"/>
        <v>#REF!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</row>
    <row r="53" spans="1:70" s="40" customFormat="1" ht="15.75" hidden="1" customHeight="1">
      <c r="A53" s="78"/>
      <c r="B53" s="31"/>
      <c r="C53" s="291" t="s">
        <v>37</v>
      </c>
      <c r="D53" s="292"/>
      <c r="E53" s="292"/>
      <c r="F53" s="293"/>
      <c r="G53" s="34" t="s">
        <v>38</v>
      </c>
      <c r="H53" s="25">
        <f>'[8]мес ТЗ 2018'!AM198</f>
        <v>0.2</v>
      </c>
      <c r="I53" s="25">
        <f>'[8]мес ТЗ 2018'!AM337</f>
        <v>0.9</v>
      </c>
      <c r="J53" s="25">
        <f>'[8]мес ТЗ 2018'!AM478</f>
        <v>0.25</v>
      </c>
      <c r="K53" s="25">
        <f>'[8]мес ТЗ 2018'!AM579</f>
        <v>0.45</v>
      </c>
      <c r="L53" s="25">
        <f>'[8]мес ТЗ 2018'!AM684</f>
        <v>0.6</v>
      </c>
      <c r="M53" s="25">
        <f>'[8]мес ТЗ 2018'!AM787</f>
        <v>0.45</v>
      </c>
      <c r="N53" s="25">
        <f>'[8]мес ТЗ 2018'!AM888</f>
        <v>0.45</v>
      </c>
      <c r="O53" s="25">
        <f>'[8]мес ТЗ 2018'!AM1028</f>
        <v>0.9</v>
      </c>
      <c r="P53" s="35">
        <f>'[8]мес ТЗ 2018'!AM1128</f>
        <v>0.56000000000000005</v>
      </c>
      <c r="Q53" s="25">
        <f>'[8]мес ТЗ 2018'!AM1225</f>
        <v>0.45</v>
      </c>
      <c r="R53" s="25">
        <f>'[8]мес ТЗ 2018'!AM1365</f>
        <v>0.9</v>
      </c>
      <c r="S53" s="25">
        <f>'[8]мес ТЗ 2018'!AM1498</f>
        <v>0.45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2"/>
      <c r="AM53" s="157">
        <f>SUM(H53:S53)</f>
        <v>6.5600000000000005</v>
      </c>
      <c r="AN53" s="153">
        <f t="shared" si="12"/>
        <v>6.5600000000000005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</row>
    <row r="54" spans="1:70" s="39" customFormat="1" ht="15.75" hidden="1" customHeight="1">
      <c r="A54" s="41"/>
      <c r="B54" s="41"/>
      <c r="C54" s="41"/>
      <c r="D54" s="282" t="s">
        <v>45</v>
      </c>
      <c r="E54" s="283"/>
      <c r="F54" s="284"/>
      <c r="G54" s="78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32"/>
      <c r="AM54" s="158"/>
      <c r="AN54" s="153">
        <f t="shared" si="12"/>
        <v>0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</row>
    <row r="55" spans="1:70" s="39" customFormat="1" ht="15" hidden="1" customHeight="1">
      <c r="A55" s="43"/>
      <c r="B55" s="282" t="s">
        <v>30</v>
      </c>
      <c r="C55" s="283"/>
      <c r="D55" s="283"/>
      <c r="E55" s="283"/>
      <c r="F55" s="284"/>
      <c r="G55" s="43"/>
      <c r="H55" s="44" t="e">
        <f>H32+H42+#REF!+#REF!+#REF!</f>
        <v>#REF!</v>
      </c>
      <c r="I55" s="44" t="e">
        <f>I32+I42+#REF!+#REF!+#REF!</f>
        <v>#REF!</v>
      </c>
      <c r="J55" s="44" t="e">
        <f>J32+J42+#REF!+#REF!+#REF!</f>
        <v>#REF!</v>
      </c>
      <c r="K55" s="44" t="e">
        <f>K32+K42+#REF!+#REF!+#REF!</f>
        <v>#REF!</v>
      </c>
      <c r="L55" s="44" t="e">
        <f>L32+L42+#REF!+#REF!+#REF!</f>
        <v>#REF!</v>
      </c>
      <c r="M55" s="44" t="e">
        <f>M32+M42+#REF!+#REF!+#REF!</f>
        <v>#REF!</v>
      </c>
      <c r="N55" s="44" t="e">
        <f>N32+N42+#REF!+#REF!+#REF!</f>
        <v>#REF!</v>
      </c>
      <c r="O55" s="44" t="e">
        <f>O32+O42+#REF!+#REF!+#REF!</f>
        <v>#REF!</v>
      </c>
      <c r="P55" s="44" t="e">
        <f>P32+P42+#REF!+#REF!+#REF!</f>
        <v>#REF!</v>
      </c>
      <c r="Q55" s="44" t="e">
        <f>Q32+Q42+#REF!+#REF!+#REF!</f>
        <v>#REF!</v>
      </c>
      <c r="R55" s="44" t="e">
        <f>R32+R42+#REF!+#REF!+#REF!</f>
        <v>#REF!</v>
      </c>
      <c r="S55" s="44" t="e">
        <f>S32+S42+#REF!+#REF!+#REF!</f>
        <v>#REF!</v>
      </c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7"/>
      <c r="AM55" s="159" t="e">
        <f>SUM(H55:S55)</f>
        <v>#REF!</v>
      </c>
      <c r="AN55" s="154" t="e">
        <f t="shared" si="12"/>
        <v>#REF!</v>
      </c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  <row r="56" spans="1:70" s="45" customFormat="1" ht="15" hidden="1" customHeight="1">
      <c r="A56" s="43"/>
      <c r="B56" s="282" t="s">
        <v>31</v>
      </c>
      <c r="C56" s="283"/>
      <c r="D56" s="283"/>
      <c r="E56" s="283"/>
      <c r="F56" s="284"/>
      <c r="G56" s="43"/>
      <c r="H56" s="44" t="e">
        <f>H33+#REF!+#REF!+#REF!</f>
        <v>#REF!</v>
      </c>
      <c r="I56" s="44" t="e">
        <f>I33+#REF!+#REF!+#REF!</f>
        <v>#REF!</v>
      </c>
      <c r="J56" s="44" t="e">
        <f>J33+#REF!+#REF!+#REF!</f>
        <v>#REF!</v>
      </c>
      <c r="K56" s="44" t="e">
        <f>K33+#REF!+#REF!+#REF!</f>
        <v>#REF!</v>
      </c>
      <c r="L56" s="44" t="e">
        <f>L33+#REF!+#REF!+#REF!</f>
        <v>#REF!</v>
      </c>
      <c r="M56" s="44" t="e">
        <f>M33+#REF!+#REF!+#REF!</f>
        <v>#REF!</v>
      </c>
      <c r="N56" s="44" t="e">
        <f>N33+#REF!+#REF!+#REF!</f>
        <v>#REF!</v>
      </c>
      <c r="O56" s="44" t="e">
        <f>O33+#REF!+#REF!+#REF!</f>
        <v>#REF!</v>
      </c>
      <c r="P56" s="44" t="e">
        <f>P33+#REF!+#REF!+#REF!</f>
        <v>#REF!</v>
      </c>
      <c r="Q56" s="44" t="e">
        <f>Q33+#REF!+#REF!+#REF!</f>
        <v>#REF!</v>
      </c>
      <c r="R56" s="44" t="e">
        <f>R33+#REF!+#REF!+#REF!</f>
        <v>#REF!</v>
      </c>
      <c r="S56" s="44" t="e">
        <f>S33+#REF!+#REF!+#REF!</f>
        <v>#REF!</v>
      </c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7"/>
      <c r="AM56" s="159" t="e">
        <f t="shared" ref="AM56:AM62" si="13">SUM(H56:S56)</f>
        <v>#REF!</v>
      </c>
      <c r="AN56" s="154" t="e">
        <f t="shared" si="12"/>
        <v>#REF!</v>
      </c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</row>
    <row r="57" spans="1:70" s="45" customFormat="1" ht="15" hidden="1" customHeight="1">
      <c r="A57" s="46"/>
      <c r="B57" s="282" t="s">
        <v>32</v>
      </c>
      <c r="C57" s="283"/>
      <c r="D57" s="283"/>
      <c r="E57" s="283"/>
      <c r="F57" s="284"/>
      <c r="G57" s="43"/>
      <c r="H57" s="44" t="e">
        <f>H34+H35+H43+H44+#REF!+#REF!+#REF!+#REF!</f>
        <v>#REF!</v>
      </c>
      <c r="I57" s="44" t="e">
        <f>I34+I35+I43+I44+#REF!+#REF!+#REF!+#REF!</f>
        <v>#REF!</v>
      </c>
      <c r="J57" s="44" t="e">
        <f>J34+J35+J43+J44+#REF!+#REF!+#REF!+#REF!</f>
        <v>#REF!</v>
      </c>
      <c r="K57" s="44" t="e">
        <f>K34+K35+K43+K44+#REF!+#REF!+#REF!+#REF!</f>
        <v>#REF!</v>
      </c>
      <c r="L57" s="44" t="e">
        <f>L34+L35+L43+L44+#REF!+#REF!+#REF!+#REF!</f>
        <v>#REF!</v>
      </c>
      <c r="M57" s="44" t="e">
        <f>M34+M35+M43+M44+#REF!+#REF!+#REF!+#REF!</f>
        <v>#REF!</v>
      </c>
      <c r="N57" s="44" t="e">
        <f>N34+N35+N43+N44+#REF!+#REF!+#REF!+#REF!</f>
        <v>#REF!</v>
      </c>
      <c r="O57" s="44" t="e">
        <f>O34+O35+O43+O44+#REF!+#REF!+#REF!+#REF!</f>
        <v>#REF!</v>
      </c>
      <c r="P57" s="44" t="e">
        <f>P34+P35+P43+P44+#REF!+#REF!+#REF!+#REF!</f>
        <v>#REF!</v>
      </c>
      <c r="Q57" s="44" t="e">
        <f>Q34+Q35+Q43+Q44+#REF!+#REF!+#REF!+#REF!</f>
        <v>#REF!</v>
      </c>
      <c r="R57" s="44" t="e">
        <f>R34+R35+R43+R44+#REF!+#REF!+#REF!+#REF!</f>
        <v>#REF!</v>
      </c>
      <c r="S57" s="44" t="e">
        <f>S34+S35+S43+S44+#REF!+#REF!+#REF!+#REF!</f>
        <v>#REF!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7"/>
      <c r="AM57" s="159" t="e">
        <f t="shared" ref="AM57" si="14">SUM(H57:S57)</f>
        <v>#REF!</v>
      </c>
      <c r="AN57" s="154" t="e">
        <f t="shared" si="12"/>
        <v>#REF!</v>
      </c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</row>
    <row r="58" spans="1:70" s="39" customFormat="1" ht="15.75" hidden="1" customHeight="1">
      <c r="A58" s="285" t="s">
        <v>46</v>
      </c>
      <c r="B58" s="286"/>
      <c r="C58" s="286"/>
      <c r="D58" s="286"/>
      <c r="E58" s="286"/>
      <c r="F58" s="286"/>
      <c r="G58" s="286"/>
      <c r="H58" s="44">
        <f>'[8]мес ТЗ 2018'!AM23</f>
        <v>8.35</v>
      </c>
      <c r="I58" s="44">
        <f>'[8]мес ТЗ 2018'!AM52</f>
        <v>15.03</v>
      </c>
      <c r="J58" s="44">
        <f>'[8]мес ТЗ 2018'!AM81</f>
        <v>173.72</v>
      </c>
      <c r="K58" s="44">
        <f>'[8]мес ТЗ 2018'!AM110</f>
        <v>8.35</v>
      </c>
      <c r="L58" s="44">
        <f>'[8]мес ТЗ 2018'!AM139</f>
        <v>15.03</v>
      </c>
      <c r="M58" s="44">
        <f>'[8]мес ТЗ 2018'!AM791</f>
        <v>6.68</v>
      </c>
      <c r="N58" s="44">
        <f>'[8]мес ТЗ 2018'!AM962</f>
        <v>8.35</v>
      </c>
      <c r="O58" s="44">
        <f>'[8]мес ТЗ 2018'!AM1033</f>
        <v>0</v>
      </c>
      <c r="P58" s="44">
        <f>'[8]мес ТЗ 2018'!AM1133</f>
        <v>166.916998644204</v>
      </c>
      <c r="Q58" s="44">
        <f>'[8]мес ТЗ 2018'!AM1302</f>
        <v>3.15</v>
      </c>
      <c r="R58" s="44">
        <f>'[8]мес ТЗ 2018'!AM1429</f>
        <v>5.67</v>
      </c>
      <c r="S58" s="47">
        <f>'[8]мес ТЗ 2018'!AM1578</f>
        <v>3.15</v>
      </c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159">
        <f t="shared" si="13"/>
        <v>414.39699864420396</v>
      </c>
      <c r="AN58" s="154">
        <f t="shared" si="12"/>
        <v>414.39699864420396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</row>
    <row r="59" spans="1:70" hidden="1">
      <c r="A59" s="287" t="s">
        <v>47</v>
      </c>
      <c r="B59" s="288"/>
      <c r="C59" s="288"/>
      <c r="D59" s="288"/>
      <c r="E59" s="288"/>
      <c r="F59" s="288"/>
      <c r="G59" s="288"/>
      <c r="H59" s="44">
        <f>'[8]мес ТЗ 2018'!AM24</f>
        <v>4.5</v>
      </c>
      <c r="I59" s="44">
        <f>'[8]мес ТЗ 2018'!AM53</f>
        <v>8.56</v>
      </c>
      <c r="J59" s="44">
        <f>'[8]мес ТЗ 2018'!AM82</f>
        <v>339.44</v>
      </c>
      <c r="K59" s="44">
        <f>'[8]мес ТЗ 2018'!AM111</f>
        <v>4.5</v>
      </c>
      <c r="L59" s="44">
        <f>'[8]мес ТЗ 2018'!AM140</f>
        <v>8.56</v>
      </c>
      <c r="M59" s="44">
        <f>'[8]мес ТЗ 2018'!AM792</f>
        <v>3.88</v>
      </c>
      <c r="N59" s="44">
        <f>'[8]мес ТЗ 2018'!AM963</f>
        <v>4.5</v>
      </c>
      <c r="O59" s="44">
        <f>'[8]мес ТЗ 2018'!AM1034</f>
        <v>0</v>
      </c>
      <c r="P59" s="44">
        <f>'[8]мес ТЗ 2018'!AM1134</f>
        <v>303.56266009142303</v>
      </c>
      <c r="Q59" s="44">
        <f>'[8]мес ТЗ 2018'!AM1303</f>
        <v>5.4</v>
      </c>
      <c r="R59" s="44">
        <f>'[8]мес ТЗ 2018'!AM1430</f>
        <v>9.7200000000000006</v>
      </c>
      <c r="S59" s="47">
        <f>'[8]мес ТЗ 2018'!AM1579</f>
        <v>5.4</v>
      </c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159">
        <f t="shared" si="13"/>
        <v>698.02266009142295</v>
      </c>
      <c r="AN59" s="154">
        <f t="shared" si="12"/>
        <v>698.02266009142295</v>
      </c>
      <c r="AO59" s="28"/>
      <c r="AP59" s="28"/>
      <c r="AQ59" s="28"/>
    </row>
    <row r="60" spans="1:70" hidden="1">
      <c r="A60" s="289" t="s">
        <v>48</v>
      </c>
      <c r="B60" s="290"/>
      <c r="C60" s="290"/>
      <c r="D60" s="290"/>
      <c r="E60" s="290"/>
      <c r="F60" s="290"/>
      <c r="G60" s="290"/>
      <c r="H60" s="44" t="e">
        <f>SUM(H56:H59)</f>
        <v>#REF!</v>
      </c>
      <c r="I60" s="44" t="e">
        <f t="shared" ref="I60:S60" si="15">SUM(I56:I59)</f>
        <v>#REF!</v>
      </c>
      <c r="J60" s="44" t="e">
        <f>SUM(J56:J59)</f>
        <v>#REF!</v>
      </c>
      <c r="K60" s="44" t="e">
        <f t="shared" si="15"/>
        <v>#REF!</v>
      </c>
      <c r="L60" s="44" t="e">
        <f>SUM(L56:L59)</f>
        <v>#REF!</v>
      </c>
      <c r="M60" s="44" t="e">
        <f>SUM(M56:M59)</f>
        <v>#REF!</v>
      </c>
      <c r="N60" s="44" t="e">
        <f t="shared" si="15"/>
        <v>#REF!</v>
      </c>
      <c r="O60" s="44" t="e">
        <f t="shared" si="15"/>
        <v>#REF!</v>
      </c>
      <c r="P60" s="44" t="e">
        <f t="shared" si="15"/>
        <v>#REF!</v>
      </c>
      <c r="Q60" s="44" t="e">
        <f t="shared" si="15"/>
        <v>#REF!</v>
      </c>
      <c r="R60" s="44" t="e">
        <f t="shared" si="15"/>
        <v>#REF!</v>
      </c>
      <c r="S60" s="47" t="e">
        <f t="shared" si="15"/>
        <v>#REF!</v>
      </c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159" t="e">
        <f t="shared" si="13"/>
        <v>#REF!</v>
      </c>
      <c r="AN60" s="154" t="e">
        <f t="shared" si="12"/>
        <v>#REF!</v>
      </c>
      <c r="AO60" s="28"/>
      <c r="AP60" s="28"/>
      <c r="AQ60" s="28"/>
    </row>
    <row r="61" spans="1:70" hidden="1">
      <c r="A61" s="277" t="s">
        <v>49</v>
      </c>
      <c r="B61" s="278"/>
      <c r="C61" s="278"/>
      <c r="D61" s="278"/>
      <c r="E61" s="278"/>
      <c r="F61" s="278"/>
      <c r="G61" s="278"/>
      <c r="H61" s="48">
        <f>'[8]мес ТЗ 2018'!AM26</f>
        <v>1.95</v>
      </c>
      <c r="I61" s="48">
        <f>'[8]мес ТЗ 2018'!AM55</f>
        <v>3.74</v>
      </c>
      <c r="J61" s="48">
        <f>'[8]мес ТЗ 2018'!AM84</f>
        <v>17.41</v>
      </c>
      <c r="K61" s="48">
        <f>'[8]мес ТЗ 2018'!AM113</f>
        <v>1.95</v>
      </c>
      <c r="L61" s="48">
        <f>'[8]мес ТЗ 2018'!AM142</f>
        <v>3.74</v>
      </c>
      <c r="M61" s="48">
        <f>'[8]мес ТЗ 2018'!AM794</f>
        <v>1.7</v>
      </c>
      <c r="N61" s="48">
        <f>'[8]мес ТЗ 2018'!AM965</f>
        <v>1.95</v>
      </c>
      <c r="O61" s="48">
        <f>'[8]мес ТЗ 2018'!AM1036</f>
        <v>5.27</v>
      </c>
      <c r="P61" s="48">
        <f>'[8]мес ТЗ 2018'!AM1136</f>
        <v>15.74</v>
      </c>
      <c r="Q61" s="48">
        <f>'[8]мес ТЗ 2018'!AM1305</f>
        <v>2.35</v>
      </c>
      <c r="R61" s="48">
        <f>'[8]мес ТЗ 2018'!AM1432</f>
        <v>4.2300000000000004</v>
      </c>
      <c r="S61" s="49">
        <f>'[8]мес ТЗ 2018'!AM1581</f>
        <v>2.35</v>
      </c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159">
        <f t="shared" si="13"/>
        <v>62.38</v>
      </c>
      <c r="AN61" s="154">
        <f t="shared" si="12"/>
        <v>62.38</v>
      </c>
      <c r="AO61" s="28"/>
      <c r="AP61" s="28"/>
      <c r="AQ61" s="28"/>
    </row>
    <row r="62" spans="1:70" hidden="1">
      <c r="A62" s="50"/>
      <c r="B62" s="51"/>
      <c r="C62" s="50"/>
      <c r="D62" s="50"/>
      <c r="E62" s="50"/>
      <c r="F62" s="52" t="s">
        <v>32</v>
      </c>
      <c r="G62" s="19"/>
      <c r="H62" s="44" t="e">
        <f>H34+H43+#REF!+#REF!</f>
        <v>#REF!</v>
      </c>
      <c r="I62" s="44" t="e">
        <f>I34+I43+#REF!+#REF!</f>
        <v>#REF!</v>
      </c>
      <c r="J62" s="44" t="e">
        <f>J34+J43++#REF!+#REF!+#REF!</f>
        <v>#REF!</v>
      </c>
      <c r="K62" s="44" t="e">
        <f>K34+K43++#REF!+#REF!+#REF!</f>
        <v>#REF!</v>
      </c>
      <c r="L62" s="44" t="e">
        <f>L34+L43++#REF!+#REF!+#REF!</f>
        <v>#REF!</v>
      </c>
      <c r="M62" s="44" t="e">
        <f>M34+M43++#REF!+#REF!+#REF!</f>
        <v>#REF!</v>
      </c>
      <c r="N62" s="44" t="e">
        <f>N34+N43++#REF!+#REF!+#REF!</f>
        <v>#REF!</v>
      </c>
      <c r="O62" s="44" t="e">
        <f>O34+O43++#REF!+#REF!+#REF!</f>
        <v>#REF!</v>
      </c>
      <c r="P62" s="44" t="e">
        <f>P34+P43++#REF!+#REF!+#REF!</f>
        <v>#REF!</v>
      </c>
      <c r="Q62" s="44" t="e">
        <f>Q34+Q43++#REF!+#REF!+#REF!</f>
        <v>#REF!</v>
      </c>
      <c r="R62" s="44" t="e">
        <f>R34+R43++#REF!+#REF!+#REF!</f>
        <v>#REF!</v>
      </c>
      <c r="S62" s="44" t="e">
        <f>S34+S43++#REF!+#REF!+#REF!</f>
        <v>#REF!</v>
      </c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7"/>
      <c r="AM62" s="159" t="e">
        <f t="shared" si="13"/>
        <v>#REF!</v>
      </c>
      <c r="AN62" s="154" t="e">
        <f t="shared" si="12"/>
        <v>#REF!</v>
      </c>
    </row>
    <row r="63" spans="1:70" ht="15" hidden="1" customHeight="1">
      <c r="A63" s="53"/>
      <c r="B63" s="54"/>
      <c r="C63" s="54"/>
      <c r="D63" s="279" t="s">
        <v>36</v>
      </c>
      <c r="E63" s="280"/>
      <c r="F63" s="281"/>
      <c r="G63" s="54"/>
      <c r="H63" s="69" t="e">
        <f>H55+H56+H57</f>
        <v>#REF!</v>
      </c>
      <c r="I63" s="69" t="e">
        <f t="shared" ref="I63:S63" si="16">I55+I56+I57</f>
        <v>#REF!</v>
      </c>
      <c r="J63" s="69" t="e">
        <f>J55+J56+J57</f>
        <v>#REF!</v>
      </c>
      <c r="K63" s="69" t="e">
        <f t="shared" si="16"/>
        <v>#REF!</v>
      </c>
      <c r="L63" s="69" t="e">
        <f t="shared" si="16"/>
        <v>#REF!</v>
      </c>
      <c r="M63" s="69" t="e">
        <f t="shared" si="16"/>
        <v>#REF!</v>
      </c>
      <c r="N63" s="69" t="e">
        <f t="shared" si="16"/>
        <v>#REF!</v>
      </c>
      <c r="O63" s="69" t="e">
        <f t="shared" si="16"/>
        <v>#REF!</v>
      </c>
      <c r="P63" s="69" t="e">
        <f t="shared" si="16"/>
        <v>#REF!</v>
      </c>
      <c r="Q63" s="69" t="e">
        <f t="shared" si="16"/>
        <v>#REF!</v>
      </c>
      <c r="R63" s="69" t="e">
        <f t="shared" si="16"/>
        <v>#REF!</v>
      </c>
      <c r="S63" s="69" t="e">
        <f t="shared" si="16"/>
        <v>#REF!</v>
      </c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149"/>
      <c r="AM63" s="159" t="e">
        <f>SUM(H63:S63)</f>
        <v>#REF!</v>
      </c>
      <c r="AN63" s="154" t="e">
        <f>AM63</f>
        <v>#REF!</v>
      </c>
    </row>
    <row r="64" spans="1:70" ht="15" hidden="1" customHeight="1">
      <c r="A64" s="53"/>
      <c r="B64" s="56"/>
      <c r="C64" s="279" t="s">
        <v>34</v>
      </c>
      <c r="D64" s="280"/>
      <c r="E64" s="280"/>
      <c r="F64" s="281"/>
      <c r="G64" s="56"/>
      <c r="H64" s="55" t="e">
        <f>H37+H46+#REF!+#REF!+H50</f>
        <v>#REF!</v>
      </c>
      <c r="I64" s="55" t="e">
        <f>I37+I46+#REF!+#REF!+I50</f>
        <v>#REF!</v>
      </c>
      <c r="J64" s="55" t="e">
        <f>J37+J46+#REF!+#REF!+J50</f>
        <v>#REF!</v>
      </c>
      <c r="K64" s="55" t="e">
        <f>K37+K46+#REF!+#REF!+K50</f>
        <v>#REF!</v>
      </c>
      <c r="L64" s="55" t="e">
        <f>L37+L46+#REF!+#REF!+L50</f>
        <v>#REF!</v>
      </c>
      <c r="M64" s="55" t="e">
        <f>M37+M46+#REF!+#REF!+M50</f>
        <v>#REF!</v>
      </c>
      <c r="N64" s="55" t="e">
        <f>N37+N46+#REF!+#REF!+N50</f>
        <v>#REF!</v>
      </c>
      <c r="O64" s="55" t="e">
        <f>O37+O46+#REF!+#REF!+O50</f>
        <v>#REF!</v>
      </c>
      <c r="P64" s="55" t="e">
        <f>P37+P46+#REF!+#REF!+P50</f>
        <v>#REF!</v>
      </c>
      <c r="Q64" s="55" t="e">
        <f>Q37+Q46+#REF!+#REF!+Q50</f>
        <v>#REF!</v>
      </c>
      <c r="R64" s="55" t="e">
        <f>R37+R46+#REF!+#REF!+R50</f>
        <v>#REF!</v>
      </c>
      <c r="S64" s="55" t="e">
        <f>S37+S46+#REF!+#REF!+S50</f>
        <v>#REF!</v>
      </c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150"/>
      <c r="AM64" s="160" t="e">
        <f>SUM(H64:S64)</f>
        <v>#REF!</v>
      </c>
      <c r="AN64" s="154" t="e">
        <f t="shared" ref="AN64:AN67" si="17">AM64</f>
        <v>#REF!</v>
      </c>
    </row>
    <row r="65" spans="1:40" ht="15" hidden="1" customHeight="1">
      <c r="A65" s="53"/>
      <c r="B65" s="56"/>
      <c r="C65" s="279" t="s">
        <v>35</v>
      </c>
      <c r="D65" s="280"/>
      <c r="E65" s="280"/>
      <c r="F65" s="281"/>
      <c r="G65" s="56"/>
      <c r="H65" s="55" t="e">
        <f>H38+H47+#REF!+#REF!+H51</f>
        <v>#REF!</v>
      </c>
      <c r="I65" s="55" t="e">
        <f>I38+I47+#REF!+#REF!+I51</f>
        <v>#REF!</v>
      </c>
      <c r="J65" s="55" t="e">
        <f>J38+J47+#REF!+#REF!+J51</f>
        <v>#REF!</v>
      </c>
      <c r="K65" s="55" t="e">
        <f>K38+K47+#REF!+#REF!+K51</f>
        <v>#REF!</v>
      </c>
      <c r="L65" s="55" t="e">
        <f>L38+L47+#REF!+#REF!+L51</f>
        <v>#REF!</v>
      </c>
      <c r="M65" s="55" t="e">
        <f>M38+M47+#REF!+#REF!+M51</f>
        <v>#REF!</v>
      </c>
      <c r="N65" s="55" t="e">
        <f>N38+N47+#REF!+#REF!+N51</f>
        <v>#REF!</v>
      </c>
      <c r="O65" s="55" t="e">
        <f>O38+O47+#REF!+#REF!+O51</f>
        <v>#REF!</v>
      </c>
      <c r="P65" s="55" t="e">
        <f>P38+P47+#REF!+#REF!+P51</f>
        <v>#REF!</v>
      </c>
      <c r="Q65" s="55" t="e">
        <f>Q38+Q47+#REF!+#REF!+Q51</f>
        <v>#REF!</v>
      </c>
      <c r="R65" s="55" t="e">
        <f>R38+R47+#REF!+#REF!+R51</f>
        <v>#REF!</v>
      </c>
      <c r="S65" s="55" t="e">
        <f>S38+S47+#REF!+#REF!+S51</f>
        <v>#REF!</v>
      </c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150"/>
      <c r="AM65" s="160" t="e">
        <f>SUM(H65:S65)</f>
        <v>#REF!</v>
      </c>
      <c r="AN65" s="154" t="e">
        <f t="shared" si="17"/>
        <v>#REF!</v>
      </c>
    </row>
    <row r="66" spans="1:40" ht="15" hidden="1" customHeight="1">
      <c r="A66" s="53"/>
      <c r="B66" s="56"/>
      <c r="C66" s="54"/>
      <c r="D66" s="279" t="s">
        <v>36</v>
      </c>
      <c r="E66" s="280"/>
      <c r="F66" s="281"/>
      <c r="G66" s="56"/>
      <c r="H66" s="55" t="e">
        <f>SUM(H63:H65)</f>
        <v>#REF!</v>
      </c>
      <c r="I66" s="55" t="e">
        <f t="shared" ref="I66:S66" si="18">SUM(I63:I65)</f>
        <v>#REF!</v>
      </c>
      <c r="J66" s="55" t="e">
        <f>SUM(J63:J65)</f>
        <v>#REF!</v>
      </c>
      <c r="K66" s="55" t="e">
        <f t="shared" si="18"/>
        <v>#REF!</v>
      </c>
      <c r="L66" s="55" t="e">
        <f t="shared" si="18"/>
        <v>#REF!</v>
      </c>
      <c r="M66" s="55" t="e">
        <f t="shared" si="18"/>
        <v>#REF!</v>
      </c>
      <c r="N66" s="55" t="e">
        <f t="shared" si="18"/>
        <v>#REF!</v>
      </c>
      <c r="O66" s="55" t="e">
        <f t="shared" si="18"/>
        <v>#REF!</v>
      </c>
      <c r="P66" s="55" t="e">
        <f t="shared" si="18"/>
        <v>#REF!</v>
      </c>
      <c r="Q66" s="55" t="e">
        <f t="shared" si="18"/>
        <v>#REF!</v>
      </c>
      <c r="R66" s="55" t="e">
        <f t="shared" si="18"/>
        <v>#REF!</v>
      </c>
      <c r="S66" s="55" t="e">
        <f t="shared" si="18"/>
        <v>#REF!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150"/>
      <c r="AM66" s="160" t="e">
        <f>SUM(H66:S66)</f>
        <v>#REF!</v>
      </c>
      <c r="AN66" s="154" t="e">
        <f t="shared" si="17"/>
        <v>#REF!</v>
      </c>
    </row>
    <row r="67" spans="1:40" ht="15" hidden="1" customHeight="1">
      <c r="A67" s="53"/>
      <c r="B67" s="56"/>
      <c r="C67" s="279" t="s">
        <v>37</v>
      </c>
      <c r="D67" s="280"/>
      <c r="E67" s="280"/>
      <c r="F67" s="281"/>
      <c r="G67" s="56"/>
      <c r="H67" s="55" t="e">
        <f>H40+H49+#REF!+#REF!+H53</f>
        <v>#REF!</v>
      </c>
      <c r="I67" s="55" t="e">
        <f>I40+I49+#REF!+#REF!+I53</f>
        <v>#REF!</v>
      </c>
      <c r="J67" s="55" t="e">
        <f>J40+J49+#REF!+#REF!+J53</f>
        <v>#REF!</v>
      </c>
      <c r="K67" s="55" t="e">
        <f>K40+K49+#REF!+#REF!+K53</f>
        <v>#REF!</v>
      </c>
      <c r="L67" s="55" t="e">
        <f>L40+L49+#REF!+#REF!+L53</f>
        <v>#REF!</v>
      </c>
      <c r="M67" s="55" t="e">
        <f>M40+M49+#REF!+#REF!+M53</f>
        <v>#REF!</v>
      </c>
      <c r="N67" s="55" t="e">
        <f>N40+N49+#REF!+#REF!+N53</f>
        <v>#REF!</v>
      </c>
      <c r="O67" s="55" t="e">
        <f>O40+O49+#REF!+#REF!+O53</f>
        <v>#REF!</v>
      </c>
      <c r="P67" s="58" t="e">
        <f>P40+P49+#REF!+#REF!+P53</f>
        <v>#REF!</v>
      </c>
      <c r="Q67" s="55" t="e">
        <f>Q40+Q49+#REF!+#REF!+Q53</f>
        <v>#REF!</v>
      </c>
      <c r="R67" s="55" t="e">
        <f>R40+R49+#REF!+#REF!+R53</f>
        <v>#REF!</v>
      </c>
      <c r="S67" s="55" t="e">
        <f>S40+S49+#REF!+#REF!+S53</f>
        <v>#REF!</v>
      </c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150"/>
      <c r="AM67" s="161" t="e">
        <f>SUM(H67:S67)</f>
        <v>#REF!</v>
      </c>
      <c r="AN67" s="155" t="e">
        <f t="shared" si="17"/>
        <v>#REF!</v>
      </c>
    </row>
    <row r="68" spans="1:40" ht="15" customHeight="1">
      <c r="A68" s="61"/>
      <c r="B68" s="62"/>
      <c r="C68" s="62"/>
      <c r="D68" s="62"/>
      <c r="E68" s="62"/>
      <c r="F68" s="62"/>
      <c r="G68" s="62"/>
      <c r="H68" s="63"/>
      <c r="I68" s="63"/>
      <c r="J68" s="63"/>
      <c r="K68" s="63"/>
      <c r="L68" s="63"/>
      <c r="M68" s="63"/>
      <c r="N68" s="63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N68" s="28"/>
    </row>
    <row r="69" spans="1:40" ht="15" customHeight="1">
      <c r="A69" s="61"/>
      <c r="B69" s="62"/>
      <c r="C69" s="62"/>
      <c r="D69" s="62"/>
      <c r="E69" s="62"/>
      <c r="F69" s="62"/>
      <c r="G69" s="62"/>
      <c r="H69" s="63">
        <f>SUM(H36,H45)</f>
        <v>0</v>
      </c>
      <c r="I69" s="63"/>
      <c r="J69" s="63"/>
      <c r="K69" s="63"/>
      <c r="L69" s="63"/>
      <c r="M69" s="63"/>
      <c r="N69" s="63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N69" s="28"/>
    </row>
    <row r="70" spans="1:40" ht="15" customHeight="1">
      <c r="A70" s="61"/>
      <c r="B70" s="62"/>
      <c r="C70" s="62"/>
      <c r="D70" s="62"/>
      <c r="E70" s="62"/>
      <c r="F70" s="62"/>
      <c r="G70" s="62"/>
      <c r="H70" s="63"/>
      <c r="I70" s="63"/>
      <c r="J70" s="63"/>
      <c r="K70" s="63"/>
      <c r="L70" s="63"/>
      <c r="M70" s="63"/>
      <c r="N70" s="63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N70" s="28"/>
    </row>
    <row r="71" spans="1:40" ht="15" customHeight="1">
      <c r="A71" s="61"/>
      <c r="B71" s="62"/>
      <c r="C71" s="62"/>
      <c r="D71" s="62"/>
      <c r="E71" s="62"/>
      <c r="F71" s="62"/>
      <c r="G71" s="62"/>
      <c r="H71" s="63"/>
      <c r="I71" s="63"/>
      <c r="J71" s="63"/>
      <c r="K71" s="63"/>
      <c r="L71" s="63"/>
      <c r="M71" s="63"/>
      <c r="N71" s="63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N71" s="28"/>
    </row>
    <row r="72" spans="1:40" ht="15" customHeight="1">
      <c r="B72" s="401" t="s">
        <v>65</v>
      </c>
      <c r="C72" s="401"/>
      <c r="G72" s="276" t="s">
        <v>140</v>
      </c>
      <c r="H72" s="276"/>
      <c r="I72" s="276"/>
      <c r="L72" s="273" t="s">
        <v>50</v>
      </c>
      <c r="M72" s="273"/>
      <c r="N72" s="273"/>
      <c r="O72" s="273"/>
      <c r="P72" s="64"/>
      <c r="R72" s="276" t="s">
        <v>137</v>
      </c>
      <c r="S72" s="276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</row>
    <row r="73" spans="1:40" ht="15" customHeight="1">
      <c r="B73" s="9"/>
      <c r="C73" s="9"/>
      <c r="G73" s="275" t="s">
        <v>6</v>
      </c>
      <c r="H73" s="275"/>
      <c r="I73" s="275"/>
      <c r="L73" s="275" t="s">
        <v>51</v>
      </c>
      <c r="M73" s="275"/>
      <c r="N73" s="275"/>
      <c r="O73" s="275"/>
      <c r="P73" s="64"/>
      <c r="R73" s="275" t="s">
        <v>52</v>
      </c>
      <c r="S73" s="275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</row>
    <row r="74" spans="1:40" ht="15" customHeight="1">
      <c r="B74" s="9"/>
      <c r="C74" s="9"/>
      <c r="G74" s="107"/>
      <c r="H74" s="107"/>
      <c r="I74" s="107"/>
      <c r="L74" s="107"/>
      <c r="M74" s="107"/>
      <c r="N74" s="107"/>
      <c r="O74" s="107"/>
      <c r="P74" s="64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</row>
    <row r="75" spans="1:40" ht="13.5" customHeight="1"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N75" s="28"/>
    </row>
    <row r="76" spans="1:40" ht="15" customHeight="1">
      <c r="A76" s="111"/>
      <c r="B76" s="112"/>
      <c r="C76" s="109"/>
      <c r="D76" s="16"/>
      <c r="E76" s="16"/>
      <c r="F76" s="16"/>
      <c r="G76" s="16"/>
      <c r="H76" s="15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34"/>
      <c r="AN76" s="5"/>
    </row>
    <row r="77" spans="1:40" ht="13.5" customHeight="1"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N77" s="28"/>
    </row>
  </sheetData>
  <mergeCells count="77">
    <mergeCell ref="H31:AL31"/>
    <mergeCell ref="H41:AL41"/>
    <mergeCell ref="P4:AM4"/>
    <mergeCell ref="B5:C5"/>
    <mergeCell ref="P5:AM5"/>
    <mergeCell ref="B6:C6"/>
    <mergeCell ref="P6:AM6"/>
    <mergeCell ref="AM26:AM29"/>
    <mergeCell ref="G26:G29"/>
    <mergeCell ref="C40:F40"/>
    <mergeCell ref="AG16:AM16"/>
    <mergeCell ref="AG18:AM18"/>
    <mergeCell ref="AG20:AM20"/>
    <mergeCell ref="H30:AL30"/>
    <mergeCell ref="D39:F39"/>
    <mergeCell ref="G32:G35"/>
    <mergeCell ref="A1:D1"/>
    <mergeCell ref="Q1:AM1"/>
    <mergeCell ref="B2:H2"/>
    <mergeCell ref="P2:AN2"/>
    <mergeCell ref="B3:H3"/>
    <mergeCell ref="P3:AM3"/>
    <mergeCell ref="B7:C7"/>
    <mergeCell ref="P7:AM7"/>
    <mergeCell ref="B8:C8"/>
    <mergeCell ref="P8:AM8"/>
    <mergeCell ref="AG14:AM14"/>
    <mergeCell ref="P9:AM9"/>
    <mergeCell ref="B10:C10"/>
    <mergeCell ref="P10:AM10"/>
    <mergeCell ref="B14:F14"/>
    <mergeCell ref="G73:I73"/>
    <mergeCell ref="L73:O73"/>
    <mergeCell ref="R73:S73"/>
    <mergeCell ref="L72:O72"/>
    <mergeCell ref="C64:F64"/>
    <mergeCell ref="D66:F66"/>
    <mergeCell ref="C67:F67"/>
    <mergeCell ref="B72:C72"/>
    <mergeCell ref="G72:I72"/>
    <mergeCell ref="R72:S72"/>
    <mergeCell ref="G42:G44"/>
    <mergeCell ref="A45:F45"/>
    <mergeCell ref="C65:F65"/>
    <mergeCell ref="D52:F52"/>
    <mergeCell ref="C53:F53"/>
    <mergeCell ref="D54:F54"/>
    <mergeCell ref="B55:F55"/>
    <mergeCell ref="A58:G58"/>
    <mergeCell ref="A59:G59"/>
    <mergeCell ref="A60:G60"/>
    <mergeCell ref="A61:G61"/>
    <mergeCell ref="D63:F63"/>
    <mergeCell ref="B56:F56"/>
    <mergeCell ref="B57:F57"/>
    <mergeCell ref="C51:F51"/>
    <mergeCell ref="C46:F46"/>
    <mergeCell ref="B20:F20"/>
    <mergeCell ref="A23:AN23"/>
    <mergeCell ref="A26:A29"/>
    <mergeCell ref="B26:B29"/>
    <mergeCell ref="C26:C29"/>
    <mergeCell ref="D26:D29"/>
    <mergeCell ref="AN26:AN27"/>
    <mergeCell ref="A25:AN25"/>
    <mergeCell ref="E26:E29"/>
    <mergeCell ref="H26:AL26"/>
    <mergeCell ref="H28:AL29"/>
    <mergeCell ref="A24:B24"/>
    <mergeCell ref="F26:F29"/>
    <mergeCell ref="C47:F47"/>
    <mergeCell ref="D48:F48"/>
    <mergeCell ref="C50:F50"/>
    <mergeCell ref="C49:F49"/>
    <mergeCell ref="A36:F36"/>
    <mergeCell ref="C37:F37"/>
    <mergeCell ref="C38:F3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364"/>
      <c r="B1" s="364"/>
      <c r="C1" s="364"/>
      <c r="D1" s="364"/>
      <c r="P1" s="3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"/>
    </row>
    <row r="2" spans="1:45" ht="15" hidden="1" customHeight="1">
      <c r="A2" s="73"/>
      <c r="B2" s="365" t="s">
        <v>0</v>
      </c>
      <c r="C2" s="365"/>
      <c r="D2" s="365"/>
      <c r="E2" s="365"/>
      <c r="F2" s="365"/>
      <c r="G2" s="365"/>
      <c r="H2" s="365"/>
      <c r="P2" s="366" t="s">
        <v>1</v>
      </c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6"/>
      <c r="AM2" s="366"/>
      <c r="AN2" s="366"/>
      <c r="AO2" s="366"/>
      <c r="AP2" s="366"/>
      <c r="AQ2" s="366"/>
      <c r="AR2" s="366"/>
      <c r="AS2" s="367"/>
    </row>
    <row r="3" spans="1:45" ht="15" hidden="1" customHeight="1">
      <c r="A3" s="73"/>
      <c r="B3" s="368" t="s">
        <v>2</v>
      </c>
      <c r="C3" s="368"/>
      <c r="D3" s="368"/>
      <c r="E3" s="368"/>
      <c r="F3" s="368"/>
      <c r="G3" s="368"/>
      <c r="H3" s="368"/>
      <c r="P3" s="359" t="s">
        <v>3</v>
      </c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  <c r="AB3" s="360"/>
      <c r="AC3" s="360"/>
      <c r="AD3" s="360"/>
      <c r="AE3" s="360"/>
      <c r="AF3" s="360"/>
      <c r="AG3" s="360"/>
      <c r="AH3" s="360"/>
      <c r="AI3" s="360"/>
      <c r="AJ3" s="360"/>
      <c r="AK3" s="360"/>
      <c r="AL3" s="360"/>
      <c r="AM3" s="360"/>
      <c r="AN3" s="5"/>
      <c r="AO3" s="361"/>
      <c r="AP3" s="362"/>
      <c r="AQ3" s="362"/>
      <c r="AR3" s="362"/>
      <c r="AS3" s="362"/>
    </row>
    <row r="4" spans="1:45" ht="15" hidden="1" customHeight="1">
      <c r="A4" s="73"/>
      <c r="B4" s="1"/>
      <c r="D4" s="6"/>
      <c r="E4" s="6"/>
      <c r="F4" s="7"/>
      <c r="G4" s="7"/>
      <c r="H4" s="8"/>
      <c r="P4" s="359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  <c r="AI4" s="360"/>
      <c r="AJ4" s="360"/>
      <c r="AK4" s="360"/>
      <c r="AL4" s="360"/>
      <c r="AM4" s="360"/>
      <c r="AN4" s="5"/>
      <c r="AO4" s="361"/>
      <c r="AP4" s="362"/>
      <c r="AQ4" s="362"/>
      <c r="AR4" s="362"/>
      <c r="AS4" s="362"/>
    </row>
    <row r="5" spans="1:45" ht="15" hidden="1" customHeight="1">
      <c r="A5" s="73"/>
      <c r="B5" s="363" t="s">
        <v>4</v>
      </c>
      <c r="C5" s="363"/>
      <c r="D5" s="9"/>
      <c r="E5" s="10"/>
      <c r="F5" s="10"/>
      <c r="G5" s="10"/>
      <c r="H5" s="11"/>
      <c r="P5" s="359" t="s">
        <v>5</v>
      </c>
      <c r="Q5" s="360"/>
      <c r="R5" s="360"/>
      <c r="S5" s="360"/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360"/>
      <c r="AE5" s="360"/>
      <c r="AF5" s="360"/>
      <c r="AG5" s="360"/>
      <c r="AH5" s="360"/>
      <c r="AI5" s="360"/>
      <c r="AJ5" s="360"/>
      <c r="AK5" s="360"/>
      <c r="AL5" s="360"/>
      <c r="AM5" s="360"/>
      <c r="AN5" s="5"/>
      <c r="AO5" s="361"/>
      <c r="AP5" s="362"/>
      <c r="AQ5" s="362"/>
      <c r="AR5" s="362"/>
      <c r="AS5" s="362"/>
    </row>
    <row r="6" spans="1:45" ht="15" hidden="1" customHeight="1">
      <c r="A6" s="73"/>
      <c r="B6" s="358" t="s">
        <v>6</v>
      </c>
      <c r="C6" s="358"/>
      <c r="D6" s="10"/>
      <c r="E6" s="6"/>
      <c r="F6" s="12"/>
      <c r="G6" s="12"/>
      <c r="H6" s="13"/>
      <c r="P6" s="358" t="s">
        <v>6</v>
      </c>
      <c r="Q6" s="358"/>
      <c r="R6" s="358"/>
      <c r="S6" s="358"/>
      <c r="T6" s="358"/>
      <c r="U6" s="358"/>
      <c r="V6" s="358"/>
      <c r="W6" s="358"/>
      <c r="X6" s="358"/>
      <c r="Y6" s="358"/>
      <c r="Z6" s="358"/>
      <c r="AA6" s="358"/>
      <c r="AB6" s="358"/>
      <c r="AC6" s="358"/>
      <c r="AD6" s="358"/>
      <c r="AE6" s="358"/>
      <c r="AF6" s="358"/>
      <c r="AG6" s="358"/>
      <c r="AH6" s="358"/>
      <c r="AI6" s="358"/>
      <c r="AJ6" s="358"/>
      <c r="AK6" s="358"/>
      <c r="AL6" s="358"/>
      <c r="AM6" s="358"/>
      <c r="AN6" s="5"/>
      <c r="AO6" s="353"/>
      <c r="AP6" s="354"/>
      <c r="AQ6" s="354"/>
      <c r="AR6" s="354"/>
      <c r="AS6" s="354"/>
    </row>
    <row r="7" spans="1:45" ht="15" hidden="1" customHeight="1">
      <c r="A7" s="73"/>
      <c r="B7" s="363" t="s">
        <v>4</v>
      </c>
      <c r="C7" s="363"/>
      <c r="D7" s="9"/>
      <c r="E7" s="10"/>
      <c r="F7" s="10"/>
      <c r="G7" s="10"/>
      <c r="H7" s="11"/>
      <c r="P7" s="359" t="s">
        <v>5</v>
      </c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60"/>
      <c r="AB7" s="360"/>
      <c r="AC7" s="360"/>
      <c r="AD7" s="360"/>
      <c r="AE7" s="360"/>
      <c r="AF7" s="360"/>
      <c r="AG7" s="360"/>
      <c r="AH7" s="360"/>
      <c r="AI7" s="360"/>
      <c r="AJ7" s="360"/>
      <c r="AK7" s="360"/>
      <c r="AL7" s="360"/>
      <c r="AM7" s="360"/>
      <c r="AN7" s="5"/>
      <c r="AO7" s="361"/>
      <c r="AP7" s="362"/>
      <c r="AQ7" s="362"/>
      <c r="AR7" s="362"/>
      <c r="AS7" s="362"/>
    </row>
    <row r="8" spans="1:45" ht="15" hidden="1" customHeight="1">
      <c r="A8" s="73"/>
      <c r="B8" s="358" t="s">
        <v>7</v>
      </c>
      <c r="C8" s="358"/>
      <c r="D8" s="10"/>
      <c r="E8" s="14"/>
      <c r="F8" s="12"/>
      <c r="G8" s="12"/>
      <c r="H8" s="13"/>
      <c r="P8" s="358" t="s">
        <v>7</v>
      </c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58"/>
      <c r="AB8" s="358"/>
      <c r="AC8" s="358"/>
      <c r="AD8" s="358"/>
      <c r="AE8" s="358"/>
      <c r="AF8" s="358"/>
      <c r="AG8" s="358"/>
      <c r="AH8" s="358"/>
      <c r="AI8" s="358"/>
      <c r="AJ8" s="358"/>
      <c r="AK8" s="358"/>
      <c r="AL8" s="358"/>
      <c r="AM8" s="358"/>
      <c r="AN8" s="5"/>
      <c r="AO8" s="353"/>
      <c r="AP8" s="354"/>
      <c r="AQ8" s="354"/>
      <c r="AR8" s="354"/>
      <c r="AS8" s="354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351"/>
      <c r="Q9" s="352"/>
      <c r="R9" s="352"/>
      <c r="S9" s="352"/>
      <c r="T9" s="352"/>
      <c r="U9" s="352"/>
      <c r="V9" s="352"/>
      <c r="W9" s="352"/>
      <c r="X9" s="352"/>
      <c r="Y9" s="352"/>
      <c r="Z9" s="352"/>
      <c r="AA9" s="352"/>
      <c r="AB9" s="352"/>
      <c r="AC9" s="352"/>
      <c r="AD9" s="352"/>
      <c r="AE9" s="352"/>
      <c r="AF9" s="352"/>
      <c r="AG9" s="352"/>
      <c r="AH9" s="352"/>
      <c r="AI9" s="352"/>
      <c r="AJ9" s="352"/>
      <c r="AK9" s="352"/>
      <c r="AL9" s="352"/>
      <c r="AM9" s="352"/>
      <c r="AN9" s="5"/>
      <c r="AO9" s="353"/>
      <c r="AP9" s="354"/>
      <c r="AQ9" s="354"/>
      <c r="AR9" s="354"/>
      <c r="AS9" s="354"/>
    </row>
    <row r="10" spans="1:45" ht="15" hidden="1" customHeight="1">
      <c r="A10" s="73"/>
      <c r="B10" s="355" t="s">
        <v>8</v>
      </c>
      <c r="C10" s="355"/>
      <c r="D10" s="16"/>
      <c r="E10" s="16"/>
      <c r="F10" s="16"/>
      <c r="G10" s="16"/>
      <c r="H10" s="15"/>
      <c r="P10" s="356" t="s">
        <v>9</v>
      </c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357"/>
      <c r="AJ10" s="357"/>
      <c r="AK10" s="357"/>
      <c r="AL10" s="357"/>
      <c r="AM10" s="357"/>
      <c r="AN10" s="5"/>
      <c r="AO10" s="356"/>
      <c r="AP10" s="357"/>
      <c r="AQ10" s="357"/>
      <c r="AR10" s="357"/>
      <c r="AS10" s="357"/>
    </row>
    <row r="11" spans="1:45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AL11" s="76"/>
      <c r="AM11" s="113" t="s">
        <v>69</v>
      </c>
      <c r="AN11" s="5"/>
      <c r="AO11" s="76"/>
      <c r="AP11" s="76"/>
      <c r="AQ11" s="76"/>
      <c r="AR11" s="76"/>
      <c r="AS11" s="76"/>
    </row>
    <row r="12" spans="1:45" ht="32.25" customHeight="1">
      <c r="A12" s="73"/>
      <c r="B12" s="269" t="s">
        <v>56</v>
      </c>
      <c r="C12" s="269"/>
      <c r="D12" s="269"/>
      <c r="E12" s="269"/>
      <c r="F12" s="269"/>
      <c r="G12" s="16"/>
      <c r="H12" s="15"/>
      <c r="M12" s="269" t="s">
        <v>1</v>
      </c>
      <c r="N12" s="269"/>
      <c r="O12" s="269"/>
      <c r="P12" s="269"/>
      <c r="Q12" s="269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5"/>
      <c r="AO12" s="76"/>
      <c r="AP12" s="76"/>
      <c r="AQ12" s="76"/>
      <c r="AR12" s="76"/>
      <c r="AS12" s="76"/>
    </row>
    <row r="13" spans="1:45" ht="32.25" customHeight="1">
      <c r="A13" s="73"/>
      <c r="B13" s="269" t="s">
        <v>57</v>
      </c>
      <c r="C13" s="269"/>
      <c r="D13" s="269"/>
      <c r="E13" s="269"/>
      <c r="F13" s="269"/>
      <c r="G13" s="16"/>
      <c r="H13" s="15"/>
      <c r="M13" s="269" t="s">
        <v>3</v>
      </c>
      <c r="N13" s="269"/>
      <c r="O13" s="269"/>
      <c r="P13" s="269"/>
      <c r="Q13" s="269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5"/>
      <c r="AO13" s="76"/>
      <c r="AP13" s="76"/>
      <c r="AQ13" s="76"/>
      <c r="AR13" s="76"/>
      <c r="AS13" s="76"/>
    </row>
    <row r="14" spans="1:45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5"/>
      <c r="AO14" s="76"/>
      <c r="AP14" s="76"/>
      <c r="AQ14" s="76"/>
      <c r="AR14" s="76"/>
      <c r="AS14" s="76"/>
    </row>
    <row r="15" spans="1:45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71" t="s">
        <v>6</v>
      </c>
      <c r="N15" s="271"/>
      <c r="O15" s="271"/>
      <c r="P15" s="271"/>
      <c r="Q15" s="8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5"/>
      <c r="AO15" s="76"/>
      <c r="AP15" s="76"/>
      <c r="AQ15" s="76"/>
      <c r="AR15" s="76"/>
      <c r="AS15" s="76"/>
    </row>
    <row r="16" spans="1:45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5"/>
      <c r="AO16" s="76"/>
      <c r="AP16" s="76"/>
      <c r="AQ16" s="76"/>
      <c r="AR16" s="76"/>
      <c r="AS16" s="76"/>
    </row>
    <row r="17" spans="1:58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71" t="s">
        <v>51</v>
      </c>
      <c r="N17" s="271"/>
      <c r="O17" s="271"/>
      <c r="P17" s="271"/>
      <c r="Q17" s="8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5"/>
      <c r="AO17" s="76"/>
      <c r="AP17" s="76"/>
      <c r="AQ17" s="76"/>
      <c r="AR17" s="76"/>
      <c r="AS17" s="76"/>
    </row>
    <row r="18" spans="1:58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5"/>
      <c r="AO18" s="76"/>
      <c r="AP18" s="76"/>
      <c r="AQ18" s="76"/>
      <c r="AR18" s="76"/>
      <c r="AS18" s="76"/>
    </row>
    <row r="19" spans="1:58" ht="27.75" customHeight="1">
      <c r="A19" s="17"/>
      <c r="B19" s="269" t="s">
        <v>60</v>
      </c>
      <c r="C19" s="269"/>
      <c r="D19" s="269"/>
      <c r="E19" s="269"/>
      <c r="F19" s="269"/>
      <c r="G19" s="17"/>
      <c r="H19" s="17"/>
      <c r="I19" s="17"/>
      <c r="J19" s="17"/>
      <c r="K19" s="17"/>
      <c r="L19" s="17"/>
      <c r="M19" s="269" t="s">
        <v>61</v>
      </c>
      <c r="N19" s="269"/>
      <c r="O19" s="269"/>
      <c r="P19" s="269"/>
      <c r="Q19" s="269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327" t="s">
        <v>104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27"/>
      <c r="AC21" s="327"/>
      <c r="AD21" s="327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</row>
    <row r="22" spans="1:58" ht="15" customHeight="1">
      <c r="A22" s="328" t="s">
        <v>10</v>
      </c>
      <c r="B22" s="331" t="s">
        <v>11</v>
      </c>
      <c r="C22" s="328" t="s">
        <v>89</v>
      </c>
      <c r="D22" s="70" t="s">
        <v>12</v>
      </c>
      <c r="E22" s="334" t="s">
        <v>54</v>
      </c>
      <c r="F22" s="337" t="s">
        <v>87</v>
      </c>
      <c r="G22" s="338" t="s">
        <v>13</v>
      </c>
      <c r="H22" s="370" t="s">
        <v>105</v>
      </c>
      <c r="I22" s="370"/>
      <c r="J22" s="370"/>
      <c r="K22" s="370"/>
      <c r="L22" s="370"/>
      <c r="M22" s="370"/>
      <c r="N22" s="370"/>
      <c r="O22" s="370"/>
      <c r="P22" s="370"/>
      <c r="Q22" s="370"/>
      <c r="R22" s="370"/>
      <c r="S22" s="370"/>
      <c r="T22" s="370"/>
      <c r="U22" s="370"/>
      <c r="V22" s="370"/>
      <c r="W22" s="370"/>
      <c r="X22" s="370"/>
      <c r="Y22" s="370"/>
      <c r="Z22" s="370"/>
      <c r="AA22" s="370"/>
      <c r="AB22" s="370"/>
      <c r="AC22" s="370"/>
      <c r="AD22" s="370"/>
      <c r="AE22" s="370"/>
      <c r="AF22" s="370"/>
      <c r="AG22" s="370"/>
      <c r="AH22" s="370"/>
      <c r="AI22" s="370"/>
      <c r="AJ22" s="370"/>
      <c r="AK22" s="370"/>
      <c r="AL22" s="370"/>
      <c r="AM22" s="341" t="s">
        <v>55</v>
      </c>
      <c r="AN22" s="344" t="s">
        <v>26</v>
      </c>
    </row>
    <row r="23" spans="1:58" ht="15" customHeight="1">
      <c r="A23" s="329"/>
      <c r="B23" s="332"/>
      <c r="C23" s="329"/>
      <c r="D23" s="71"/>
      <c r="E23" s="335"/>
      <c r="F23" s="337"/>
      <c r="G23" s="339"/>
      <c r="H23" s="370"/>
      <c r="I23" s="370"/>
      <c r="J23" s="370"/>
      <c r="K23" s="370"/>
      <c r="L23" s="370"/>
      <c r="M23" s="370"/>
      <c r="N23" s="370"/>
      <c r="O23" s="370"/>
      <c r="P23" s="370"/>
      <c r="Q23" s="370"/>
      <c r="R23" s="370"/>
      <c r="S23" s="370"/>
      <c r="T23" s="370"/>
      <c r="U23" s="370"/>
      <c r="V23" s="370"/>
      <c r="W23" s="370"/>
      <c r="X23" s="370"/>
      <c r="Y23" s="370"/>
      <c r="Z23" s="370"/>
      <c r="AA23" s="370"/>
      <c r="AB23" s="370"/>
      <c r="AC23" s="370"/>
      <c r="AD23" s="370"/>
      <c r="AE23" s="370"/>
      <c r="AF23" s="370"/>
      <c r="AG23" s="370"/>
      <c r="AH23" s="370"/>
      <c r="AI23" s="370"/>
      <c r="AJ23" s="370"/>
      <c r="AK23" s="370"/>
      <c r="AL23" s="370"/>
      <c r="AM23" s="342"/>
      <c r="AN23" s="344"/>
    </row>
    <row r="24" spans="1:58" ht="15" customHeight="1">
      <c r="A24" s="329"/>
      <c r="B24" s="332"/>
      <c r="C24" s="329"/>
      <c r="D24" s="71"/>
      <c r="E24" s="335"/>
      <c r="F24" s="337"/>
      <c r="G24" s="339"/>
      <c r="H24" s="127" t="s">
        <v>106</v>
      </c>
      <c r="I24" s="127" t="s">
        <v>107</v>
      </c>
      <c r="J24" s="127" t="s">
        <v>108</v>
      </c>
      <c r="K24" s="127" t="s">
        <v>109</v>
      </c>
      <c r="L24" s="127" t="s">
        <v>110</v>
      </c>
      <c r="M24" s="127" t="s">
        <v>111</v>
      </c>
      <c r="N24" s="127" t="s">
        <v>112</v>
      </c>
      <c r="O24" s="127" t="s">
        <v>113</v>
      </c>
      <c r="P24" s="127" t="s">
        <v>114</v>
      </c>
      <c r="Q24" s="127" t="s">
        <v>115</v>
      </c>
      <c r="R24" s="127" t="s">
        <v>116</v>
      </c>
      <c r="S24" s="127" t="s">
        <v>117</v>
      </c>
      <c r="T24" s="127" t="s">
        <v>118</v>
      </c>
      <c r="U24" s="127" t="s">
        <v>119</v>
      </c>
      <c r="V24" s="127" t="s">
        <v>120</v>
      </c>
      <c r="W24" s="127" t="s">
        <v>121</v>
      </c>
      <c r="X24" s="127" t="s">
        <v>122</v>
      </c>
      <c r="Y24" s="127" t="s">
        <v>123</v>
      </c>
      <c r="Z24" s="127" t="s">
        <v>124</v>
      </c>
      <c r="AA24" s="127" t="s">
        <v>125</v>
      </c>
      <c r="AB24" s="127" t="s">
        <v>126</v>
      </c>
      <c r="AC24" s="127" t="s">
        <v>127</v>
      </c>
      <c r="AD24" s="127" t="s">
        <v>128</v>
      </c>
      <c r="AE24" s="127" t="s">
        <v>129</v>
      </c>
      <c r="AF24" s="127" t="s">
        <v>130</v>
      </c>
      <c r="AG24" s="127" t="s">
        <v>131</v>
      </c>
      <c r="AH24" s="127" t="s">
        <v>132</v>
      </c>
      <c r="AI24" s="127" t="s">
        <v>133</v>
      </c>
      <c r="AJ24" s="127" t="s">
        <v>134</v>
      </c>
      <c r="AK24" s="127" t="s">
        <v>135</v>
      </c>
      <c r="AL24" s="127" t="s">
        <v>136</v>
      </c>
      <c r="AM24" s="342"/>
      <c r="AN24" s="77"/>
    </row>
    <row r="25" spans="1:58" ht="15" customHeight="1">
      <c r="A25" s="330"/>
      <c r="B25" s="333"/>
      <c r="C25" s="330"/>
      <c r="D25" s="72"/>
      <c r="E25" s="336"/>
      <c r="F25" s="337"/>
      <c r="G25" s="340"/>
      <c r="H25" s="369" t="s">
        <v>90</v>
      </c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369"/>
      <c r="AB25" s="369"/>
      <c r="AC25" s="369"/>
      <c r="AD25" s="369"/>
      <c r="AE25" s="369"/>
      <c r="AF25" s="369"/>
      <c r="AG25" s="369"/>
      <c r="AH25" s="369"/>
      <c r="AI25" s="369"/>
      <c r="AJ25" s="369"/>
      <c r="AK25" s="369"/>
      <c r="AL25" s="369"/>
      <c r="AM25" s="343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21">
        <v>6</v>
      </c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3"/>
      <c r="AM26" s="20">
        <v>7</v>
      </c>
      <c r="AN26" s="22">
        <v>10</v>
      </c>
    </row>
    <row r="27" spans="1:58" s="23" customFormat="1">
      <c r="A27" s="324" t="s">
        <v>28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6"/>
    </row>
    <row r="28" spans="1:58" ht="52.5" customHeight="1">
      <c r="A28" s="120" t="s">
        <v>98</v>
      </c>
      <c r="B28" s="304" t="s">
        <v>29</v>
      </c>
      <c r="C28" s="78" t="s">
        <v>70</v>
      </c>
      <c r="D28" s="25">
        <f>'[8]Норма ТК'!C3</f>
        <v>13.332000000000001</v>
      </c>
      <c r="E28" s="78" t="s">
        <v>30</v>
      </c>
      <c r="F28" s="26" t="s">
        <v>88</v>
      </c>
      <c r="G28" s="114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20" t="s">
        <v>99</v>
      </c>
      <c r="B29" s="305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15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20" t="s">
        <v>100</v>
      </c>
      <c r="B30" s="305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15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20" t="s">
        <v>101</v>
      </c>
      <c r="B31" s="306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16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297" t="s">
        <v>30</v>
      </c>
      <c r="B32" s="298"/>
      <c r="C32" s="298"/>
      <c r="D32" s="298"/>
      <c r="E32" s="298"/>
      <c r="F32" s="299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297" t="s">
        <v>31</v>
      </c>
      <c r="B33" s="298"/>
      <c r="C33" s="298"/>
      <c r="D33" s="298"/>
      <c r="E33" s="298"/>
      <c r="F33" s="299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291" t="s">
        <v>32</v>
      </c>
      <c r="B34" s="292"/>
      <c r="C34" s="292"/>
      <c r="D34" s="292"/>
      <c r="E34" s="292"/>
      <c r="F34" s="293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294" t="s">
        <v>94</v>
      </c>
      <c r="B35" s="295"/>
      <c r="C35" s="295"/>
      <c r="D35" s="295"/>
      <c r="E35" s="295"/>
      <c r="F35" s="296"/>
      <c r="G35" s="119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15" t="s">
        <v>39</v>
      </c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316"/>
      <c r="AE36" s="316"/>
      <c r="AF36" s="316"/>
      <c r="AG36" s="316"/>
      <c r="AH36" s="316"/>
      <c r="AI36" s="316"/>
      <c r="AJ36" s="316"/>
      <c r="AK36" s="316"/>
      <c r="AL36" s="316"/>
      <c r="AM36" s="316"/>
      <c r="AN36" s="317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07"/>
      <c r="B37" s="318" t="s">
        <v>40</v>
      </c>
      <c r="C37" s="31" t="s">
        <v>74</v>
      </c>
      <c r="D37" s="25">
        <f>'[8]Норма ТК'!C5</f>
        <v>19.678000000000001</v>
      </c>
      <c r="E37" s="78" t="s">
        <v>30</v>
      </c>
      <c r="F37" s="26" t="s">
        <v>88</v>
      </c>
      <c r="G37" s="310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08"/>
      <c r="B38" s="319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11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09"/>
      <c r="B39" s="320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12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297" t="s">
        <v>30</v>
      </c>
      <c r="B40" s="298"/>
      <c r="C40" s="298"/>
      <c r="D40" s="298"/>
      <c r="E40" s="298"/>
      <c r="F40" s="299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291" t="s">
        <v>32</v>
      </c>
      <c r="B41" s="292"/>
      <c r="C41" s="292"/>
      <c r="D41" s="292"/>
      <c r="E41" s="292"/>
      <c r="F41" s="293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294" t="s">
        <v>94</v>
      </c>
      <c r="B42" s="295"/>
      <c r="C42" s="295"/>
      <c r="D42" s="295"/>
      <c r="E42" s="295"/>
      <c r="F42" s="296"/>
      <c r="G42" s="119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297" t="s">
        <v>34</v>
      </c>
      <c r="D43" s="298"/>
      <c r="E43" s="298"/>
      <c r="F43" s="299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291" t="s">
        <v>35</v>
      </c>
      <c r="D44" s="292"/>
      <c r="E44" s="292"/>
      <c r="F44" s="293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291" t="s">
        <v>37</v>
      </c>
      <c r="D45" s="292"/>
      <c r="E45" s="292"/>
      <c r="F45" s="293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300" t="s">
        <v>41</v>
      </c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301"/>
      <c r="AA46" s="301"/>
      <c r="AB46" s="301"/>
      <c r="AC46" s="301"/>
      <c r="AD46" s="301"/>
      <c r="AE46" s="301"/>
      <c r="AF46" s="301"/>
      <c r="AG46" s="301"/>
      <c r="AH46" s="301"/>
      <c r="AI46" s="301"/>
      <c r="AJ46" s="301"/>
      <c r="AK46" s="301"/>
      <c r="AL46" s="301"/>
      <c r="AM46" s="301"/>
      <c r="AN46" s="302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03"/>
      <c r="B47" s="304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0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03"/>
      <c r="B48" s="305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3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03"/>
      <c r="B49" s="306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4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297" t="s">
        <v>30</v>
      </c>
      <c r="B50" s="298"/>
      <c r="C50" s="298"/>
      <c r="D50" s="298"/>
      <c r="E50" s="298"/>
      <c r="F50" s="299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297" t="s">
        <v>31</v>
      </c>
      <c r="B51" s="298"/>
      <c r="C51" s="298"/>
      <c r="D51" s="298"/>
      <c r="E51" s="298"/>
      <c r="F51" s="299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291" t="s">
        <v>32</v>
      </c>
      <c r="B52" s="292"/>
      <c r="C52" s="292"/>
      <c r="D52" s="292"/>
      <c r="E52" s="292"/>
      <c r="F52" s="293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294" t="s">
        <v>94</v>
      </c>
      <c r="B53" s="295"/>
      <c r="C53" s="295"/>
      <c r="D53" s="295"/>
      <c r="E53" s="295"/>
      <c r="F53" s="296"/>
      <c r="G53" s="119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8"/>
      <c r="B54" s="31"/>
      <c r="C54" s="297" t="s">
        <v>34</v>
      </c>
      <c r="D54" s="298"/>
      <c r="E54" s="298"/>
      <c r="F54" s="299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8"/>
      <c r="B55" s="31"/>
      <c r="C55" s="291" t="s">
        <v>35</v>
      </c>
      <c r="D55" s="292"/>
      <c r="E55" s="292"/>
      <c r="F55" s="293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8"/>
      <c r="B56" s="31"/>
      <c r="C56" s="291" t="s">
        <v>37</v>
      </c>
      <c r="D56" s="292"/>
      <c r="E56" s="292"/>
      <c r="F56" s="293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300" t="s">
        <v>42</v>
      </c>
      <c r="B57" s="301"/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  <c r="AD57" s="301"/>
      <c r="AE57" s="301"/>
      <c r="AF57" s="301"/>
      <c r="AG57" s="301"/>
      <c r="AH57" s="301"/>
      <c r="AI57" s="301"/>
      <c r="AJ57" s="301"/>
      <c r="AK57" s="301"/>
      <c r="AL57" s="301"/>
      <c r="AM57" s="301"/>
      <c r="AN57" s="302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07"/>
      <c r="B58" s="304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10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08"/>
      <c r="B59" s="305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11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08"/>
      <c r="B60" s="305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11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09"/>
      <c r="B61" s="306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12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297" t="s">
        <v>30</v>
      </c>
      <c r="B62" s="298"/>
      <c r="C62" s="298"/>
      <c r="D62" s="298"/>
      <c r="E62" s="298"/>
      <c r="F62" s="299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297" t="s">
        <v>31</v>
      </c>
      <c r="B63" s="298"/>
      <c r="C63" s="298"/>
      <c r="D63" s="298"/>
      <c r="E63" s="298"/>
      <c r="F63" s="299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291" t="s">
        <v>32</v>
      </c>
      <c r="B64" s="292"/>
      <c r="C64" s="292"/>
      <c r="D64" s="292"/>
      <c r="E64" s="292"/>
      <c r="F64" s="293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294" t="s">
        <v>94</v>
      </c>
      <c r="B65" s="295"/>
      <c r="C65" s="295"/>
      <c r="D65" s="295"/>
      <c r="E65" s="295"/>
      <c r="F65" s="296"/>
      <c r="G65" s="119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297" t="s">
        <v>34</v>
      </c>
      <c r="D66" s="298"/>
      <c r="E66" s="298"/>
      <c r="F66" s="299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291" t="s">
        <v>35</v>
      </c>
      <c r="D67" s="292"/>
      <c r="E67" s="292"/>
      <c r="F67" s="293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291" t="s">
        <v>37</v>
      </c>
      <c r="D68" s="292"/>
      <c r="E68" s="292"/>
      <c r="F68" s="293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300" t="s">
        <v>43</v>
      </c>
      <c r="B69" s="301"/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  <c r="AD69" s="301"/>
      <c r="AE69" s="301"/>
      <c r="AF69" s="301"/>
      <c r="AG69" s="301"/>
      <c r="AH69" s="301"/>
      <c r="AI69" s="301"/>
      <c r="AJ69" s="301"/>
      <c r="AK69" s="301"/>
      <c r="AL69" s="301"/>
      <c r="AM69" s="301"/>
      <c r="AN69" s="302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03"/>
      <c r="B70" s="304" t="s">
        <v>44</v>
      </c>
      <c r="C70" s="31" t="s">
        <v>84</v>
      </c>
      <c r="D70" s="25">
        <f>'[8]Норма ТК'!C7</f>
        <v>7.8620000000000001</v>
      </c>
      <c r="E70" s="78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03"/>
      <c r="B71" s="305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03"/>
      <c r="B72" s="306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297" t="s">
        <v>30</v>
      </c>
      <c r="B73" s="298"/>
      <c r="C73" s="298"/>
      <c r="D73" s="298"/>
      <c r="E73" s="298"/>
      <c r="F73" s="299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297" t="s">
        <v>31</v>
      </c>
      <c r="B74" s="298"/>
      <c r="C74" s="298"/>
      <c r="D74" s="298"/>
      <c r="E74" s="298"/>
      <c r="F74" s="299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291" t="s">
        <v>32</v>
      </c>
      <c r="B75" s="292"/>
      <c r="C75" s="292"/>
      <c r="D75" s="292"/>
      <c r="E75" s="292"/>
      <c r="F75" s="293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294" t="s">
        <v>94</v>
      </c>
      <c r="B76" s="295"/>
      <c r="C76" s="295"/>
      <c r="D76" s="295"/>
      <c r="E76" s="295"/>
      <c r="F76" s="296"/>
      <c r="G76" s="119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8"/>
      <c r="B77" s="31"/>
      <c r="C77" s="297" t="s">
        <v>34</v>
      </c>
      <c r="D77" s="298"/>
      <c r="E77" s="298"/>
      <c r="F77" s="299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8"/>
      <c r="B78" s="31"/>
      <c r="C78" s="291" t="s">
        <v>35</v>
      </c>
      <c r="D78" s="292"/>
      <c r="E78" s="292"/>
      <c r="F78" s="293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8"/>
      <c r="B79" s="31"/>
      <c r="C79" s="291" t="s">
        <v>37</v>
      </c>
      <c r="D79" s="292"/>
      <c r="E79" s="292"/>
      <c r="F79" s="293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282" t="s">
        <v>45</v>
      </c>
      <c r="E80" s="283"/>
      <c r="F80" s="284"/>
      <c r="G80" s="78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282" t="s">
        <v>30</v>
      </c>
      <c r="C81" s="283"/>
      <c r="D81" s="283"/>
      <c r="E81" s="283"/>
      <c r="F81" s="284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282" t="s">
        <v>31</v>
      </c>
      <c r="C82" s="283"/>
      <c r="D82" s="283"/>
      <c r="E82" s="283"/>
      <c r="F82" s="284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282" t="s">
        <v>32</v>
      </c>
      <c r="C83" s="283"/>
      <c r="D83" s="283"/>
      <c r="E83" s="283"/>
      <c r="F83" s="284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285" t="s">
        <v>46</v>
      </c>
      <c r="B84" s="286"/>
      <c r="C84" s="286"/>
      <c r="D84" s="286"/>
      <c r="E84" s="286"/>
      <c r="F84" s="286"/>
      <c r="G84" s="286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287" t="s">
        <v>47</v>
      </c>
      <c r="B85" s="288"/>
      <c r="C85" s="288"/>
      <c r="D85" s="288"/>
      <c r="E85" s="288"/>
      <c r="F85" s="288"/>
      <c r="G85" s="288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289" t="s">
        <v>48</v>
      </c>
      <c r="B86" s="290"/>
      <c r="C86" s="290"/>
      <c r="D86" s="290"/>
      <c r="E86" s="290"/>
      <c r="F86" s="290"/>
      <c r="G86" s="290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277" t="s">
        <v>49</v>
      </c>
      <c r="B87" s="278"/>
      <c r="C87" s="278"/>
      <c r="D87" s="278"/>
      <c r="E87" s="278"/>
      <c r="F87" s="278"/>
      <c r="G87" s="278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279" t="s">
        <v>36</v>
      </c>
      <c r="E89" s="280"/>
      <c r="F89" s="281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279" t="s">
        <v>34</v>
      </c>
      <c r="D90" s="280"/>
      <c r="E90" s="280"/>
      <c r="F90" s="281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>
      <c r="A91" s="53"/>
      <c r="B91" s="56"/>
      <c r="C91" s="279" t="s">
        <v>35</v>
      </c>
      <c r="D91" s="280"/>
      <c r="E91" s="280"/>
      <c r="F91" s="281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>
      <c r="A92" s="53"/>
      <c r="B92" s="56"/>
      <c r="C92" s="54"/>
      <c r="D92" s="279" t="s">
        <v>36</v>
      </c>
      <c r="E92" s="280"/>
      <c r="F92" s="281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>
      <c r="A93" s="53"/>
      <c r="B93" s="56"/>
      <c r="C93" s="279" t="s">
        <v>37</v>
      </c>
      <c r="D93" s="280"/>
      <c r="E93" s="280"/>
      <c r="F93" s="281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272" t="s">
        <v>65</v>
      </c>
      <c r="C98" s="272"/>
      <c r="G98" s="276" t="s">
        <v>66</v>
      </c>
      <c r="H98" s="276"/>
      <c r="I98" s="276"/>
      <c r="L98" s="273" t="s">
        <v>50</v>
      </c>
      <c r="M98" s="273"/>
      <c r="N98" s="273"/>
      <c r="O98" s="273"/>
      <c r="P98" s="64"/>
      <c r="R98" s="276" t="s">
        <v>67</v>
      </c>
      <c r="S98" s="276"/>
      <c r="T98" s="276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  <c r="AE98" s="276"/>
      <c r="AF98" s="276"/>
      <c r="AG98" s="276"/>
      <c r="AH98" s="276"/>
      <c r="AI98" s="276"/>
      <c r="AJ98" s="276"/>
      <c r="AK98" s="276"/>
      <c r="AL98" s="276"/>
      <c r="AM98" s="65"/>
    </row>
    <row r="99" spans="1:69" ht="15" customHeight="1">
      <c r="B99" s="9"/>
      <c r="C99" s="9"/>
      <c r="G99" s="275" t="s">
        <v>6</v>
      </c>
      <c r="H99" s="275"/>
      <c r="I99" s="275"/>
      <c r="L99" s="275" t="s">
        <v>51</v>
      </c>
      <c r="M99" s="275"/>
      <c r="N99" s="275"/>
      <c r="O99" s="275"/>
      <c r="P99" s="64"/>
      <c r="R99" s="275" t="s">
        <v>52</v>
      </c>
      <c r="S99" s="275"/>
      <c r="T99" s="275"/>
      <c r="U99" s="275"/>
      <c r="V99" s="275"/>
      <c r="W99" s="275"/>
      <c r="X99" s="275"/>
      <c r="Y99" s="275"/>
      <c r="Z99" s="275"/>
      <c r="AA99" s="275"/>
      <c r="AB99" s="275"/>
      <c r="AC99" s="275"/>
      <c r="AD99" s="275"/>
      <c r="AE99" s="275"/>
      <c r="AF99" s="275"/>
      <c r="AG99" s="275"/>
      <c r="AH99" s="275"/>
      <c r="AI99" s="275"/>
      <c r="AJ99" s="275"/>
      <c r="AK99" s="275"/>
      <c r="AL99" s="275"/>
      <c r="AM99" s="65"/>
    </row>
    <row r="100" spans="1:69" ht="15" customHeight="1">
      <c r="B100" s="272" t="s">
        <v>68</v>
      </c>
      <c r="C100" s="272"/>
      <c r="G100" s="273" t="s">
        <v>53</v>
      </c>
      <c r="H100" s="273"/>
      <c r="I100" s="273"/>
      <c r="L100" s="273" t="s">
        <v>50</v>
      </c>
      <c r="M100" s="273"/>
      <c r="N100" s="273"/>
      <c r="O100" s="273"/>
      <c r="R100" s="274"/>
      <c r="S100" s="274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4"/>
      <c r="AG100" s="274"/>
      <c r="AH100" s="274"/>
      <c r="AI100" s="274"/>
      <c r="AJ100" s="274"/>
      <c r="AK100" s="274"/>
      <c r="AL100" s="274"/>
      <c r="AM100" s="65"/>
    </row>
    <row r="101" spans="1:69" ht="15" customHeight="1">
      <c r="G101" s="275" t="s">
        <v>6</v>
      </c>
      <c r="H101" s="275"/>
      <c r="I101" s="275"/>
      <c r="L101" s="275" t="s">
        <v>51</v>
      </c>
      <c r="M101" s="275"/>
      <c r="N101" s="275"/>
      <c r="O101" s="275"/>
      <c r="R101" s="275" t="s">
        <v>52</v>
      </c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5"/>
      <c r="AI101" s="275"/>
      <c r="AJ101" s="275"/>
      <c r="AK101" s="275"/>
      <c r="AL101" s="275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9" customFormat="1" ht="15.75">
      <c r="B103" s="269" t="s">
        <v>56</v>
      </c>
      <c r="C103" s="269"/>
      <c r="D103" s="269"/>
      <c r="E103" s="269"/>
      <c r="F103" s="269"/>
      <c r="H103" s="81"/>
      <c r="I103" s="81"/>
      <c r="J103" s="81"/>
      <c r="K103" s="81"/>
      <c r="L103" s="269" t="s">
        <v>1</v>
      </c>
      <c r="M103" s="269"/>
      <c r="N103" s="269"/>
      <c r="O103" s="269"/>
      <c r="P103" s="269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2"/>
      <c r="BB103" s="83"/>
      <c r="BC103" s="83"/>
      <c r="BP103" s="83"/>
      <c r="BQ103" s="83"/>
    </row>
    <row r="104" spans="1:69" s="79" customFormat="1" ht="20.25" customHeight="1">
      <c r="B104" s="269" t="s">
        <v>57</v>
      </c>
      <c r="C104" s="269"/>
      <c r="D104" s="269"/>
      <c r="E104" s="269"/>
      <c r="F104" s="269"/>
      <c r="H104" s="81"/>
      <c r="I104" s="81"/>
      <c r="J104" s="81"/>
      <c r="K104" s="81"/>
      <c r="L104" s="269" t="s">
        <v>3</v>
      </c>
      <c r="M104" s="269"/>
      <c r="N104" s="269"/>
      <c r="O104" s="269"/>
      <c r="P104" s="269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2"/>
      <c r="BB104" s="83"/>
      <c r="BC104" s="83"/>
      <c r="BP104" s="83"/>
      <c r="BQ104" s="83"/>
    </row>
    <row r="105" spans="1:69" s="79" customFormat="1" ht="39" customHeight="1">
      <c r="B105" s="84" t="s">
        <v>58</v>
      </c>
      <c r="C105" s="85"/>
      <c r="D105" s="85"/>
      <c r="E105" s="85"/>
      <c r="F105" s="85"/>
      <c r="H105" s="81"/>
      <c r="I105" s="81"/>
      <c r="J105" s="81"/>
      <c r="K105" s="81"/>
      <c r="L105" s="85"/>
      <c r="M105" s="85"/>
      <c r="N105" s="85"/>
      <c r="O105" s="85"/>
      <c r="P105" s="85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2"/>
      <c r="BB105" s="83"/>
      <c r="BC105" s="83"/>
      <c r="BP105" s="83"/>
      <c r="BQ105" s="83"/>
    </row>
    <row r="106" spans="1:69" s="79" customFormat="1" ht="21.75" customHeight="1">
      <c r="B106" s="86" t="s">
        <v>6</v>
      </c>
      <c r="C106" s="87"/>
      <c r="D106" s="87"/>
      <c r="E106" s="87"/>
      <c r="F106" s="87"/>
      <c r="H106" s="81"/>
      <c r="I106" s="81"/>
      <c r="J106" s="81"/>
      <c r="K106" s="81"/>
      <c r="L106" s="271" t="s">
        <v>6</v>
      </c>
      <c r="M106" s="271"/>
      <c r="N106" s="271"/>
      <c r="O106" s="271"/>
      <c r="P106" s="85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2"/>
      <c r="BB106" s="83"/>
      <c r="BC106" s="83"/>
      <c r="BP106" s="83"/>
      <c r="BQ106" s="83"/>
    </row>
    <row r="107" spans="1:69" s="79" customFormat="1" ht="23.25" customHeight="1">
      <c r="B107" s="88" t="s">
        <v>59</v>
      </c>
      <c r="C107" s="85"/>
      <c r="D107" s="85"/>
      <c r="E107" s="85"/>
      <c r="F107" s="85"/>
      <c r="H107" s="81"/>
      <c r="I107" s="81"/>
      <c r="J107" s="81"/>
      <c r="K107" s="81"/>
      <c r="L107" s="85"/>
      <c r="M107" s="85"/>
      <c r="N107" s="85"/>
      <c r="O107" s="85"/>
      <c r="P107" s="85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2"/>
      <c r="BB107" s="83"/>
      <c r="BC107" s="83"/>
      <c r="BP107" s="83"/>
      <c r="BQ107" s="83"/>
    </row>
    <row r="108" spans="1:69" s="79" customFormat="1" ht="29.25" customHeight="1">
      <c r="A108" s="81"/>
      <c r="B108" s="89" t="s">
        <v>51</v>
      </c>
      <c r="C108" s="90"/>
      <c r="D108" s="90"/>
      <c r="E108" s="90"/>
      <c r="F108" s="90"/>
      <c r="G108" s="81"/>
      <c r="H108" s="81"/>
      <c r="I108" s="81"/>
      <c r="J108" s="81"/>
      <c r="K108" s="81"/>
      <c r="L108" s="271" t="s">
        <v>51</v>
      </c>
      <c r="M108" s="271"/>
      <c r="N108" s="271"/>
      <c r="O108" s="271"/>
      <c r="P108" s="85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2"/>
      <c r="BB108" s="83"/>
      <c r="BC108" s="83"/>
      <c r="BP108" s="83"/>
      <c r="BQ108" s="83"/>
    </row>
    <row r="109" spans="1:69" s="79" customFormat="1" ht="17.25" customHeight="1">
      <c r="A109" s="91"/>
      <c r="B109" s="85"/>
      <c r="C109" s="85"/>
      <c r="D109" s="85"/>
      <c r="E109" s="85"/>
      <c r="F109" s="85"/>
      <c r="G109" s="92"/>
      <c r="H109" s="93"/>
      <c r="I109" s="93"/>
      <c r="J109" s="92"/>
      <c r="K109" s="92"/>
      <c r="L109" s="85"/>
      <c r="M109" s="85"/>
      <c r="N109" s="85"/>
      <c r="O109" s="85"/>
      <c r="P109" s="85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BB109" s="83"/>
      <c r="BC109" s="83"/>
      <c r="BP109" s="83"/>
      <c r="BQ109" s="83"/>
    </row>
    <row r="110" spans="1:69" s="79" customFormat="1" ht="28.5" customHeight="1">
      <c r="A110" s="95"/>
      <c r="B110" s="269" t="s">
        <v>60</v>
      </c>
      <c r="C110" s="269"/>
      <c r="D110" s="269"/>
      <c r="E110" s="269"/>
      <c r="F110" s="269"/>
      <c r="G110" s="96"/>
      <c r="H110" s="93"/>
      <c r="I110" s="93"/>
      <c r="J110" s="97"/>
      <c r="K110" s="97"/>
      <c r="L110" s="269" t="s">
        <v>61</v>
      </c>
      <c r="M110" s="269"/>
      <c r="N110" s="269"/>
      <c r="O110" s="269"/>
      <c r="P110" s="269"/>
      <c r="Q110" s="98"/>
      <c r="R110" s="270"/>
      <c r="S110" s="270"/>
      <c r="T110" s="270"/>
      <c r="U110" s="270"/>
      <c r="V110" s="270"/>
      <c r="W110" s="270"/>
      <c r="X110" s="270"/>
      <c r="Y110" s="270"/>
      <c r="Z110" s="270"/>
      <c r="AA110" s="270"/>
      <c r="AB110" s="270"/>
      <c r="AC110" s="270"/>
      <c r="AD110" s="270"/>
      <c r="AE110" s="270"/>
      <c r="AF110" s="270"/>
      <c r="AG110" s="270"/>
      <c r="AH110" s="270"/>
      <c r="AI110" s="270"/>
      <c r="AJ110" s="270"/>
      <c r="AK110" s="270"/>
      <c r="AL110" s="270"/>
      <c r="AM110" s="270"/>
      <c r="BB110" s="83"/>
      <c r="BC110" s="83"/>
      <c r="BP110" s="83"/>
      <c r="BQ110" s="83"/>
    </row>
    <row r="111" spans="1:69" s="79" customFormat="1" ht="15.75">
      <c r="A111" s="99"/>
      <c r="B111" s="100"/>
      <c r="C111" s="100"/>
      <c r="D111" s="101"/>
      <c r="E111" s="100"/>
      <c r="F111" s="100"/>
      <c r="G111" s="100"/>
      <c r="H111" s="93"/>
      <c r="I111" s="93"/>
      <c r="J111" s="102"/>
      <c r="K111" s="103"/>
      <c r="L111" s="103"/>
      <c r="M111" s="93"/>
      <c r="N111" s="93"/>
      <c r="O111" s="102"/>
      <c r="P111" s="103"/>
      <c r="Q111" s="104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6"/>
      <c r="BB111" s="83"/>
      <c r="BC111" s="83"/>
      <c r="BP111" s="83"/>
      <c r="BQ111" s="83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364"/>
      <c r="B1" s="364"/>
      <c r="C1" s="364"/>
      <c r="D1" s="364"/>
      <c r="P1" s="3"/>
      <c r="Q1" s="364"/>
      <c r="R1" s="364"/>
      <c r="S1" s="364"/>
      <c r="T1" s="364"/>
      <c r="U1" s="3"/>
    </row>
    <row r="2" spans="1:26" ht="15" hidden="1" customHeight="1">
      <c r="A2" s="4"/>
      <c r="B2" s="365" t="s">
        <v>0</v>
      </c>
      <c r="C2" s="365"/>
      <c r="D2" s="365"/>
      <c r="E2" s="365"/>
      <c r="F2" s="365"/>
      <c r="G2" s="365"/>
      <c r="H2" s="365"/>
      <c r="P2" s="366" t="s">
        <v>1</v>
      </c>
      <c r="Q2" s="366"/>
      <c r="R2" s="366"/>
      <c r="S2" s="366"/>
      <c r="T2" s="366"/>
      <c r="U2" s="366"/>
      <c r="V2" s="366"/>
      <c r="W2" s="366"/>
      <c r="X2" s="366"/>
      <c r="Y2" s="366"/>
      <c r="Z2" s="367"/>
    </row>
    <row r="3" spans="1:26" ht="15" hidden="1" customHeight="1">
      <c r="A3" s="4"/>
      <c r="B3" s="368" t="s">
        <v>2</v>
      </c>
      <c r="C3" s="368"/>
      <c r="D3" s="368"/>
      <c r="E3" s="368"/>
      <c r="F3" s="368"/>
      <c r="G3" s="368"/>
      <c r="H3" s="368"/>
      <c r="P3" s="359" t="s">
        <v>3</v>
      </c>
      <c r="Q3" s="360"/>
      <c r="R3" s="360"/>
      <c r="S3" s="360"/>
      <c r="T3" s="360"/>
      <c r="U3" s="5"/>
      <c r="V3" s="361"/>
      <c r="W3" s="362"/>
      <c r="X3" s="362"/>
      <c r="Y3" s="362"/>
      <c r="Z3" s="362"/>
    </row>
    <row r="4" spans="1:26" ht="15" hidden="1" customHeight="1">
      <c r="A4" s="4"/>
      <c r="B4" s="1"/>
      <c r="D4" s="6"/>
      <c r="E4" s="6"/>
      <c r="F4" s="7"/>
      <c r="G4" s="7"/>
      <c r="H4" s="8"/>
      <c r="P4" s="359"/>
      <c r="Q4" s="360"/>
      <c r="R4" s="360"/>
      <c r="S4" s="360"/>
      <c r="T4" s="360"/>
      <c r="U4" s="5"/>
      <c r="V4" s="361"/>
      <c r="W4" s="362"/>
      <c r="X4" s="362"/>
      <c r="Y4" s="362"/>
      <c r="Z4" s="362"/>
    </row>
    <row r="5" spans="1:26" ht="15" hidden="1" customHeight="1">
      <c r="A5" s="4"/>
      <c r="B5" s="363" t="s">
        <v>4</v>
      </c>
      <c r="C5" s="363"/>
      <c r="D5" s="9"/>
      <c r="E5" s="10"/>
      <c r="F5" s="10"/>
      <c r="G5" s="10"/>
      <c r="H5" s="11"/>
      <c r="P5" s="359" t="s">
        <v>5</v>
      </c>
      <c r="Q5" s="360"/>
      <c r="R5" s="360"/>
      <c r="S5" s="360"/>
      <c r="T5" s="360"/>
      <c r="U5" s="5"/>
      <c r="V5" s="361"/>
      <c r="W5" s="362"/>
      <c r="X5" s="362"/>
      <c r="Y5" s="362"/>
      <c r="Z5" s="362"/>
    </row>
    <row r="6" spans="1:26" ht="15" hidden="1" customHeight="1">
      <c r="A6" s="4"/>
      <c r="B6" s="358" t="s">
        <v>6</v>
      </c>
      <c r="C6" s="358"/>
      <c r="D6" s="10"/>
      <c r="E6" s="6"/>
      <c r="F6" s="12"/>
      <c r="G6" s="12"/>
      <c r="H6" s="13"/>
      <c r="P6" s="358" t="s">
        <v>6</v>
      </c>
      <c r="Q6" s="358"/>
      <c r="R6" s="358"/>
      <c r="S6" s="358"/>
      <c r="T6" s="358"/>
      <c r="U6" s="5"/>
      <c r="V6" s="353"/>
      <c r="W6" s="354"/>
      <c r="X6" s="354"/>
      <c r="Y6" s="354"/>
      <c r="Z6" s="354"/>
    </row>
    <row r="7" spans="1:26" ht="15" hidden="1" customHeight="1">
      <c r="A7" s="4"/>
      <c r="B7" s="363" t="s">
        <v>4</v>
      </c>
      <c r="C7" s="363"/>
      <c r="D7" s="9"/>
      <c r="E7" s="10"/>
      <c r="F7" s="10"/>
      <c r="G7" s="10"/>
      <c r="H7" s="11"/>
      <c r="P7" s="359" t="s">
        <v>5</v>
      </c>
      <c r="Q7" s="360"/>
      <c r="R7" s="360"/>
      <c r="S7" s="360"/>
      <c r="T7" s="360"/>
      <c r="U7" s="5"/>
      <c r="V7" s="361"/>
      <c r="W7" s="362"/>
      <c r="X7" s="362"/>
      <c r="Y7" s="362"/>
      <c r="Z7" s="362"/>
    </row>
    <row r="8" spans="1:26" ht="15" hidden="1" customHeight="1">
      <c r="A8" s="4"/>
      <c r="B8" s="358" t="s">
        <v>7</v>
      </c>
      <c r="C8" s="358"/>
      <c r="D8" s="10"/>
      <c r="E8" s="14"/>
      <c r="F8" s="12"/>
      <c r="G8" s="12"/>
      <c r="H8" s="13"/>
      <c r="P8" s="358" t="s">
        <v>7</v>
      </c>
      <c r="Q8" s="358"/>
      <c r="R8" s="358"/>
      <c r="S8" s="358"/>
      <c r="T8" s="358"/>
      <c r="U8" s="5"/>
      <c r="V8" s="353"/>
      <c r="W8" s="354"/>
      <c r="X8" s="354"/>
      <c r="Y8" s="354"/>
      <c r="Z8" s="354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351"/>
      <c r="Q9" s="352"/>
      <c r="R9" s="352"/>
      <c r="S9" s="352"/>
      <c r="T9" s="352"/>
      <c r="U9" s="5"/>
      <c r="V9" s="353"/>
      <c r="W9" s="354"/>
      <c r="X9" s="354"/>
      <c r="Y9" s="354"/>
      <c r="Z9" s="354"/>
    </row>
    <row r="10" spans="1:26" ht="15" hidden="1" customHeight="1">
      <c r="A10" s="4"/>
      <c r="B10" s="355" t="s">
        <v>8</v>
      </c>
      <c r="C10" s="355"/>
      <c r="D10" s="16"/>
      <c r="E10" s="16"/>
      <c r="F10" s="16"/>
      <c r="G10" s="16"/>
      <c r="H10" s="15"/>
      <c r="P10" s="356" t="s">
        <v>9</v>
      </c>
      <c r="Q10" s="357"/>
      <c r="R10" s="357"/>
      <c r="S10" s="357"/>
      <c r="T10" s="357"/>
      <c r="U10" s="5"/>
      <c r="V10" s="356"/>
      <c r="W10" s="357"/>
      <c r="X10" s="357"/>
      <c r="Y10" s="357"/>
      <c r="Z10" s="357"/>
    </row>
    <row r="11" spans="1:26" ht="1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5"/>
      <c r="V11" s="76"/>
      <c r="W11" s="76"/>
      <c r="X11" s="76"/>
      <c r="Y11" s="76"/>
      <c r="Z11" s="76"/>
    </row>
    <row r="12" spans="1:26" ht="15" customHeight="1">
      <c r="A12" s="73"/>
      <c r="B12" s="75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122" t="s">
        <v>69</v>
      </c>
      <c r="V12" s="76"/>
      <c r="W12" s="76"/>
      <c r="X12" s="76"/>
      <c r="Y12" s="76"/>
      <c r="Z12" s="76"/>
    </row>
    <row r="13" spans="1:26" ht="32.25" customHeight="1">
      <c r="A13" s="73"/>
      <c r="B13" s="269" t="s">
        <v>57</v>
      </c>
      <c r="C13" s="269"/>
      <c r="D13" s="269"/>
      <c r="E13" s="269"/>
      <c r="F13" s="269"/>
      <c r="G13" s="16"/>
      <c r="H13" s="15"/>
      <c r="M13" s="269" t="s">
        <v>3</v>
      </c>
      <c r="N13" s="269"/>
      <c r="O13" s="269"/>
      <c r="P13" s="269"/>
      <c r="Q13" s="269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71" t="s">
        <v>6</v>
      </c>
      <c r="N15" s="271"/>
      <c r="O15" s="271"/>
      <c r="P15" s="271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71" t="s">
        <v>51</v>
      </c>
      <c r="N17" s="271"/>
      <c r="O17" s="271"/>
      <c r="P17" s="271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69" t="s">
        <v>60</v>
      </c>
      <c r="C19" s="269"/>
      <c r="D19" s="269"/>
      <c r="E19" s="269"/>
      <c r="F19" s="269"/>
      <c r="G19" s="17"/>
      <c r="H19" s="17"/>
      <c r="I19" s="17"/>
      <c r="J19" s="17"/>
      <c r="K19" s="17"/>
      <c r="L19" s="17"/>
      <c r="M19" s="269" t="s">
        <v>61</v>
      </c>
      <c r="N19" s="269"/>
      <c r="O19" s="269"/>
      <c r="P19" s="269"/>
      <c r="Q19" s="269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80"/>
      <c r="N20" s="80"/>
      <c r="O20" s="80"/>
      <c r="P20" s="80"/>
      <c r="Q20" s="80"/>
      <c r="R20" s="73"/>
      <c r="S20" s="73"/>
      <c r="T20" s="73"/>
      <c r="U20" s="3"/>
    </row>
    <row r="21" spans="1:39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3"/>
    </row>
    <row r="22" spans="1:39" ht="16.5" customHeight="1">
      <c r="A22" s="327" t="s">
        <v>64</v>
      </c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</row>
    <row r="23" spans="1:39" ht="15" customHeight="1">
      <c r="A23" s="328" t="s">
        <v>10</v>
      </c>
      <c r="B23" s="331" t="s">
        <v>11</v>
      </c>
      <c r="C23" s="328" t="s">
        <v>89</v>
      </c>
      <c r="D23" s="334" t="s">
        <v>91</v>
      </c>
      <c r="E23" s="372" t="s">
        <v>54</v>
      </c>
      <c r="F23" s="337" t="s">
        <v>87</v>
      </c>
      <c r="G23" s="338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8" t="s">
        <v>19</v>
      </c>
      <c r="N23" s="118" t="s">
        <v>20</v>
      </c>
      <c r="O23" s="118" t="s">
        <v>21</v>
      </c>
      <c r="P23" s="118" t="s">
        <v>22</v>
      </c>
      <c r="Q23" s="118" t="s">
        <v>23</v>
      </c>
      <c r="R23" s="118" t="s">
        <v>24</v>
      </c>
      <c r="S23" s="118" t="s">
        <v>25</v>
      </c>
      <c r="T23" s="341" t="s">
        <v>55</v>
      </c>
      <c r="U23" s="371" t="s">
        <v>26</v>
      </c>
    </row>
    <row r="24" spans="1:39" ht="15" customHeight="1">
      <c r="A24" s="329"/>
      <c r="B24" s="332"/>
      <c r="C24" s="329"/>
      <c r="D24" s="335"/>
      <c r="E24" s="373"/>
      <c r="F24" s="337"/>
      <c r="G24" s="339"/>
      <c r="H24" s="345" t="s">
        <v>26</v>
      </c>
      <c r="I24" s="346"/>
      <c r="J24" s="346"/>
      <c r="K24" s="346"/>
      <c r="L24" s="346"/>
      <c r="M24" s="346"/>
      <c r="N24" s="346"/>
      <c r="O24" s="346"/>
      <c r="P24" s="346"/>
      <c r="Q24" s="346"/>
      <c r="R24" s="346"/>
      <c r="S24" s="347"/>
      <c r="T24" s="342"/>
      <c r="U24" s="371"/>
    </row>
    <row r="25" spans="1:39" ht="30" customHeight="1">
      <c r="A25" s="330"/>
      <c r="B25" s="333"/>
      <c r="C25" s="330"/>
      <c r="D25" s="336"/>
      <c r="E25" s="374"/>
      <c r="F25" s="337"/>
      <c r="G25" s="340"/>
      <c r="H25" s="348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50"/>
      <c r="T25" s="343"/>
      <c r="U25" s="117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21">
        <v>7</v>
      </c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3"/>
      <c r="T26" s="20">
        <v>8</v>
      </c>
      <c r="U26" s="22">
        <v>9</v>
      </c>
    </row>
    <row r="27" spans="1:39" s="23" customFormat="1">
      <c r="A27" s="324" t="s">
        <v>28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6"/>
    </row>
    <row r="28" spans="1:39" ht="52.5" customHeight="1">
      <c r="A28" s="120" t="s">
        <v>98</v>
      </c>
      <c r="B28" s="304" t="s">
        <v>29</v>
      </c>
      <c r="C28" s="78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10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20" t="s">
        <v>99</v>
      </c>
      <c r="B29" s="305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11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20" t="s">
        <v>100</v>
      </c>
      <c r="B30" s="305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11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20" t="s">
        <v>101</v>
      </c>
      <c r="B31" s="306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12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282" t="s">
        <v>94</v>
      </c>
      <c r="B32" s="283"/>
      <c r="C32" s="283"/>
      <c r="D32" s="283"/>
      <c r="E32" s="283"/>
      <c r="F32" s="284"/>
      <c r="G32" s="119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23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</row>
    <row r="33" spans="1:39" ht="15.75" hidden="1" customHeight="1">
      <c r="A33" s="33"/>
      <c r="B33" s="31"/>
      <c r="C33" s="297" t="s">
        <v>34</v>
      </c>
      <c r="D33" s="298"/>
      <c r="E33" s="298"/>
      <c r="F33" s="299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291" t="s">
        <v>35</v>
      </c>
      <c r="D34" s="292"/>
      <c r="E34" s="292"/>
      <c r="F34" s="293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282" t="s">
        <v>36</v>
      </c>
      <c r="E35" s="283"/>
      <c r="F35" s="284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291" t="s">
        <v>37</v>
      </c>
      <c r="D36" s="292"/>
      <c r="E36" s="292"/>
      <c r="F36" s="293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15" t="s">
        <v>39</v>
      </c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7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20" t="s">
        <v>98</v>
      </c>
      <c r="B38" s="318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10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20" t="s">
        <v>99</v>
      </c>
      <c r="B39" s="319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11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20" t="s">
        <v>100</v>
      </c>
      <c r="B40" s="320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12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25" customFormat="1" ht="15" customHeight="1">
      <c r="A41" s="282" t="s">
        <v>94</v>
      </c>
      <c r="B41" s="283"/>
      <c r="C41" s="283"/>
      <c r="D41" s="283"/>
      <c r="E41" s="283"/>
      <c r="F41" s="284"/>
      <c r="G41" s="119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23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</row>
    <row r="42" spans="1:39" s="36" customFormat="1" ht="15" hidden="1" customHeight="1">
      <c r="A42" s="33"/>
      <c r="B42" s="31"/>
      <c r="C42" s="297" t="s">
        <v>34</v>
      </c>
      <c r="D42" s="298"/>
      <c r="E42" s="298"/>
      <c r="F42" s="299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91" t="s">
        <v>35</v>
      </c>
      <c r="D43" s="292"/>
      <c r="E43" s="292"/>
      <c r="F43" s="293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282" t="s">
        <v>36</v>
      </c>
      <c r="E44" s="283"/>
      <c r="F44" s="284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291" t="s">
        <v>37</v>
      </c>
      <c r="D45" s="292"/>
      <c r="E45" s="292"/>
      <c r="F45" s="293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300" t="s">
        <v>41</v>
      </c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2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21" t="s">
        <v>98</v>
      </c>
      <c r="B47" s="304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0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21" t="s">
        <v>99</v>
      </c>
      <c r="B48" s="305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3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21" t="s">
        <v>100</v>
      </c>
      <c r="B49" s="306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4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25" customFormat="1" ht="15.75" customHeight="1">
      <c r="A50" s="282" t="s">
        <v>94</v>
      </c>
      <c r="B50" s="283"/>
      <c r="C50" s="283"/>
      <c r="D50" s="283"/>
      <c r="E50" s="283"/>
      <c r="F50" s="284"/>
      <c r="G50" s="119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23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</row>
    <row r="51" spans="1:39" s="36" customFormat="1" ht="15.75" hidden="1" customHeight="1">
      <c r="A51" s="24"/>
      <c r="B51" s="31"/>
      <c r="C51" s="297" t="s">
        <v>34</v>
      </c>
      <c r="D51" s="298"/>
      <c r="E51" s="298"/>
      <c r="F51" s="299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291" t="s">
        <v>35</v>
      </c>
      <c r="D52" s="292"/>
      <c r="E52" s="292"/>
      <c r="F52" s="293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282" t="s">
        <v>36</v>
      </c>
      <c r="E53" s="283"/>
      <c r="F53" s="284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291" t="s">
        <v>37</v>
      </c>
      <c r="D54" s="292"/>
      <c r="E54" s="292"/>
      <c r="F54" s="293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300" t="s">
        <v>42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2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20" t="s">
        <v>103</v>
      </c>
      <c r="B56" s="304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10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20" t="s">
        <v>99</v>
      </c>
      <c r="B57" s="305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11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20" t="s">
        <v>100</v>
      </c>
      <c r="B58" s="305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11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20" t="s">
        <v>101</v>
      </c>
      <c r="B59" s="306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12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25" customFormat="1" ht="15" customHeight="1">
      <c r="A60" s="282" t="s">
        <v>94</v>
      </c>
      <c r="B60" s="283"/>
      <c r="C60" s="283"/>
      <c r="D60" s="283"/>
      <c r="E60" s="283"/>
      <c r="F60" s="284"/>
      <c r="G60" s="119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23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</row>
    <row r="61" spans="1:39" s="36" customFormat="1" ht="15" hidden="1" customHeight="1">
      <c r="A61" s="33"/>
      <c r="B61" s="31"/>
      <c r="C61" s="297" t="s">
        <v>34</v>
      </c>
      <c r="D61" s="298"/>
      <c r="E61" s="298"/>
      <c r="F61" s="299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291" t="s">
        <v>35</v>
      </c>
      <c r="D62" s="292"/>
      <c r="E62" s="292"/>
      <c r="F62" s="293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282" t="s">
        <v>36</v>
      </c>
      <c r="E63" s="283"/>
      <c r="F63" s="284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291" t="s">
        <v>37</v>
      </c>
      <c r="D64" s="292"/>
      <c r="E64" s="292"/>
      <c r="F64" s="293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300" t="s">
        <v>43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2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21" t="s">
        <v>98</v>
      </c>
      <c r="B66" s="304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21" t="s">
        <v>99</v>
      </c>
      <c r="B67" s="305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21" t="s">
        <v>100</v>
      </c>
      <c r="B68" s="306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26" customFormat="1" ht="15.75" customHeight="1">
      <c r="A69" s="282" t="s">
        <v>94</v>
      </c>
      <c r="B69" s="283"/>
      <c r="C69" s="283"/>
      <c r="D69" s="283"/>
      <c r="E69" s="283"/>
      <c r="F69" s="284"/>
      <c r="G69" s="119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23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</row>
    <row r="70" spans="1:39" s="40" customFormat="1" ht="15.75" hidden="1" customHeight="1">
      <c r="A70" s="24"/>
      <c r="B70" s="31"/>
      <c r="C70" s="297" t="s">
        <v>34</v>
      </c>
      <c r="D70" s="298"/>
      <c r="E70" s="298"/>
      <c r="F70" s="299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291" t="s">
        <v>35</v>
      </c>
      <c r="D71" s="292"/>
      <c r="E71" s="292"/>
      <c r="F71" s="293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282" t="s">
        <v>36</v>
      </c>
      <c r="E72" s="283"/>
      <c r="F72" s="284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291" t="s">
        <v>37</v>
      </c>
      <c r="D73" s="292"/>
      <c r="E73" s="292"/>
      <c r="F73" s="293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282" t="s">
        <v>45</v>
      </c>
      <c r="E74" s="283"/>
      <c r="F74" s="284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282" t="s">
        <v>30</v>
      </c>
      <c r="C75" s="283"/>
      <c r="D75" s="283"/>
      <c r="E75" s="283"/>
      <c r="F75" s="284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282" t="s">
        <v>31</v>
      </c>
      <c r="C76" s="283"/>
      <c r="D76" s="283"/>
      <c r="E76" s="283"/>
      <c r="F76" s="284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282" t="s">
        <v>32</v>
      </c>
      <c r="C77" s="283"/>
      <c r="D77" s="283"/>
      <c r="E77" s="283"/>
      <c r="F77" s="284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285" t="s">
        <v>46</v>
      </c>
      <c r="B78" s="286"/>
      <c r="C78" s="286"/>
      <c r="D78" s="286"/>
      <c r="E78" s="286"/>
      <c r="F78" s="286"/>
      <c r="G78" s="286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287" t="s">
        <v>47</v>
      </c>
      <c r="B79" s="288"/>
      <c r="C79" s="288"/>
      <c r="D79" s="288"/>
      <c r="E79" s="288"/>
      <c r="F79" s="288"/>
      <c r="G79" s="288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289" t="s">
        <v>48</v>
      </c>
      <c r="B80" s="290"/>
      <c r="C80" s="290"/>
      <c r="D80" s="290"/>
      <c r="E80" s="290"/>
      <c r="F80" s="290"/>
      <c r="G80" s="290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277" t="s">
        <v>49</v>
      </c>
      <c r="B81" s="278"/>
      <c r="C81" s="278"/>
      <c r="D81" s="278"/>
      <c r="E81" s="278"/>
      <c r="F81" s="278"/>
      <c r="G81" s="278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279" t="s">
        <v>36</v>
      </c>
      <c r="E83" s="280"/>
      <c r="F83" s="281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279" t="s">
        <v>34</v>
      </c>
      <c r="D84" s="280"/>
      <c r="E84" s="280"/>
      <c r="F84" s="281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>
      <c r="A85" s="53"/>
      <c r="B85" s="56"/>
      <c r="C85" s="279" t="s">
        <v>35</v>
      </c>
      <c r="D85" s="280"/>
      <c r="E85" s="280"/>
      <c r="F85" s="281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>
      <c r="A86" s="53"/>
      <c r="B86" s="56"/>
      <c r="C86" s="54"/>
      <c r="D86" s="279" t="s">
        <v>36</v>
      </c>
      <c r="E86" s="280"/>
      <c r="F86" s="281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>
      <c r="A87" s="53"/>
      <c r="B87" s="56"/>
      <c r="C87" s="279" t="s">
        <v>37</v>
      </c>
      <c r="D87" s="280"/>
      <c r="E87" s="280"/>
      <c r="F87" s="281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272" t="s">
        <v>65</v>
      </c>
      <c r="C92" s="272"/>
      <c r="G92" s="276" t="s">
        <v>66</v>
      </c>
      <c r="H92" s="276"/>
      <c r="I92" s="276"/>
      <c r="L92" s="273" t="s">
        <v>50</v>
      </c>
      <c r="M92" s="273"/>
      <c r="N92" s="273"/>
      <c r="O92" s="273"/>
      <c r="P92" s="64"/>
      <c r="R92" s="276" t="s">
        <v>67</v>
      </c>
      <c r="S92" s="276"/>
      <c r="T92" s="65"/>
    </row>
    <row r="93" spans="1:39" ht="15" customHeight="1">
      <c r="B93" s="9"/>
      <c r="C93" s="9"/>
      <c r="G93" s="275" t="s">
        <v>6</v>
      </c>
      <c r="H93" s="275"/>
      <c r="I93" s="275"/>
      <c r="L93" s="275" t="s">
        <v>51</v>
      </c>
      <c r="M93" s="275"/>
      <c r="N93" s="275"/>
      <c r="O93" s="275"/>
      <c r="P93" s="64"/>
      <c r="R93" s="275" t="s">
        <v>52</v>
      </c>
      <c r="S93" s="275"/>
      <c r="T93" s="65"/>
    </row>
    <row r="94" spans="1:39" ht="15" customHeight="1">
      <c r="B94" s="272" t="s">
        <v>68</v>
      </c>
      <c r="C94" s="272"/>
      <c r="G94" s="273" t="s">
        <v>53</v>
      </c>
      <c r="H94" s="273"/>
      <c r="I94" s="273"/>
      <c r="L94" s="273" t="s">
        <v>50</v>
      </c>
      <c r="M94" s="273"/>
      <c r="N94" s="273"/>
      <c r="O94" s="273"/>
      <c r="R94" s="274"/>
      <c r="S94" s="274"/>
      <c r="T94" s="65"/>
    </row>
    <row r="95" spans="1:39" ht="15" customHeight="1">
      <c r="G95" s="275" t="s">
        <v>6</v>
      </c>
      <c r="H95" s="275"/>
      <c r="I95" s="275"/>
      <c r="L95" s="275" t="s">
        <v>51</v>
      </c>
      <c r="M95" s="275"/>
      <c r="N95" s="275"/>
      <c r="O95" s="275"/>
      <c r="R95" s="275" t="s">
        <v>52</v>
      </c>
      <c r="S95" s="275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zoomScale="55" zoomScaleNormal="55" zoomScaleSheetLayoutView="55" workbookViewId="0">
      <selection activeCell="G15" sqref="G15:AK15"/>
    </sheetView>
  </sheetViews>
  <sheetFormatPr defaultColWidth="12.42578125" defaultRowHeight="15" outlineLevelCol="1"/>
  <cols>
    <col min="1" max="1" width="6" style="1" customWidth="1"/>
    <col min="2" max="2" width="52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38" ht="15" customHeight="1" thickBot="1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>
      <c r="A2" s="173"/>
      <c r="B2" s="129" t="s">
        <v>0</v>
      </c>
      <c r="C2" s="176"/>
      <c r="D2" s="16"/>
      <c r="E2" s="16"/>
      <c r="F2" s="16"/>
      <c r="G2" s="15"/>
      <c r="Q2" s="177"/>
      <c r="R2" s="177"/>
      <c r="S2" s="177"/>
      <c r="T2" s="177"/>
      <c r="U2" s="177"/>
      <c r="V2" s="177"/>
      <c r="W2" s="177"/>
      <c r="X2" s="177"/>
      <c r="Y2" s="171" t="s">
        <v>1</v>
      </c>
      <c r="AB2" s="194"/>
      <c r="AC2" s="194"/>
      <c r="AD2" s="194"/>
      <c r="AE2" s="194"/>
      <c r="AF2" s="195"/>
      <c r="AG2" s="195"/>
      <c r="AH2" s="195"/>
      <c r="AI2" s="195"/>
      <c r="AJ2" s="195"/>
      <c r="AK2" s="195"/>
      <c r="AL2" s="231"/>
    </row>
    <row r="3" spans="1:38" ht="32.25" hidden="1" customHeight="1">
      <c r="A3" s="173"/>
      <c r="B3" s="269" t="s">
        <v>57</v>
      </c>
      <c r="C3" s="269"/>
      <c r="D3" s="269"/>
      <c r="E3" s="269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269" t="s">
        <v>3</v>
      </c>
      <c r="Z3" s="269"/>
      <c r="AA3" s="269"/>
      <c r="AB3" s="269"/>
      <c r="AC3" s="269"/>
      <c r="AD3" s="269"/>
      <c r="AE3" s="269"/>
      <c r="AF3" s="195"/>
      <c r="AG3" s="195"/>
      <c r="AH3" s="195"/>
      <c r="AI3" s="195"/>
      <c r="AJ3" s="195"/>
      <c r="AK3" s="195"/>
      <c r="AL3" s="195"/>
    </row>
    <row r="4" spans="1:38" ht="31.5" hidden="1" customHeight="1">
      <c r="A4" s="173"/>
      <c r="B4" s="84" t="s">
        <v>62</v>
      </c>
      <c r="C4" s="85"/>
      <c r="D4" s="85"/>
      <c r="E4" s="85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85"/>
      <c r="Z4" s="85"/>
      <c r="AA4" s="85"/>
      <c r="AB4" s="85"/>
      <c r="AC4" s="85"/>
      <c r="AD4" s="194"/>
      <c r="AE4" s="194"/>
      <c r="AF4" s="195"/>
      <c r="AG4" s="195"/>
      <c r="AH4" s="195"/>
      <c r="AI4" s="195"/>
      <c r="AJ4" s="195"/>
      <c r="AK4" s="195"/>
      <c r="AL4" s="195"/>
    </row>
    <row r="5" spans="1:38" ht="15" hidden="1" customHeight="1">
      <c r="A5" s="173"/>
      <c r="B5" s="179" t="s">
        <v>6</v>
      </c>
      <c r="C5" s="87"/>
      <c r="D5" s="87"/>
      <c r="E5" s="87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271" t="s">
        <v>6</v>
      </c>
      <c r="Z5" s="271"/>
      <c r="AA5" s="271"/>
      <c r="AB5" s="271"/>
      <c r="AC5" s="271"/>
      <c r="AD5" s="271"/>
      <c r="AE5" s="271"/>
      <c r="AF5" s="195"/>
      <c r="AG5" s="195"/>
      <c r="AH5" s="195"/>
      <c r="AI5" s="195"/>
      <c r="AJ5" s="195"/>
      <c r="AK5" s="195"/>
      <c r="AL5" s="195"/>
    </row>
    <row r="6" spans="1:38" ht="33" hidden="1" customHeight="1">
      <c r="A6" s="173"/>
      <c r="B6" s="88" t="s">
        <v>63</v>
      </c>
      <c r="C6" s="85"/>
      <c r="D6" s="85"/>
      <c r="E6" s="85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85"/>
      <c r="Z6" s="85"/>
      <c r="AA6" s="85"/>
      <c r="AB6" s="85"/>
      <c r="AC6" s="85"/>
      <c r="AD6" s="194"/>
      <c r="AE6" s="194"/>
      <c r="AF6" s="195"/>
      <c r="AG6" s="195"/>
      <c r="AH6" s="195"/>
      <c r="AI6" s="195"/>
      <c r="AJ6" s="195"/>
      <c r="AK6" s="195"/>
      <c r="AL6" s="195"/>
    </row>
    <row r="7" spans="1:38" ht="15" hidden="1" customHeight="1">
      <c r="A7" s="173"/>
      <c r="B7" s="89" t="s">
        <v>51</v>
      </c>
      <c r="C7" s="90"/>
      <c r="D7" s="90"/>
      <c r="E7" s="90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271" t="s">
        <v>51</v>
      </c>
      <c r="Z7" s="271"/>
      <c r="AA7" s="271"/>
      <c r="AB7" s="271"/>
      <c r="AC7" s="271"/>
      <c r="AD7" s="271"/>
      <c r="AE7" s="271"/>
      <c r="AF7" s="195"/>
      <c r="AG7" s="195"/>
      <c r="AH7" s="195"/>
      <c r="AI7" s="195"/>
      <c r="AJ7" s="195"/>
      <c r="AK7" s="195"/>
      <c r="AL7" s="195"/>
    </row>
    <row r="8" spans="1:38" ht="15" hidden="1" customHeight="1">
      <c r="A8" s="173"/>
      <c r="B8" s="85"/>
      <c r="C8" s="85"/>
      <c r="D8" s="85"/>
      <c r="E8" s="85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85"/>
      <c r="Z8" s="85"/>
      <c r="AA8" s="85"/>
      <c r="AB8" s="85"/>
      <c r="AC8" s="85"/>
      <c r="AD8" s="194"/>
      <c r="AE8" s="194"/>
      <c r="AF8" s="195"/>
      <c r="AG8" s="195"/>
      <c r="AH8" s="195"/>
      <c r="AI8" s="195"/>
      <c r="AJ8" s="195"/>
      <c r="AK8" s="195"/>
      <c r="AL8" s="195"/>
    </row>
    <row r="9" spans="1:38" ht="27.75" hidden="1" customHeight="1" thickBot="1">
      <c r="A9" s="17"/>
      <c r="B9" s="269" t="s">
        <v>153</v>
      </c>
      <c r="C9" s="269"/>
      <c r="D9" s="269"/>
      <c r="E9" s="269"/>
      <c r="F9" s="17"/>
      <c r="G9" s="17"/>
      <c r="H9" s="17"/>
      <c r="I9" s="17"/>
      <c r="J9" s="17"/>
      <c r="K9" s="17"/>
      <c r="Q9" s="173"/>
      <c r="R9" s="173"/>
      <c r="S9" s="173"/>
      <c r="T9" s="173"/>
      <c r="U9" s="173"/>
      <c r="V9" s="173"/>
      <c r="W9" s="173"/>
      <c r="X9" s="173"/>
      <c r="Y9" s="381" t="s">
        <v>152</v>
      </c>
      <c r="Z9" s="381"/>
      <c r="AA9" s="381"/>
      <c r="AB9" s="381"/>
      <c r="AC9" s="381"/>
      <c r="AD9" s="381"/>
      <c r="AE9" s="381"/>
      <c r="AF9" s="195"/>
      <c r="AG9" s="195"/>
      <c r="AH9" s="195"/>
      <c r="AI9" s="195"/>
      <c r="AJ9" s="195"/>
      <c r="AK9" s="195"/>
      <c r="AL9" s="195"/>
    </row>
    <row r="10" spans="1:38" ht="27.75" customHeight="1" thickBot="1">
      <c r="A10" s="17"/>
      <c r="B10" s="175"/>
      <c r="C10" s="175"/>
      <c r="D10" s="175"/>
      <c r="E10" s="175"/>
      <c r="F10" s="17"/>
      <c r="G10" s="17"/>
      <c r="H10" s="17"/>
      <c r="I10" s="17"/>
      <c r="J10" s="17"/>
      <c r="K10" s="17"/>
      <c r="L10" s="175"/>
      <c r="M10" s="175"/>
      <c r="N10" s="175"/>
      <c r="O10" s="175"/>
      <c r="P10" s="175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95"/>
      <c r="AG10" s="195"/>
      <c r="AH10" s="195"/>
      <c r="AI10" s="195"/>
      <c r="AJ10" s="195"/>
      <c r="AK10" s="195"/>
      <c r="AL10" s="230" t="s">
        <v>102</v>
      </c>
    </row>
    <row r="11" spans="1:38" ht="27.75" customHeight="1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</row>
    <row r="12" spans="1:38" ht="18.75">
      <c r="A12" s="375" t="s">
        <v>146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5"/>
      <c r="AE12" s="375"/>
      <c r="AF12" s="375"/>
      <c r="AG12" s="375"/>
      <c r="AH12" s="375"/>
      <c r="AI12" s="375"/>
      <c r="AJ12" s="375"/>
      <c r="AK12" s="375"/>
      <c r="AL12" s="375"/>
    </row>
    <row r="13" spans="1:38" ht="18.75">
      <c r="A13" s="375" t="s">
        <v>138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375"/>
    </row>
    <row r="14" spans="1:38" ht="16.5" customHeight="1">
      <c r="A14" s="375" t="s">
        <v>142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</row>
    <row r="15" spans="1:38" ht="15" customHeight="1">
      <c r="A15" s="369" t="s">
        <v>10</v>
      </c>
      <c r="B15" s="376" t="s">
        <v>11</v>
      </c>
      <c r="C15" s="369" t="s">
        <v>89</v>
      </c>
      <c r="D15" s="337" t="s">
        <v>54</v>
      </c>
      <c r="E15" s="337" t="s">
        <v>87</v>
      </c>
      <c r="F15" s="377" t="s">
        <v>13</v>
      </c>
      <c r="G15" s="378" t="s">
        <v>176</v>
      </c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9"/>
      <c r="AL15" s="380" t="s">
        <v>55</v>
      </c>
    </row>
    <row r="16" spans="1:38" ht="15" customHeight="1">
      <c r="A16" s="369"/>
      <c r="B16" s="376"/>
      <c r="C16" s="369"/>
      <c r="D16" s="337"/>
      <c r="E16" s="337"/>
      <c r="F16" s="377"/>
      <c r="G16" s="418">
        <v>1</v>
      </c>
      <c r="H16" s="419" t="s">
        <v>107</v>
      </c>
      <c r="I16" s="418">
        <v>3</v>
      </c>
      <c r="J16" s="419" t="s">
        <v>109</v>
      </c>
      <c r="K16" s="418">
        <v>5</v>
      </c>
      <c r="L16" s="218" t="s">
        <v>111</v>
      </c>
      <c r="M16" s="217">
        <v>7</v>
      </c>
      <c r="N16" s="218" t="s">
        <v>113</v>
      </c>
      <c r="O16" s="418">
        <v>9</v>
      </c>
      <c r="P16" s="419" t="s">
        <v>115</v>
      </c>
      <c r="Q16" s="418">
        <v>11</v>
      </c>
      <c r="R16" s="419" t="s">
        <v>117</v>
      </c>
      <c r="S16" s="217">
        <v>13</v>
      </c>
      <c r="T16" s="218" t="s">
        <v>119</v>
      </c>
      <c r="U16" s="217">
        <v>15</v>
      </c>
      <c r="V16" s="218" t="s">
        <v>121</v>
      </c>
      <c r="W16" s="217">
        <v>17</v>
      </c>
      <c r="X16" s="419" t="s">
        <v>123</v>
      </c>
      <c r="Y16" s="418">
        <v>19</v>
      </c>
      <c r="Z16" s="218" t="s">
        <v>125</v>
      </c>
      <c r="AA16" s="217">
        <v>21</v>
      </c>
      <c r="AB16" s="218" t="s">
        <v>127</v>
      </c>
      <c r="AC16" s="217">
        <v>23</v>
      </c>
      <c r="AD16" s="218" t="s">
        <v>129</v>
      </c>
      <c r="AE16" s="418">
        <v>25</v>
      </c>
      <c r="AF16" s="419" t="s">
        <v>131</v>
      </c>
      <c r="AG16" s="217">
        <v>27</v>
      </c>
      <c r="AH16" s="218" t="s">
        <v>133</v>
      </c>
      <c r="AI16" s="217">
        <v>29</v>
      </c>
      <c r="AJ16" s="218" t="s">
        <v>135</v>
      </c>
      <c r="AK16" s="219" t="s">
        <v>136</v>
      </c>
      <c r="AL16" s="380"/>
    </row>
    <row r="17" spans="1:69" ht="15" customHeight="1">
      <c r="A17" s="369"/>
      <c r="B17" s="376"/>
      <c r="C17" s="369"/>
      <c r="D17" s="337"/>
      <c r="E17" s="337"/>
      <c r="F17" s="377"/>
      <c r="G17" s="345" t="s">
        <v>148</v>
      </c>
      <c r="H17" s="346"/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6"/>
      <c r="AK17" s="346"/>
      <c r="AL17" s="380"/>
    </row>
    <row r="18" spans="1:69" ht="30" customHeight="1">
      <c r="A18" s="369"/>
      <c r="B18" s="376"/>
      <c r="C18" s="369"/>
      <c r="D18" s="337"/>
      <c r="E18" s="337"/>
      <c r="F18" s="377"/>
      <c r="G18" s="348"/>
      <c r="H18" s="349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80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2">
        <v>7</v>
      </c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382"/>
      <c r="AJ19" s="382"/>
      <c r="AK19" s="382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78" customHeight="1" thickBot="1">
      <c r="A20" s="121" t="s">
        <v>154</v>
      </c>
      <c r="B20" s="304" t="s">
        <v>44</v>
      </c>
      <c r="C20" s="31" t="s">
        <v>84</v>
      </c>
      <c r="D20" s="178" t="s">
        <v>30</v>
      </c>
      <c r="E20" s="26" t="s">
        <v>88</v>
      </c>
      <c r="F20" s="180">
        <v>1</v>
      </c>
      <c r="G20" s="420"/>
      <c r="H20" s="420"/>
      <c r="I20" s="420"/>
      <c r="J20" s="420"/>
      <c r="K20" s="420"/>
      <c r="L20" s="25"/>
      <c r="M20" s="25"/>
      <c r="N20" s="25"/>
      <c r="O20" s="420"/>
      <c r="P20" s="420"/>
      <c r="Q20" s="420"/>
      <c r="R20" s="420"/>
      <c r="S20" s="25">
        <v>1</v>
      </c>
      <c r="T20" s="25"/>
      <c r="U20" s="25"/>
      <c r="V20" s="25"/>
      <c r="W20" s="25"/>
      <c r="X20" s="420"/>
      <c r="Y20" s="420"/>
      <c r="Z20" s="25"/>
      <c r="AA20" s="25"/>
      <c r="AB20" s="25"/>
      <c r="AC20" s="25"/>
      <c r="AD20" s="25"/>
      <c r="AE20" s="420"/>
      <c r="AF20" s="420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78" customHeight="1">
      <c r="A21" s="121" t="s">
        <v>155</v>
      </c>
      <c r="B21" s="306"/>
      <c r="C21" s="31" t="s">
        <v>85</v>
      </c>
      <c r="D21" s="192" t="s">
        <v>31</v>
      </c>
      <c r="E21" s="26" t="s">
        <v>158</v>
      </c>
      <c r="F21" s="199">
        <v>1</v>
      </c>
      <c r="G21" s="420"/>
      <c r="H21" s="420"/>
      <c r="I21" s="420"/>
      <c r="J21" s="420"/>
      <c r="K21" s="420"/>
      <c r="L21" s="25"/>
      <c r="M21" s="25"/>
      <c r="N21" s="25"/>
      <c r="O21" s="420"/>
      <c r="P21" s="420"/>
      <c r="Q21" s="420"/>
      <c r="R21" s="420"/>
      <c r="S21" s="25"/>
      <c r="T21" s="25"/>
      <c r="U21" s="25"/>
      <c r="V21" s="25"/>
      <c r="W21" s="25"/>
      <c r="X21" s="420"/>
      <c r="Y21" s="420"/>
      <c r="Z21" s="25">
        <v>1</v>
      </c>
      <c r="AA21" s="25"/>
      <c r="AB21" s="25"/>
      <c r="AC21" s="25"/>
      <c r="AD21" s="25"/>
      <c r="AE21" s="420"/>
      <c r="AF21" s="420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286" t="s">
        <v>94</v>
      </c>
      <c r="B22" s="286"/>
      <c r="C22" s="286"/>
      <c r="D22" s="286"/>
      <c r="E22" s="286"/>
      <c r="F22" s="119" t="s">
        <v>33</v>
      </c>
      <c r="G22" s="44">
        <f t="shared" ref="G22:P22" si="0">G20</f>
        <v>0</v>
      </c>
      <c r="H22" s="44">
        <f t="shared" si="0"/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>SUM(Q20:Q21)</f>
        <v>0</v>
      </c>
      <c r="R22" s="44"/>
      <c r="S22" s="44">
        <f>S20</f>
        <v>1</v>
      </c>
      <c r="T22" s="44">
        <f t="shared" ref="T22:AK22" si="1">T20</f>
        <v>0</v>
      </c>
      <c r="U22" s="44">
        <f t="shared" si="1"/>
        <v>0</v>
      </c>
      <c r="V22" s="44">
        <f t="shared" si="1"/>
        <v>0</v>
      </c>
      <c r="W22" s="44">
        <f t="shared" si="1"/>
        <v>0</v>
      </c>
      <c r="X22" s="44">
        <f t="shared" si="1"/>
        <v>0</v>
      </c>
      <c r="Y22" s="44">
        <f t="shared" si="1"/>
        <v>0</v>
      </c>
      <c r="Z22" s="44">
        <f>SUM(Z20:Z21)</f>
        <v>1</v>
      </c>
      <c r="AA22" s="44">
        <f t="shared" si="1"/>
        <v>0</v>
      </c>
      <c r="AB22" s="44">
        <f t="shared" si="1"/>
        <v>0</v>
      </c>
      <c r="AC22" s="44">
        <f t="shared" si="1"/>
        <v>0</v>
      </c>
      <c r="AD22" s="44">
        <f t="shared" si="1"/>
        <v>0</v>
      </c>
      <c r="AE22" s="44">
        <f t="shared" si="1"/>
        <v>0</v>
      </c>
      <c r="AF22" s="44">
        <f t="shared" si="1"/>
        <v>0</v>
      </c>
      <c r="AG22" s="44">
        <f t="shared" si="1"/>
        <v>0</v>
      </c>
      <c r="AH22" s="44">
        <f t="shared" si="1"/>
        <v>0</v>
      </c>
      <c r="AI22" s="44">
        <f t="shared" si="1"/>
        <v>0</v>
      </c>
      <c r="AJ22" s="44">
        <f t="shared" si="1"/>
        <v>0</v>
      </c>
      <c r="AK22" s="44">
        <f t="shared" si="1"/>
        <v>0</v>
      </c>
      <c r="AL22" s="44">
        <f t="shared" ref="AL22" si="2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35.25" customHeight="1"/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83" t="s">
        <v>65</v>
      </c>
      <c r="C25" s="383"/>
      <c r="D25" s="383"/>
      <c r="E25" s="383"/>
      <c r="F25" s="383"/>
      <c r="G25" s="383"/>
      <c r="H25" s="232"/>
      <c r="I25" s="387" t="s">
        <v>167</v>
      </c>
      <c r="J25" s="387"/>
      <c r="K25" s="387"/>
      <c r="L25" s="387"/>
      <c r="M25" s="233"/>
      <c r="N25" s="385"/>
      <c r="O25" s="385"/>
      <c r="P25" s="385"/>
      <c r="Q25" s="385"/>
      <c r="R25" s="233"/>
      <c r="S25" s="386" t="s">
        <v>168</v>
      </c>
      <c r="T25" s="386"/>
      <c r="U25" s="386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65"/>
      <c r="AP25" s="1"/>
      <c r="BQ25" s="28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88" t="s">
        <v>6</v>
      </c>
      <c r="J26" s="388"/>
      <c r="K26" s="388"/>
      <c r="L26" s="388"/>
      <c r="M26" s="232"/>
      <c r="N26" s="388" t="s">
        <v>51</v>
      </c>
      <c r="O26" s="388"/>
      <c r="P26" s="388"/>
      <c r="Q26" s="388"/>
      <c r="R26" s="232"/>
      <c r="S26" s="388" t="s">
        <v>52</v>
      </c>
      <c r="T26" s="388"/>
      <c r="U26" s="388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65"/>
      <c r="AP26" s="1"/>
      <c r="BQ26" s="28"/>
    </row>
    <row r="27" spans="1:69" ht="68.25" customHeight="1">
      <c r="B27" s="383" t="s">
        <v>166</v>
      </c>
      <c r="C27" s="383"/>
      <c r="D27" s="383"/>
      <c r="E27" s="383"/>
      <c r="F27" s="383"/>
      <c r="G27" s="383"/>
      <c r="H27" s="232"/>
      <c r="I27" s="384" t="s">
        <v>165</v>
      </c>
      <c r="J27" s="384"/>
      <c r="K27" s="384"/>
      <c r="L27" s="384"/>
      <c r="M27" s="233"/>
      <c r="N27" s="385"/>
      <c r="O27" s="385"/>
      <c r="P27" s="385"/>
      <c r="Q27" s="385"/>
      <c r="R27" s="233"/>
      <c r="S27" s="386" t="s">
        <v>169</v>
      </c>
      <c r="T27" s="386"/>
      <c r="U27" s="386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65"/>
      <c r="AP27" s="1"/>
      <c r="BQ27" s="28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88" t="s">
        <v>6</v>
      </c>
      <c r="J28" s="388"/>
      <c r="K28" s="388"/>
      <c r="L28" s="388"/>
      <c r="M28" s="232"/>
      <c r="N28" s="388" t="s">
        <v>51</v>
      </c>
      <c r="O28" s="388"/>
      <c r="P28" s="388"/>
      <c r="Q28" s="388"/>
      <c r="R28" s="232"/>
      <c r="S28" s="388" t="s">
        <v>52</v>
      </c>
      <c r="T28" s="388"/>
      <c r="U28" s="388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38.25" customHeight="1">
      <c r="A30" s="389"/>
      <c r="B30" s="390"/>
      <c r="C30" s="391"/>
      <c r="D30" s="392"/>
      <c r="E30" s="240"/>
      <c r="F30" s="241"/>
      <c r="G30" s="240"/>
      <c r="H30" s="240"/>
      <c r="I30" s="240"/>
      <c r="J30" s="240"/>
      <c r="K30" s="240"/>
      <c r="L30" s="240"/>
      <c r="M30" s="240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  <c r="AJ30" s="242"/>
      <c r="AK30" s="242"/>
      <c r="AL30" s="243"/>
    </row>
    <row r="31" spans="1:69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30:B30"/>
    <mergeCell ref="C30:D30"/>
    <mergeCell ref="I28:L28"/>
    <mergeCell ref="N28:Q28"/>
    <mergeCell ref="S28:U28"/>
    <mergeCell ref="G19:AK19"/>
    <mergeCell ref="B27:G27"/>
    <mergeCell ref="I27:L27"/>
    <mergeCell ref="N27:Q27"/>
    <mergeCell ref="S27:U27"/>
    <mergeCell ref="A22:E22"/>
    <mergeCell ref="B25:G25"/>
    <mergeCell ref="I25:L25"/>
    <mergeCell ref="N25:Q25"/>
    <mergeCell ref="B20:B21"/>
    <mergeCell ref="S25:U25"/>
    <mergeCell ref="I26:L26"/>
    <mergeCell ref="N26:Q26"/>
    <mergeCell ref="S26:U26"/>
    <mergeCell ref="B3:E3"/>
    <mergeCell ref="B9:E9"/>
    <mergeCell ref="Y3:AE3"/>
    <mergeCell ref="Y5:AE5"/>
    <mergeCell ref="Y7:AE7"/>
    <mergeCell ref="Y9:AE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65"/>
  <sheetViews>
    <sheetView showZeros="0" view="pageBreakPreview" zoomScale="55" zoomScaleNormal="70" zoomScaleSheetLayoutView="55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25.7109375" style="1" customWidth="1"/>
    <col min="4" max="5" width="12.42578125" style="1"/>
    <col min="6" max="6" width="20.42578125" style="2" customWidth="1"/>
    <col min="7" max="7" width="8.42578125" style="2" hidden="1" customWidth="1"/>
    <col min="8" max="38" width="8.42578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5" customHeight="1">
      <c r="A1" s="130"/>
      <c r="B1" s="131"/>
      <c r="C1" s="133"/>
      <c r="D1" s="16"/>
      <c r="E1" s="16"/>
      <c r="F1" s="16"/>
      <c r="G1" s="16"/>
      <c r="H1" s="15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45"/>
      <c r="AN1" s="188" t="s">
        <v>102</v>
      </c>
    </row>
    <row r="2" spans="1:40" ht="15" customHeight="1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>
      <c r="A3" s="130"/>
      <c r="B3" s="269" t="s">
        <v>57</v>
      </c>
      <c r="C3" s="269"/>
      <c r="D3" s="269"/>
      <c r="E3" s="269"/>
      <c r="F3" s="269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69" t="s">
        <v>3</v>
      </c>
      <c r="AH3" s="269"/>
      <c r="AI3" s="269"/>
      <c r="AJ3" s="269"/>
      <c r="AK3" s="269"/>
      <c r="AL3" s="269"/>
      <c r="AM3" s="269"/>
      <c r="AN3" s="5"/>
    </row>
    <row r="4" spans="1:40" ht="31.5" customHeight="1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71" t="s">
        <v>6</v>
      </c>
      <c r="AH5" s="271"/>
      <c r="AI5" s="271"/>
      <c r="AJ5" s="271"/>
      <c r="AK5" s="271"/>
      <c r="AL5" s="271"/>
      <c r="AM5" s="271"/>
      <c r="AN5" s="5"/>
    </row>
    <row r="6" spans="1:40" ht="33" customHeight="1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71" t="s">
        <v>51</v>
      </c>
      <c r="AH7" s="271"/>
      <c r="AI7" s="271"/>
      <c r="AJ7" s="271"/>
      <c r="AK7" s="271"/>
      <c r="AL7" s="271"/>
      <c r="AM7" s="271"/>
      <c r="AN7" s="5"/>
    </row>
    <row r="8" spans="1:40" ht="15" customHeight="1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>
      <c r="A9" s="17"/>
      <c r="B9" s="269" t="s">
        <v>60</v>
      </c>
      <c r="C9" s="269"/>
      <c r="D9" s="269"/>
      <c r="E9" s="269"/>
      <c r="F9" s="269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1" t="s">
        <v>150</v>
      </c>
      <c r="AH9" s="381"/>
      <c r="AI9" s="381"/>
      <c r="AJ9" s="381"/>
      <c r="AK9" s="381"/>
      <c r="AL9" s="381"/>
      <c r="AM9" s="381"/>
      <c r="AN9" s="3"/>
    </row>
    <row r="10" spans="1:40" ht="27.75" customHeight="1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27.75" customHeight="1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18.75">
      <c r="A12" s="393" t="s">
        <v>139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  <c r="AA12" s="394"/>
      <c r="AB12" s="394"/>
      <c r="AC12" s="394"/>
      <c r="AD12" s="394"/>
      <c r="AE12" s="394"/>
      <c r="AF12" s="394"/>
      <c r="AG12" s="394"/>
      <c r="AH12" s="394"/>
      <c r="AI12" s="394"/>
      <c r="AJ12" s="394"/>
      <c r="AK12" s="394"/>
      <c r="AL12" s="394"/>
      <c r="AM12" s="394"/>
      <c r="AN12" s="395"/>
    </row>
    <row r="13" spans="1:40" ht="18.75">
      <c r="A13" s="393" t="s">
        <v>138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4"/>
      <c r="AF13" s="394"/>
      <c r="AG13" s="394"/>
      <c r="AH13" s="394"/>
      <c r="AI13" s="394"/>
      <c r="AJ13" s="394"/>
      <c r="AK13" s="394"/>
      <c r="AL13" s="394"/>
      <c r="AM13" s="394"/>
      <c r="AN13" s="395"/>
    </row>
    <row r="14" spans="1:40" ht="16.5" customHeight="1">
      <c r="A14" s="393" t="s">
        <v>142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4"/>
      <c r="AF14" s="394"/>
      <c r="AG14" s="394"/>
      <c r="AH14" s="394"/>
      <c r="AI14" s="394"/>
      <c r="AJ14" s="394"/>
      <c r="AK14" s="394"/>
      <c r="AL14" s="394"/>
      <c r="AM14" s="394"/>
      <c r="AN14" s="395"/>
    </row>
    <row r="15" spans="1:40" ht="15" customHeight="1">
      <c r="A15" s="369" t="s">
        <v>10</v>
      </c>
      <c r="B15" s="376" t="s">
        <v>11</v>
      </c>
      <c r="C15" s="369" t="s">
        <v>89</v>
      </c>
      <c r="D15" s="337" t="s">
        <v>91</v>
      </c>
      <c r="E15" s="337" t="s">
        <v>54</v>
      </c>
      <c r="F15" s="337" t="s">
        <v>87</v>
      </c>
      <c r="G15" s="338" t="s">
        <v>13</v>
      </c>
      <c r="H15" s="378" t="s">
        <v>105</v>
      </c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9"/>
      <c r="AM15" s="380" t="s">
        <v>55</v>
      </c>
      <c r="AN15" s="371" t="s">
        <v>26</v>
      </c>
    </row>
    <row r="16" spans="1:40" ht="15" customHeight="1">
      <c r="A16" s="369"/>
      <c r="B16" s="376"/>
      <c r="C16" s="369"/>
      <c r="D16" s="337"/>
      <c r="E16" s="337"/>
      <c r="F16" s="337"/>
      <c r="G16" s="339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80"/>
      <c r="AN16" s="371"/>
    </row>
    <row r="17" spans="1:70" ht="15" customHeight="1">
      <c r="A17" s="369"/>
      <c r="B17" s="376"/>
      <c r="C17" s="369"/>
      <c r="D17" s="337"/>
      <c r="E17" s="337"/>
      <c r="F17" s="337"/>
      <c r="G17" s="339"/>
      <c r="H17" s="345" t="s">
        <v>26</v>
      </c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6"/>
      <c r="AK17" s="346"/>
      <c r="AL17" s="346"/>
      <c r="AM17" s="380"/>
      <c r="AN17" s="147"/>
    </row>
    <row r="18" spans="1:70" ht="30" customHeight="1">
      <c r="A18" s="369"/>
      <c r="B18" s="376"/>
      <c r="C18" s="369"/>
      <c r="D18" s="337"/>
      <c r="E18" s="337"/>
      <c r="F18" s="337"/>
      <c r="G18" s="340"/>
      <c r="H18" s="348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49"/>
      <c r="AM18" s="380"/>
      <c r="AN18" s="117" t="s">
        <v>95</v>
      </c>
    </row>
    <row r="19" spans="1:70" s="23" customFormat="1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82">
        <v>7</v>
      </c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382"/>
      <c r="AJ19" s="382"/>
      <c r="AK19" s="382"/>
      <c r="AL19" s="382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6" customFormat="1" ht="15" hidden="1" customHeight="1">
      <c r="A20" s="33"/>
      <c r="B20" s="31"/>
      <c r="C20" s="396" t="s">
        <v>34</v>
      </c>
      <c r="D20" s="396"/>
      <c r="E20" s="396"/>
      <c r="F20" s="396"/>
      <c r="G20" s="34" t="s">
        <v>33</v>
      </c>
      <c r="H20" s="25">
        <f>'[8]мес ТЗ 2018'!AM447</f>
        <v>50.781999999999996</v>
      </c>
      <c r="I20" s="25">
        <f>'[8]мес ТЗ 2018'!AM586</f>
        <v>1.7</v>
      </c>
      <c r="J20" s="25">
        <f>'[8]мес ТЗ 2018'!AM727</f>
        <v>0</v>
      </c>
      <c r="K20" s="25">
        <f>'[8]мес ТЗ 2018'!AM828</f>
        <v>0</v>
      </c>
      <c r="L20" s="25">
        <f>'[8]мес ТЗ 2018'!AM933</f>
        <v>0.47</v>
      </c>
      <c r="M20" s="25">
        <f>'[8]мес ТЗ 2018'!AM1036</f>
        <v>5.27</v>
      </c>
      <c r="N20" s="25">
        <f>'[8]мес ТЗ 2018'!AM1137</f>
        <v>0</v>
      </c>
      <c r="O20" s="25">
        <f>'[8]мес ТЗ 2018'!AM1277</f>
        <v>0.75</v>
      </c>
      <c r="P20" s="25">
        <f>'[8]мес ТЗ 2018'!AM1377</f>
        <v>0</v>
      </c>
      <c r="Q20" s="25">
        <f>'[8]мес ТЗ 2018'!AM1474</f>
        <v>0</v>
      </c>
      <c r="R20" s="25">
        <f>'[8]мес ТЗ 2018'!AM1614</f>
        <v>0</v>
      </c>
      <c r="S20" s="25">
        <f>'[8]мес ТЗ 2018'!AM1747</f>
        <v>0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3" si="0">SUM(H20:AL20)</f>
        <v>58.971999999999994</v>
      </c>
      <c r="AN20" s="25">
        <f t="shared" ref="AN20:AN23" si="1">AM20</f>
        <v>58.971999999999994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6" customFormat="1" ht="15" hidden="1" customHeight="1">
      <c r="A21" s="33"/>
      <c r="B21" s="31"/>
      <c r="C21" s="397" t="s">
        <v>35</v>
      </c>
      <c r="D21" s="397"/>
      <c r="E21" s="397"/>
      <c r="F21" s="397"/>
      <c r="G21" s="34" t="s">
        <v>33</v>
      </c>
      <c r="H21" s="25">
        <f>'[8]мес ТЗ 2018'!AM448</f>
        <v>95.995999999999995</v>
      </c>
      <c r="I21" s="25">
        <f>'[8]мес ТЗ 2018'!AM587</f>
        <v>9.7100000000000009</v>
      </c>
      <c r="J21" s="25">
        <f>'[8]мес ТЗ 2018'!AM728</f>
        <v>0</v>
      </c>
      <c r="K21" s="25">
        <f>'[8]мес ТЗ 2018'!AM829</f>
        <v>0</v>
      </c>
      <c r="L21" s="25">
        <f>'[8]мес ТЗ 2018'!AM934</f>
        <v>0.57999999999999996</v>
      </c>
      <c r="M21" s="25">
        <f>'[8]мес ТЗ 2018'!AM1037</f>
        <v>0</v>
      </c>
      <c r="N21" s="25">
        <f>'[8]мес ТЗ 2018'!AM1138</f>
        <v>0</v>
      </c>
      <c r="O21" s="25">
        <f>'[8]мес ТЗ 2018'!AM1278</f>
        <v>0.45</v>
      </c>
      <c r="P21" s="25">
        <f>'[8]мес ТЗ 2018'!AM1378</f>
        <v>0</v>
      </c>
      <c r="Q21" s="25">
        <f>'[8]мес ТЗ 2018'!AM1475</f>
        <v>0</v>
      </c>
      <c r="R21" s="25">
        <f>'[8]мес ТЗ 2018'!AM1615</f>
        <v>0</v>
      </c>
      <c r="S21" s="25">
        <f>'[8]мес ТЗ 2018'!AM1748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106.73599999999999</v>
      </c>
      <c r="AN21" s="25">
        <f t="shared" si="1"/>
        <v>106.73599999999999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33"/>
      <c r="B22" s="31"/>
      <c r="C22" s="31"/>
      <c r="D22" s="286" t="s">
        <v>36</v>
      </c>
      <c r="E22" s="286"/>
      <c r="F22" s="286"/>
      <c r="G22" s="34" t="s">
        <v>33</v>
      </c>
      <c r="H22" s="25" t="e">
        <f>#REF!</f>
        <v>#REF!</v>
      </c>
      <c r="I22" s="25" t="e">
        <f>#REF!</f>
        <v>#REF!</v>
      </c>
      <c r="J22" s="25" t="e">
        <f>#REF!</f>
        <v>#REF!</v>
      </c>
      <c r="K22" s="25" t="e">
        <f>#REF!</f>
        <v>#REF!</v>
      </c>
      <c r="L22" s="25" t="e">
        <f>#REF!</f>
        <v>#REF!</v>
      </c>
      <c r="M22" s="25" t="e">
        <f>#REF!</f>
        <v>#REF!</v>
      </c>
      <c r="N22" s="25" t="e">
        <f>#REF!</f>
        <v>#REF!</v>
      </c>
      <c r="O22" s="25" t="e">
        <f>#REF!</f>
        <v>#REF!</v>
      </c>
      <c r="P22" s="25" t="e">
        <f>#REF!</f>
        <v>#REF!</v>
      </c>
      <c r="Q22" s="25" t="e">
        <f>#REF!</f>
        <v>#REF!</v>
      </c>
      <c r="R22" s="25" t="e">
        <f>#REF!</f>
        <v>#REF!</v>
      </c>
      <c r="S22" s="25" t="e">
        <f>#REF!</f>
        <v>#REF!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 t="e">
        <f t="shared" si="0"/>
        <v>#REF!</v>
      </c>
      <c r="AN22" s="25" t="e">
        <f t="shared" si="1"/>
        <v>#REF!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33"/>
      <c r="B23" s="31"/>
      <c r="C23" s="397" t="s">
        <v>37</v>
      </c>
      <c r="D23" s="397"/>
      <c r="E23" s="397"/>
      <c r="F23" s="397"/>
      <c r="G23" s="34" t="s">
        <v>38</v>
      </c>
      <c r="H23" s="25">
        <f>'[8]мес ТЗ 2018'!AM450</f>
        <v>3.2</v>
      </c>
      <c r="I23" s="25">
        <f>'[8]мес ТЗ 2018'!AM589</f>
        <v>80.421999999999997</v>
      </c>
      <c r="J23" s="25">
        <f>'[8]мес ТЗ 2018'!AM730</f>
        <v>0.68</v>
      </c>
      <c r="K23" s="25">
        <f>'[8]мес ТЗ 2018'!AM831</f>
        <v>0</v>
      </c>
      <c r="L23" s="25">
        <f>'[8]мес ТЗ 2018'!AM936</f>
        <v>0.75</v>
      </c>
      <c r="M23" s="25">
        <f>'[8]мес ТЗ 2018'!AM1039</f>
        <v>0</v>
      </c>
      <c r="N23" s="25">
        <f>'[8]мес ТЗ 2018'!AM1140</f>
        <v>0</v>
      </c>
      <c r="O23" s="25">
        <f>'[8]мес ТЗ 2018'!AM1280</f>
        <v>0</v>
      </c>
      <c r="P23" s="29">
        <f>'[8]мес ТЗ 2018'!AM1380</f>
        <v>0</v>
      </c>
      <c r="Q23" s="25">
        <f>'[8]мес ТЗ 2018'!AM1477</f>
        <v>0</v>
      </c>
      <c r="R23" s="25">
        <f>'[8]мес ТЗ 2018'!AM1617</f>
        <v>0</v>
      </c>
      <c r="S23" s="25">
        <f>'[8]мес ТЗ 2018'!AM1750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0"/>
        <v>85.052000000000007</v>
      </c>
      <c r="AN23" s="25">
        <f t="shared" si="1"/>
        <v>85.052000000000007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customHeight="1" thickBot="1">
      <c r="B24" s="183"/>
      <c r="C24" s="183"/>
      <c r="D24" s="183"/>
      <c r="E24" s="183"/>
      <c r="F24" s="183"/>
      <c r="G24" s="183"/>
      <c r="H24" s="300" t="s">
        <v>43</v>
      </c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  <c r="AL24" s="302"/>
      <c r="AM24" s="183"/>
      <c r="AN24" s="184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7" customFormat="1" ht="78" customHeight="1">
      <c r="A25" s="121" t="s">
        <v>98</v>
      </c>
      <c r="B25" s="167" t="s">
        <v>44</v>
      </c>
      <c r="C25" s="31" t="s">
        <v>84</v>
      </c>
      <c r="D25" s="25">
        <f>' Год ТЗ 38 '!D66</f>
        <v>7.8620000000000001</v>
      </c>
      <c r="E25" s="142" t="s">
        <v>30</v>
      </c>
      <c r="F25" s="26" t="s">
        <v>88</v>
      </c>
      <c r="G25" s="34">
        <v>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f>D25</f>
        <v>7.8620000000000001</v>
      </c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>SUM(H25:AL25)</f>
        <v>7.8620000000000001</v>
      </c>
      <c r="AN25" s="25">
        <f t="shared" ref="AN25:AN41" si="2">AM25</f>
        <v>7.8620000000000001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9" customFormat="1" ht="51.75" hidden="1" customHeight="1">
      <c r="A26" s="121" t="s">
        <v>99</v>
      </c>
      <c r="B26" s="167"/>
      <c r="C26" s="31" t="s">
        <v>85</v>
      </c>
      <c r="D26" s="25">
        <f>'[8]Норма ТК'!C274</f>
        <v>0</v>
      </c>
      <c r="E26" s="29" t="s">
        <v>31</v>
      </c>
      <c r="F26" s="30" t="s">
        <v>92</v>
      </c>
      <c r="G26" s="34">
        <v>1</v>
      </c>
      <c r="H26" s="25"/>
      <c r="I26" s="25">
        <f>D26</f>
        <v>0</v>
      </c>
      <c r="J26" s="25"/>
      <c r="K26" s="25"/>
      <c r="L26" s="25">
        <f>D26</f>
        <v>0</v>
      </c>
      <c r="M26" s="25"/>
      <c r="N26" s="25"/>
      <c r="O26" s="25">
        <f>D26</f>
        <v>0</v>
      </c>
      <c r="P26" s="25"/>
      <c r="Q26" s="25"/>
      <c r="R26" s="25">
        <f>D26</f>
        <v>0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 t="shared" ref="AM26:AM28" si="3">SUM(H26:AL26)</f>
        <v>0</v>
      </c>
      <c r="AN26" s="25">
        <f t="shared" si="2"/>
        <v>0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40" customFormat="1" ht="51.75" hidden="1" customHeight="1">
      <c r="A27" s="121" t="s">
        <v>100</v>
      </c>
      <c r="B27" s="167"/>
      <c r="C27" s="31" t="s">
        <v>86</v>
      </c>
      <c r="D27" s="25">
        <f>'[8]Норма ТК'!C284</f>
        <v>0</v>
      </c>
      <c r="E27" s="29" t="s">
        <v>32</v>
      </c>
      <c r="F27" s="31" t="s">
        <v>93</v>
      </c>
      <c r="G27" s="34">
        <v>1</v>
      </c>
      <c r="H27" s="25"/>
      <c r="I27" s="25"/>
      <c r="J27" s="25">
        <f>D27</f>
        <v>0</v>
      </c>
      <c r="K27" s="25"/>
      <c r="L27" s="25"/>
      <c r="M27" s="25"/>
      <c r="N27" s="25"/>
      <c r="O27" s="25"/>
      <c r="P27" s="25">
        <f>D27</f>
        <v>0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si="3"/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126" customFormat="1" ht="15.75" customHeight="1">
      <c r="A28" s="286" t="s">
        <v>94</v>
      </c>
      <c r="B28" s="286"/>
      <c r="C28" s="286"/>
      <c r="D28" s="286"/>
      <c r="E28" s="286"/>
      <c r="F28" s="286"/>
      <c r="G28" s="119" t="s">
        <v>33</v>
      </c>
      <c r="H28" s="44">
        <f>H25</f>
        <v>0</v>
      </c>
      <c r="I28" s="44">
        <f t="shared" ref="I28:AL28" si="4">I25</f>
        <v>0</v>
      </c>
      <c r="J28" s="44">
        <f t="shared" si="4"/>
        <v>0</v>
      </c>
      <c r="K28" s="44">
        <f t="shared" si="4"/>
        <v>0</v>
      </c>
      <c r="L28" s="44">
        <f t="shared" si="4"/>
        <v>0</v>
      </c>
      <c r="M28" s="44">
        <f t="shared" si="4"/>
        <v>0</v>
      </c>
      <c r="N28" s="44">
        <f t="shared" si="4"/>
        <v>0</v>
      </c>
      <c r="O28" s="44">
        <f t="shared" si="4"/>
        <v>0</v>
      </c>
      <c r="P28" s="44">
        <f t="shared" si="4"/>
        <v>0</v>
      </c>
      <c r="Q28" s="44">
        <f t="shared" si="4"/>
        <v>0</v>
      </c>
      <c r="R28" s="44">
        <f t="shared" si="4"/>
        <v>0</v>
      </c>
      <c r="S28" s="44">
        <f t="shared" si="4"/>
        <v>0</v>
      </c>
      <c r="T28" s="44">
        <f t="shared" si="4"/>
        <v>0</v>
      </c>
      <c r="U28" s="44">
        <f t="shared" si="4"/>
        <v>0</v>
      </c>
      <c r="V28" s="44">
        <f t="shared" si="4"/>
        <v>0</v>
      </c>
      <c r="W28" s="44">
        <f t="shared" si="4"/>
        <v>0</v>
      </c>
      <c r="X28" s="44">
        <f t="shared" si="4"/>
        <v>7.8620000000000001</v>
      </c>
      <c r="Y28" s="44">
        <f t="shared" si="4"/>
        <v>0</v>
      </c>
      <c r="Z28" s="44">
        <f t="shared" si="4"/>
        <v>0</v>
      </c>
      <c r="AA28" s="44">
        <f t="shared" si="4"/>
        <v>0</v>
      </c>
      <c r="AB28" s="44">
        <f t="shared" si="4"/>
        <v>0</v>
      </c>
      <c r="AC28" s="44">
        <f t="shared" si="4"/>
        <v>0</v>
      </c>
      <c r="AD28" s="44">
        <f t="shared" si="4"/>
        <v>0</v>
      </c>
      <c r="AE28" s="44">
        <f t="shared" si="4"/>
        <v>0</v>
      </c>
      <c r="AF28" s="44">
        <f t="shared" si="4"/>
        <v>0</v>
      </c>
      <c r="AG28" s="44">
        <f t="shared" si="4"/>
        <v>0</v>
      </c>
      <c r="AH28" s="44">
        <f t="shared" si="4"/>
        <v>0</v>
      </c>
      <c r="AI28" s="44">
        <f t="shared" si="4"/>
        <v>0</v>
      </c>
      <c r="AJ28" s="44">
        <f t="shared" si="4"/>
        <v>0</v>
      </c>
      <c r="AK28" s="44">
        <f t="shared" si="4"/>
        <v>0</v>
      </c>
      <c r="AL28" s="44">
        <f t="shared" si="4"/>
        <v>0</v>
      </c>
      <c r="AM28" s="25">
        <f t="shared" si="3"/>
        <v>7.8620000000000001</v>
      </c>
      <c r="AN28" s="25">
        <f t="shared" si="2"/>
        <v>7.8620000000000001</v>
      </c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</row>
    <row r="29" spans="1:70" s="40" customFormat="1" ht="15.75" hidden="1" customHeight="1">
      <c r="A29" s="168"/>
      <c r="B29" s="162"/>
      <c r="C29" s="398" t="s">
        <v>34</v>
      </c>
      <c r="D29" s="399"/>
      <c r="E29" s="399"/>
      <c r="F29" s="400"/>
      <c r="G29" s="144" t="s">
        <v>33</v>
      </c>
      <c r="H29" s="163">
        <f>'[8]мес ТЗ 2018'!AM456</f>
        <v>32.203000000000003</v>
      </c>
      <c r="I29" s="163">
        <f>'[8]мес ТЗ 2018'!AM595</f>
        <v>0</v>
      </c>
      <c r="J29" s="163">
        <f>'[8]мес ТЗ 2018'!AM736</f>
        <v>0</v>
      </c>
      <c r="K29" s="163">
        <f>'[8]мес ТЗ 2018'!AM837</f>
        <v>0</v>
      </c>
      <c r="L29" s="163">
        <f>'[8]мес ТЗ 2018'!AM942</f>
        <v>0</v>
      </c>
      <c r="M29" s="163">
        <f>'[8]мес ТЗ 2018'!AM1045</f>
        <v>0</v>
      </c>
      <c r="N29" s="163">
        <f>'[8]мес ТЗ 2018'!AM1146</f>
        <v>0</v>
      </c>
      <c r="O29" s="163">
        <f>'[8]мес ТЗ 2018'!AM1286</f>
        <v>0</v>
      </c>
      <c r="P29" s="163">
        <f>'[8]мес ТЗ 2018'!AM1386</f>
        <v>0</v>
      </c>
      <c r="Q29" s="163">
        <f>'[8]мес ТЗ 2018'!AM1483</f>
        <v>24.084</v>
      </c>
      <c r="R29" s="163">
        <f>'[8]мес ТЗ 2018'!AM1623</f>
        <v>0</v>
      </c>
      <c r="S29" s="163">
        <f>'[8]мес ТЗ 2018'!AM1756</f>
        <v>0</v>
      </c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4"/>
      <c r="AM29" s="157">
        <f>SUM(H29:S29)</f>
        <v>56.287000000000006</v>
      </c>
      <c r="AN29" s="165">
        <f t="shared" si="2"/>
        <v>56.287000000000006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40" customFormat="1" ht="15.75" hidden="1" customHeight="1">
      <c r="A30" s="137"/>
      <c r="B30" s="31"/>
      <c r="C30" s="291" t="s">
        <v>35</v>
      </c>
      <c r="D30" s="292"/>
      <c r="E30" s="292"/>
      <c r="F30" s="293"/>
      <c r="G30" s="34" t="s">
        <v>33</v>
      </c>
      <c r="H30" s="25">
        <f>'[8]мес ТЗ 2018'!AM457</f>
        <v>60.834000000000003</v>
      </c>
      <c r="I30" s="25">
        <f>'[8]мес ТЗ 2018'!AM596</f>
        <v>0</v>
      </c>
      <c r="J30" s="25">
        <f>'[8]мес ТЗ 2018'!AM737</f>
        <v>0</v>
      </c>
      <c r="K30" s="25">
        <f>'[8]мес ТЗ 2018'!AM838</f>
        <v>0</v>
      </c>
      <c r="L30" s="25">
        <f>'[8]мес ТЗ 2018'!AM943</f>
        <v>0</v>
      </c>
      <c r="M30" s="25">
        <f>'[8]мес ТЗ 2018'!AM1046</f>
        <v>0</v>
      </c>
      <c r="N30" s="25">
        <f>'[8]мес ТЗ 2018'!AM1147</f>
        <v>0</v>
      </c>
      <c r="O30" s="25">
        <f>'[8]мес ТЗ 2018'!AM1287</f>
        <v>0</v>
      </c>
      <c r="P30" s="25">
        <f>'[8]мес ТЗ 2018'!AM1387</f>
        <v>0</v>
      </c>
      <c r="Q30" s="25">
        <f>'[8]мес ТЗ 2018'!AM1484</f>
        <v>24.084</v>
      </c>
      <c r="R30" s="25">
        <f>'[8]мес ТЗ 2018'!AM1624</f>
        <v>0</v>
      </c>
      <c r="S30" s="25">
        <f>'[8]мес ТЗ 2018'!AM1757</f>
        <v>0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32"/>
      <c r="AM30" s="157">
        <f>SUM(H30:S30)</f>
        <v>84.918000000000006</v>
      </c>
      <c r="AN30" s="153">
        <f t="shared" si="2"/>
        <v>84.918000000000006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40" customFormat="1" ht="15.75" hidden="1" customHeight="1">
      <c r="A31" s="137"/>
      <c r="B31" s="31"/>
      <c r="C31" s="31"/>
      <c r="D31" s="282" t="s">
        <v>36</v>
      </c>
      <c r="E31" s="283"/>
      <c r="F31" s="284"/>
      <c r="G31" s="34" t="s">
        <v>33</v>
      </c>
      <c r="H31" s="25">
        <f>H28</f>
        <v>0</v>
      </c>
      <c r="I31" s="25">
        <f t="shared" ref="I31:S31" si="5">I28</f>
        <v>0</v>
      </c>
      <c r="J31" s="25">
        <f t="shared" si="5"/>
        <v>0</v>
      </c>
      <c r="K31" s="25">
        <f t="shared" si="5"/>
        <v>0</v>
      </c>
      <c r="L31" s="25">
        <f t="shared" si="5"/>
        <v>0</v>
      </c>
      <c r="M31" s="25">
        <f t="shared" si="5"/>
        <v>0</v>
      </c>
      <c r="N31" s="25">
        <f t="shared" si="5"/>
        <v>0</v>
      </c>
      <c r="O31" s="25">
        <f t="shared" si="5"/>
        <v>0</v>
      </c>
      <c r="P31" s="25">
        <f t="shared" si="5"/>
        <v>0</v>
      </c>
      <c r="Q31" s="25">
        <f t="shared" si="5"/>
        <v>0</v>
      </c>
      <c r="R31" s="25">
        <f t="shared" si="5"/>
        <v>0</v>
      </c>
      <c r="S31" s="25">
        <f t="shared" si="5"/>
        <v>0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>SUM(H31:S31)</f>
        <v>0</v>
      </c>
      <c r="AN31" s="153">
        <f t="shared" si="2"/>
        <v>0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40" customFormat="1" ht="15.75" hidden="1" customHeight="1">
      <c r="A32" s="137"/>
      <c r="B32" s="31"/>
      <c r="C32" s="291" t="s">
        <v>37</v>
      </c>
      <c r="D32" s="292"/>
      <c r="E32" s="292"/>
      <c r="F32" s="293"/>
      <c r="G32" s="34" t="s">
        <v>38</v>
      </c>
      <c r="H32" s="25">
        <f>'[8]мес ТЗ 2018'!AM459</f>
        <v>2.21</v>
      </c>
      <c r="I32" s="25">
        <f>'[8]мес ТЗ 2018'!AM598</f>
        <v>0</v>
      </c>
      <c r="J32" s="25">
        <f>'[8]мес ТЗ 2018'!AM739</f>
        <v>0</v>
      </c>
      <c r="K32" s="25">
        <f>'[8]мес ТЗ 2018'!AM840</f>
        <v>0</v>
      </c>
      <c r="L32" s="25">
        <f>'[8]мес ТЗ 2018'!AM945</f>
        <v>6</v>
      </c>
      <c r="M32" s="25">
        <f>'[8]мес ТЗ 2018'!AM1048</f>
        <v>0</v>
      </c>
      <c r="N32" s="25">
        <f>'[8]мес ТЗ 2018'!AM1149</f>
        <v>0</v>
      </c>
      <c r="O32" s="25">
        <f>'[8]мес ТЗ 2018'!AM1289</f>
        <v>0</v>
      </c>
      <c r="P32" s="35">
        <f>'[8]мес ТЗ 2018'!AM1389</f>
        <v>0</v>
      </c>
      <c r="Q32" s="25">
        <f>'[8]мес ТЗ 2018'!AM1486</f>
        <v>0</v>
      </c>
      <c r="R32" s="25">
        <f>'[8]мес ТЗ 2018'!AM1626</f>
        <v>0</v>
      </c>
      <c r="S32" s="25">
        <f>'[8]мес ТЗ 2018'!AM1759</f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8.2100000000000009</v>
      </c>
      <c r="AN32" s="153">
        <f t="shared" si="2"/>
        <v>8.2100000000000009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9" customFormat="1" ht="15.75" hidden="1" customHeight="1">
      <c r="A33" s="41"/>
      <c r="B33" s="41"/>
      <c r="C33" s="41"/>
      <c r="D33" s="282" t="s">
        <v>45</v>
      </c>
      <c r="E33" s="283"/>
      <c r="F33" s="284"/>
      <c r="G33" s="13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8"/>
      <c r="AN33" s="153">
        <f t="shared" si="2"/>
        <v>0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9" customFormat="1" ht="15" hidden="1" customHeight="1">
      <c r="A34" s="43"/>
      <c r="B34" s="282" t="s">
        <v>30</v>
      </c>
      <c r="C34" s="283"/>
      <c r="D34" s="283"/>
      <c r="E34" s="283"/>
      <c r="F34" s="284"/>
      <c r="G34" s="43"/>
      <c r="H34" s="44" t="e">
        <f>#REF!+#REF!+#REF!+#REF!+H25</f>
        <v>#REF!</v>
      </c>
      <c r="I34" s="44" t="e">
        <f>#REF!+#REF!+#REF!+#REF!+I25</f>
        <v>#REF!</v>
      </c>
      <c r="J34" s="44" t="e">
        <f>#REF!+#REF!+#REF!+#REF!+J25</f>
        <v>#REF!</v>
      </c>
      <c r="K34" s="44" t="e">
        <f>#REF!+#REF!+#REF!+#REF!+K25</f>
        <v>#REF!</v>
      </c>
      <c r="L34" s="44" t="e">
        <f>#REF!+#REF!+#REF!+#REF!+L25</f>
        <v>#REF!</v>
      </c>
      <c r="M34" s="44" t="e">
        <f>#REF!+#REF!+#REF!+#REF!+M25</f>
        <v>#REF!</v>
      </c>
      <c r="N34" s="44" t="e">
        <f>#REF!+#REF!+#REF!+#REF!+N25</f>
        <v>#REF!</v>
      </c>
      <c r="O34" s="44" t="e">
        <f>#REF!+#REF!+#REF!+#REF!+O25</f>
        <v>#REF!</v>
      </c>
      <c r="P34" s="44" t="e">
        <f>#REF!+#REF!+#REF!+#REF!+P25</f>
        <v>#REF!</v>
      </c>
      <c r="Q34" s="44" t="e">
        <f>#REF!+#REF!+#REF!+#REF!+Q25</f>
        <v>#REF!</v>
      </c>
      <c r="R34" s="44" t="e">
        <f>#REF!+#REF!+#REF!+#REF!+R25</f>
        <v>#REF!</v>
      </c>
      <c r="S34" s="44" t="e">
        <f>#REF!+#REF!+#REF!+#REF!+S25</f>
        <v>#REF!</v>
      </c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7"/>
      <c r="AM34" s="159" t="e">
        <f>SUM(H34:S34)</f>
        <v>#REF!</v>
      </c>
      <c r="AN34" s="154" t="e">
        <f t="shared" si="2"/>
        <v>#REF!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45" customFormat="1" ht="15" hidden="1" customHeight="1">
      <c r="A35" s="43"/>
      <c r="B35" s="282" t="s">
        <v>31</v>
      </c>
      <c r="C35" s="283"/>
      <c r="D35" s="283"/>
      <c r="E35" s="283"/>
      <c r="F35" s="284"/>
      <c r="G35" s="43"/>
      <c r="H35" s="44" t="e">
        <f>#REF!+#REF!+#REF!+H26</f>
        <v>#REF!</v>
      </c>
      <c r="I35" s="44" t="e">
        <f>#REF!+#REF!+#REF!+I26</f>
        <v>#REF!</v>
      </c>
      <c r="J35" s="44" t="e">
        <f>#REF!+#REF!+#REF!+J26</f>
        <v>#REF!</v>
      </c>
      <c r="K35" s="44" t="e">
        <f>#REF!+#REF!+#REF!+K26</f>
        <v>#REF!</v>
      </c>
      <c r="L35" s="44" t="e">
        <f>#REF!+#REF!+#REF!+L26</f>
        <v>#REF!</v>
      </c>
      <c r="M35" s="44" t="e">
        <f>#REF!+#REF!+#REF!+M26</f>
        <v>#REF!</v>
      </c>
      <c r="N35" s="44" t="e">
        <f>#REF!+#REF!+#REF!+N26</f>
        <v>#REF!</v>
      </c>
      <c r="O35" s="44" t="e">
        <f>#REF!+#REF!+#REF!+O26</f>
        <v>#REF!</v>
      </c>
      <c r="P35" s="44" t="e">
        <f>#REF!+#REF!+#REF!+P26</f>
        <v>#REF!</v>
      </c>
      <c r="Q35" s="44" t="e">
        <f>#REF!+#REF!+#REF!+Q26</f>
        <v>#REF!</v>
      </c>
      <c r="R35" s="44" t="e">
        <f>#REF!+#REF!+#REF!+R26</f>
        <v>#REF!</v>
      </c>
      <c r="S35" s="44" t="e">
        <f>#REF!+#REF!+#REF!+S26</f>
        <v>#REF!</v>
      </c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7"/>
      <c r="AM35" s="159" t="e">
        <f t="shared" ref="AM35:AM41" si="6">SUM(H35:S35)</f>
        <v>#REF!</v>
      </c>
      <c r="AN35" s="154" t="e">
        <f t="shared" si="2"/>
        <v>#REF!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5" customFormat="1" ht="15" hidden="1" customHeight="1">
      <c r="A36" s="46"/>
      <c r="B36" s="282" t="s">
        <v>32</v>
      </c>
      <c r="C36" s="283"/>
      <c r="D36" s="283"/>
      <c r="E36" s="283"/>
      <c r="F36" s="284"/>
      <c r="G36" s="43"/>
      <c r="H36" s="44" t="e">
        <f>#REF!+#REF!+#REF!+#REF!+#REF!+#REF!+#REF!+H27</f>
        <v>#REF!</v>
      </c>
      <c r="I36" s="44" t="e">
        <f>#REF!+#REF!+#REF!+#REF!+#REF!+#REF!+#REF!+I27</f>
        <v>#REF!</v>
      </c>
      <c r="J36" s="44" t="e">
        <f>#REF!+#REF!+#REF!+#REF!+#REF!+#REF!+#REF!+J27</f>
        <v>#REF!</v>
      </c>
      <c r="K36" s="44" t="e">
        <f>#REF!+#REF!+#REF!+#REF!+#REF!+#REF!+#REF!+K27</f>
        <v>#REF!</v>
      </c>
      <c r="L36" s="44" t="e">
        <f>#REF!+#REF!+#REF!+#REF!+#REF!+#REF!+#REF!+L27</f>
        <v>#REF!</v>
      </c>
      <c r="M36" s="44" t="e">
        <f>#REF!+#REF!+#REF!+#REF!+#REF!+#REF!+#REF!+M27</f>
        <v>#REF!</v>
      </c>
      <c r="N36" s="44" t="e">
        <f>#REF!+#REF!+#REF!+#REF!+#REF!+#REF!+#REF!+N27</f>
        <v>#REF!</v>
      </c>
      <c r="O36" s="44" t="e">
        <f>#REF!+#REF!+#REF!+#REF!+#REF!+#REF!+#REF!+O27</f>
        <v>#REF!</v>
      </c>
      <c r="P36" s="44" t="e">
        <f>#REF!+#REF!+#REF!+#REF!+#REF!+#REF!+#REF!+P27</f>
        <v>#REF!</v>
      </c>
      <c r="Q36" s="44" t="e">
        <f>#REF!+#REF!+#REF!+#REF!+#REF!+#REF!+#REF!+Q27</f>
        <v>#REF!</v>
      </c>
      <c r="R36" s="44" t="e">
        <f>#REF!+#REF!+#REF!+#REF!+#REF!+#REF!+#REF!+R27</f>
        <v>#REF!</v>
      </c>
      <c r="S36" s="44" t="e">
        <f>#REF!+#REF!+#REF!+#REF!+#REF!+#REF!+#REF!+S27</f>
        <v>#REF!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7"/>
      <c r="AM36" s="159" t="e">
        <f t="shared" si="6"/>
        <v>#REF!</v>
      </c>
      <c r="AN36" s="154" t="e">
        <f t="shared" si="2"/>
        <v>#REF!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39" customFormat="1" ht="15.75" hidden="1" customHeight="1">
      <c r="A37" s="285" t="s">
        <v>46</v>
      </c>
      <c r="B37" s="286"/>
      <c r="C37" s="286"/>
      <c r="D37" s="286"/>
      <c r="E37" s="286"/>
      <c r="F37" s="286"/>
      <c r="G37" s="286"/>
      <c r="H37" s="44">
        <f>'[8]мес ТЗ 2018'!AM284</f>
        <v>0</v>
      </c>
      <c r="I37" s="44">
        <f>'[8]мес ТЗ 2018'!AM313</f>
        <v>15.465999999999999</v>
      </c>
      <c r="J37" s="44">
        <f>'[8]мес ТЗ 2018'!AM342</f>
        <v>0</v>
      </c>
      <c r="K37" s="44">
        <f>'[8]мес ТЗ 2018'!AM371</f>
        <v>0</v>
      </c>
      <c r="L37" s="44">
        <f>'[8]мес ТЗ 2018'!AM400</f>
        <v>6</v>
      </c>
      <c r="M37" s="44">
        <f>'[8]мес ТЗ 2018'!AM1052</f>
        <v>0</v>
      </c>
      <c r="N37" s="44">
        <f>'[8]мес ТЗ 2018'!AM1223</f>
        <v>0</v>
      </c>
      <c r="O37" s="44">
        <f>'[8]мес ТЗ 2018'!AM1294</f>
        <v>0</v>
      </c>
      <c r="P37" s="44">
        <f>'[8]мес ТЗ 2018'!AM1394</f>
        <v>0</v>
      </c>
      <c r="Q37" s="44">
        <f>'[8]мес ТЗ 2018'!AM1563</f>
        <v>0</v>
      </c>
      <c r="R37" s="44">
        <f>'[8]мес ТЗ 2018'!AM1690</f>
        <v>0</v>
      </c>
      <c r="S37" s="47">
        <f>'[8]мес ТЗ 2018'!AM1839</f>
        <v>0</v>
      </c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159">
        <f t="shared" si="6"/>
        <v>21.466000000000001</v>
      </c>
      <c r="AN37" s="154">
        <f t="shared" si="2"/>
        <v>21.466000000000001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hidden="1">
      <c r="A38" s="287" t="s">
        <v>47</v>
      </c>
      <c r="B38" s="288"/>
      <c r="C38" s="288"/>
      <c r="D38" s="288"/>
      <c r="E38" s="288"/>
      <c r="F38" s="288"/>
      <c r="G38" s="288"/>
      <c r="H38" s="44">
        <f>'[8]мес ТЗ 2018'!AM285</f>
        <v>0</v>
      </c>
      <c r="I38" s="44">
        <f>'[8]мес ТЗ 2018'!AM314</f>
        <v>0</v>
      </c>
      <c r="J38" s="44">
        <f>'[8]мес ТЗ 2018'!AM343</f>
        <v>3.9780698364827298</v>
      </c>
      <c r="K38" s="44">
        <f>'[8]мес ТЗ 2018'!AM372</f>
        <v>0</v>
      </c>
      <c r="L38" s="44">
        <f>'[8]мес ТЗ 2018'!AM401</f>
        <v>0</v>
      </c>
      <c r="M38" s="44">
        <f>'[8]мес ТЗ 2018'!AM1053</f>
        <v>0</v>
      </c>
      <c r="N38" s="44">
        <f>'[8]мес ТЗ 2018'!AM1224</f>
        <v>7.8620000000000001</v>
      </c>
      <c r="O38" s="44">
        <f>'[8]мес ТЗ 2018'!AM1295</f>
        <v>0</v>
      </c>
      <c r="P38" s="44">
        <f>'[8]мес ТЗ 2018'!AM1395</f>
        <v>0</v>
      </c>
      <c r="Q38" s="44">
        <f>'[8]мес ТЗ 2018'!AM1564</f>
        <v>6</v>
      </c>
      <c r="R38" s="44">
        <f>'[8]мес ТЗ 2018'!AM1691</f>
        <v>0</v>
      </c>
      <c r="S38" s="47">
        <f>'[8]мес ТЗ 2018'!AM1840</f>
        <v>0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159">
        <f t="shared" si="6"/>
        <v>17.84006983648273</v>
      </c>
      <c r="AN38" s="154">
        <f t="shared" si="2"/>
        <v>17.84006983648273</v>
      </c>
      <c r="AO38" s="28"/>
      <c r="AP38" s="28"/>
      <c r="AQ38" s="28"/>
    </row>
    <row r="39" spans="1:70" hidden="1">
      <c r="A39" s="289" t="s">
        <v>48</v>
      </c>
      <c r="B39" s="290"/>
      <c r="C39" s="290"/>
      <c r="D39" s="290"/>
      <c r="E39" s="290"/>
      <c r="F39" s="290"/>
      <c r="G39" s="290"/>
      <c r="H39" s="44" t="e">
        <f>SUM(H35:H38)</f>
        <v>#REF!</v>
      </c>
      <c r="I39" s="44" t="e">
        <f t="shared" ref="I39" si="7">SUM(I35:I38)</f>
        <v>#REF!</v>
      </c>
      <c r="J39" s="44" t="e">
        <f>SUM(J35:J38)</f>
        <v>#REF!</v>
      </c>
      <c r="K39" s="44" t="e">
        <f t="shared" ref="K39" si="8">SUM(K35:K38)</f>
        <v>#REF!</v>
      </c>
      <c r="L39" s="44" t="e">
        <f>SUM(L35:L38)</f>
        <v>#REF!</v>
      </c>
      <c r="M39" s="44" t="e">
        <f>SUM(M35:M38)</f>
        <v>#REF!</v>
      </c>
      <c r="N39" s="44" t="e">
        <f t="shared" ref="N39:S39" si="9">SUM(N35:N38)</f>
        <v>#REF!</v>
      </c>
      <c r="O39" s="44" t="e">
        <f t="shared" si="9"/>
        <v>#REF!</v>
      </c>
      <c r="P39" s="44" t="e">
        <f t="shared" si="9"/>
        <v>#REF!</v>
      </c>
      <c r="Q39" s="44" t="e">
        <f t="shared" si="9"/>
        <v>#REF!</v>
      </c>
      <c r="R39" s="44" t="e">
        <f t="shared" si="9"/>
        <v>#REF!</v>
      </c>
      <c r="S39" s="47" t="e">
        <f t="shared" si="9"/>
        <v>#REF!</v>
      </c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159" t="e">
        <f t="shared" si="6"/>
        <v>#REF!</v>
      </c>
      <c r="AN39" s="154" t="e">
        <f t="shared" si="2"/>
        <v>#REF!</v>
      </c>
      <c r="AO39" s="28"/>
      <c r="AP39" s="28"/>
      <c r="AQ39" s="28"/>
    </row>
    <row r="40" spans="1:70" hidden="1">
      <c r="A40" s="277" t="s">
        <v>49</v>
      </c>
      <c r="B40" s="278"/>
      <c r="C40" s="278"/>
      <c r="D40" s="278"/>
      <c r="E40" s="278"/>
      <c r="F40" s="278"/>
      <c r="G40" s="278"/>
      <c r="H40" s="48">
        <f>'[8]мес ТЗ 2018'!AM287</f>
        <v>0</v>
      </c>
      <c r="I40" s="48">
        <f>'[8]мес ТЗ 2018'!AM316</f>
        <v>0</v>
      </c>
      <c r="J40" s="48">
        <f>'[8]мес ТЗ 2018'!AM345</f>
        <v>5.27</v>
      </c>
      <c r="K40" s="48">
        <f>'[8]мес ТЗ 2018'!AM374</f>
        <v>0</v>
      </c>
      <c r="L40" s="48">
        <f>'[8]мес ТЗ 2018'!AM403</f>
        <v>0</v>
      </c>
      <c r="M40" s="48">
        <f>'[8]мес ТЗ 2018'!AM1055</f>
        <v>0</v>
      </c>
      <c r="N40" s="48">
        <f>'[8]мес ТЗ 2018'!AM1226</f>
        <v>0</v>
      </c>
      <c r="O40" s="48">
        <f>'[8]мес ТЗ 2018'!AM1297</f>
        <v>0</v>
      </c>
      <c r="P40" s="48">
        <f>'[8]мес ТЗ 2018'!AM1397</f>
        <v>0</v>
      </c>
      <c r="Q40" s="48">
        <f>'[8]мес ТЗ 2018'!AM1566</f>
        <v>0</v>
      </c>
      <c r="R40" s="48">
        <f>'[8]мес ТЗ 2018'!AM1693</f>
        <v>0</v>
      </c>
      <c r="S40" s="49">
        <f>'[8]мес ТЗ 2018'!AM1842</f>
        <v>0</v>
      </c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59">
        <f t="shared" si="6"/>
        <v>5.27</v>
      </c>
      <c r="AN40" s="154">
        <f t="shared" si="2"/>
        <v>5.27</v>
      </c>
      <c r="AO40" s="28"/>
      <c r="AP40" s="28"/>
      <c r="AQ40" s="28"/>
    </row>
    <row r="41" spans="1:70" hidden="1">
      <c r="A41" s="50"/>
      <c r="B41" s="51"/>
      <c r="C41" s="50"/>
      <c r="D41" s="50"/>
      <c r="E41" s="50"/>
      <c r="F41" s="52" t="s">
        <v>32</v>
      </c>
      <c r="G41" s="19"/>
      <c r="H41" s="44" t="e">
        <f>#REF!+#REF!+#REF!+#REF!</f>
        <v>#REF!</v>
      </c>
      <c r="I41" s="44" t="e">
        <f>#REF!+#REF!+#REF!+#REF!</f>
        <v>#REF!</v>
      </c>
      <c r="J41" s="44" t="e">
        <f>#REF!+#REF!++J27+#REF!+#REF!</f>
        <v>#REF!</v>
      </c>
      <c r="K41" s="44" t="e">
        <f>#REF!+#REF!++K27+#REF!+#REF!</f>
        <v>#REF!</v>
      </c>
      <c r="L41" s="44" t="e">
        <f>#REF!+#REF!++L27+#REF!+#REF!</f>
        <v>#REF!</v>
      </c>
      <c r="M41" s="44" t="e">
        <f>#REF!+#REF!++M27+#REF!+#REF!</f>
        <v>#REF!</v>
      </c>
      <c r="N41" s="44" t="e">
        <f>#REF!+#REF!++N27+#REF!+#REF!</f>
        <v>#REF!</v>
      </c>
      <c r="O41" s="44" t="e">
        <f>#REF!+#REF!++O27+#REF!+#REF!</f>
        <v>#REF!</v>
      </c>
      <c r="P41" s="44" t="e">
        <f>#REF!+#REF!++P27+#REF!+#REF!</f>
        <v>#REF!</v>
      </c>
      <c r="Q41" s="44" t="e">
        <f>#REF!+#REF!++Q27+#REF!+#REF!</f>
        <v>#REF!</v>
      </c>
      <c r="R41" s="44" t="e">
        <f>#REF!+#REF!++R27+#REF!+#REF!</f>
        <v>#REF!</v>
      </c>
      <c r="S41" s="44" t="e">
        <f>#REF!+#REF!++S27+#REF!+#REF!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 t="shared" si="6"/>
        <v>#REF!</v>
      </c>
      <c r="AN41" s="154" t="e">
        <f t="shared" si="2"/>
        <v>#REF!</v>
      </c>
    </row>
    <row r="42" spans="1:70" ht="15" hidden="1" customHeight="1">
      <c r="A42" s="53"/>
      <c r="B42" s="54"/>
      <c r="C42" s="54"/>
      <c r="D42" s="279" t="s">
        <v>36</v>
      </c>
      <c r="E42" s="280"/>
      <c r="F42" s="281"/>
      <c r="G42" s="54"/>
      <c r="H42" s="69" t="e">
        <f>H34+H35+H36</f>
        <v>#REF!</v>
      </c>
      <c r="I42" s="69" t="e">
        <f t="shared" ref="I42" si="10">I34+I35+I36</f>
        <v>#REF!</v>
      </c>
      <c r="J42" s="69" t="e">
        <f>J34+J35+J36</f>
        <v>#REF!</v>
      </c>
      <c r="K42" s="69" t="e">
        <f t="shared" ref="K42:S42" si="11">K34+K35+K36</f>
        <v>#REF!</v>
      </c>
      <c r="L42" s="69" t="e">
        <f t="shared" si="11"/>
        <v>#REF!</v>
      </c>
      <c r="M42" s="69" t="e">
        <f t="shared" si="11"/>
        <v>#REF!</v>
      </c>
      <c r="N42" s="69" t="e">
        <f t="shared" si="11"/>
        <v>#REF!</v>
      </c>
      <c r="O42" s="69" t="e">
        <f t="shared" si="11"/>
        <v>#REF!</v>
      </c>
      <c r="P42" s="69" t="e">
        <f t="shared" si="11"/>
        <v>#REF!</v>
      </c>
      <c r="Q42" s="69" t="e">
        <f t="shared" si="11"/>
        <v>#REF!</v>
      </c>
      <c r="R42" s="69" t="e">
        <f t="shared" si="11"/>
        <v>#REF!</v>
      </c>
      <c r="S42" s="69" t="e">
        <f t="shared" si="11"/>
        <v>#REF!</v>
      </c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149"/>
      <c r="AM42" s="159" t="e">
        <f>SUM(H42:S42)</f>
        <v>#REF!</v>
      </c>
      <c r="AN42" s="154" t="e">
        <f>AM42</f>
        <v>#REF!</v>
      </c>
    </row>
    <row r="43" spans="1:70" ht="15" hidden="1" customHeight="1">
      <c r="A43" s="53"/>
      <c r="B43" s="56"/>
      <c r="C43" s="279" t="s">
        <v>34</v>
      </c>
      <c r="D43" s="280"/>
      <c r="E43" s="280"/>
      <c r="F43" s="281"/>
      <c r="G43" s="56"/>
      <c r="H43" s="55" t="e">
        <f>#REF!+#REF!+#REF!+H20+H29</f>
        <v>#REF!</v>
      </c>
      <c r="I43" s="55" t="e">
        <f>#REF!+#REF!+#REF!+I20+I29</f>
        <v>#REF!</v>
      </c>
      <c r="J43" s="55" t="e">
        <f>#REF!+#REF!+#REF!+J20+J29</f>
        <v>#REF!</v>
      </c>
      <c r="K43" s="55" t="e">
        <f>#REF!+#REF!+#REF!+K20+K29</f>
        <v>#REF!</v>
      </c>
      <c r="L43" s="55" t="e">
        <f>#REF!+#REF!+#REF!+L20+L29</f>
        <v>#REF!</v>
      </c>
      <c r="M43" s="55" t="e">
        <f>#REF!+#REF!+#REF!+M20+M29</f>
        <v>#REF!</v>
      </c>
      <c r="N43" s="55" t="e">
        <f>#REF!+#REF!+#REF!+N20+N29</f>
        <v>#REF!</v>
      </c>
      <c r="O43" s="55" t="e">
        <f>#REF!+#REF!+#REF!+O20+O29</f>
        <v>#REF!</v>
      </c>
      <c r="P43" s="55" t="e">
        <f>#REF!+#REF!+#REF!+P20+P29</f>
        <v>#REF!</v>
      </c>
      <c r="Q43" s="55" t="e">
        <f>#REF!+#REF!+#REF!+Q20+Q29</f>
        <v>#REF!</v>
      </c>
      <c r="R43" s="55" t="e">
        <f>#REF!+#REF!+#REF!+R20+R29</f>
        <v>#REF!</v>
      </c>
      <c r="S43" s="55" t="e">
        <f>#REF!+#REF!+#REF!+S20+S29</f>
        <v>#REF!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150"/>
      <c r="AM43" s="160" t="e">
        <f>SUM(H43:S43)</f>
        <v>#REF!</v>
      </c>
      <c r="AN43" s="154" t="e">
        <f t="shared" ref="AN43:AN46" si="12">AM43</f>
        <v>#REF!</v>
      </c>
    </row>
    <row r="44" spans="1:70" ht="15" hidden="1" customHeight="1">
      <c r="A44" s="53"/>
      <c r="B44" s="56"/>
      <c r="C44" s="279" t="s">
        <v>35</v>
      </c>
      <c r="D44" s="280"/>
      <c r="E44" s="280"/>
      <c r="F44" s="281"/>
      <c r="G44" s="56"/>
      <c r="H44" s="55" t="e">
        <f>#REF!+#REF!+#REF!+H21+H30</f>
        <v>#REF!</v>
      </c>
      <c r="I44" s="55" t="e">
        <f>#REF!+#REF!+#REF!+I21+I30</f>
        <v>#REF!</v>
      </c>
      <c r="J44" s="55" t="e">
        <f>#REF!+#REF!+#REF!+J21+J30</f>
        <v>#REF!</v>
      </c>
      <c r="K44" s="55" t="e">
        <f>#REF!+#REF!+#REF!+K21+K30</f>
        <v>#REF!</v>
      </c>
      <c r="L44" s="55" t="e">
        <f>#REF!+#REF!+#REF!+L21+L30</f>
        <v>#REF!</v>
      </c>
      <c r="M44" s="55" t="e">
        <f>#REF!+#REF!+#REF!+M21+M30</f>
        <v>#REF!</v>
      </c>
      <c r="N44" s="55" t="e">
        <f>#REF!+#REF!+#REF!+N21+N30</f>
        <v>#REF!</v>
      </c>
      <c r="O44" s="55" t="e">
        <f>#REF!+#REF!+#REF!+O21+O30</f>
        <v>#REF!</v>
      </c>
      <c r="P44" s="55" t="e">
        <f>#REF!+#REF!+#REF!+P21+P30</f>
        <v>#REF!</v>
      </c>
      <c r="Q44" s="55" t="e">
        <f>#REF!+#REF!+#REF!+Q21+Q30</f>
        <v>#REF!</v>
      </c>
      <c r="R44" s="55" t="e">
        <f>#REF!+#REF!+#REF!+R21+R30</f>
        <v>#REF!</v>
      </c>
      <c r="S44" s="55" t="e">
        <f>#REF!+#REF!+#REF!+S21+S30</f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150"/>
      <c r="AM44" s="160" t="e">
        <f>SUM(H44:S44)</f>
        <v>#REF!</v>
      </c>
      <c r="AN44" s="154" t="e">
        <f t="shared" si="12"/>
        <v>#REF!</v>
      </c>
    </row>
    <row r="45" spans="1:70" ht="15" hidden="1" customHeight="1">
      <c r="A45" s="53"/>
      <c r="B45" s="56"/>
      <c r="C45" s="54"/>
      <c r="D45" s="279" t="s">
        <v>36</v>
      </c>
      <c r="E45" s="280"/>
      <c r="F45" s="281"/>
      <c r="G45" s="56"/>
      <c r="H45" s="55" t="e">
        <f>SUM(H42:H44)</f>
        <v>#REF!</v>
      </c>
      <c r="I45" s="55" t="e">
        <f t="shared" ref="I45" si="13">SUM(I42:I44)</f>
        <v>#REF!</v>
      </c>
      <c r="J45" s="55" t="e">
        <f>SUM(J42:J44)</f>
        <v>#REF!</v>
      </c>
      <c r="K45" s="55" t="e">
        <f t="shared" ref="K45:S45" si="14">SUM(K42:K44)</f>
        <v>#REF!</v>
      </c>
      <c r="L45" s="55" t="e">
        <f t="shared" si="14"/>
        <v>#REF!</v>
      </c>
      <c r="M45" s="55" t="e">
        <f t="shared" si="14"/>
        <v>#REF!</v>
      </c>
      <c r="N45" s="55" t="e">
        <f t="shared" si="14"/>
        <v>#REF!</v>
      </c>
      <c r="O45" s="55" t="e">
        <f t="shared" si="14"/>
        <v>#REF!</v>
      </c>
      <c r="P45" s="55" t="e">
        <f t="shared" si="14"/>
        <v>#REF!</v>
      </c>
      <c r="Q45" s="55" t="e">
        <f t="shared" si="14"/>
        <v>#REF!</v>
      </c>
      <c r="R45" s="55" t="e">
        <f t="shared" si="14"/>
        <v>#REF!</v>
      </c>
      <c r="S45" s="55" t="e">
        <f t="shared" si="14"/>
        <v>#REF!</v>
      </c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150"/>
      <c r="AM45" s="160" t="e">
        <f>SUM(H45:S45)</f>
        <v>#REF!</v>
      </c>
      <c r="AN45" s="154" t="e">
        <f t="shared" si="12"/>
        <v>#REF!</v>
      </c>
    </row>
    <row r="46" spans="1:70" ht="15" hidden="1" customHeight="1">
      <c r="A46" s="53"/>
      <c r="B46" s="56"/>
      <c r="C46" s="279" t="s">
        <v>37</v>
      </c>
      <c r="D46" s="280"/>
      <c r="E46" s="280"/>
      <c r="F46" s="281"/>
      <c r="G46" s="56"/>
      <c r="H46" s="55" t="e">
        <f>#REF!+#REF!+#REF!+H23+H32</f>
        <v>#REF!</v>
      </c>
      <c r="I46" s="55" t="e">
        <f>#REF!+#REF!+#REF!+I23+I32</f>
        <v>#REF!</v>
      </c>
      <c r="J46" s="55" t="e">
        <f>#REF!+#REF!+#REF!+J23+J32</f>
        <v>#REF!</v>
      </c>
      <c r="K46" s="55" t="e">
        <f>#REF!+#REF!+#REF!+K23+K32</f>
        <v>#REF!</v>
      </c>
      <c r="L46" s="55" t="e">
        <f>#REF!+#REF!+#REF!+L23+L32</f>
        <v>#REF!</v>
      </c>
      <c r="M46" s="55" t="e">
        <f>#REF!+#REF!+#REF!+M23+M32</f>
        <v>#REF!</v>
      </c>
      <c r="N46" s="55" t="e">
        <f>#REF!+#REF!+#REF!+N23+N32</f>
        <v>#REF!</v>
      </c>
      <c r="O46" s="55" t="e">
        <f>#REF!+#REF!+#REF!+O23+O32</f>
        <v>#REF!</v>
      </c>
      <c r="P46" s="58" t="e">
        <f>#REF!+#REF!+#REF!+P23+P32</f>
        <v>#REF!</v>
      </c>
      <c r="Q46" s="55" t="e">
        <f>#REF!+#REF!+#REF!+Q23+Q32</f>
        <v>#REF!</v>
      </c>
      <c r="R46" s="55" t="e">
        <f>#REF!+#REF!+#REF!+R23+R32</f>
        <v>#REF!</v>
      </c>
      <c r="S46" s="55" t="e">
        <f>#REF!+#REF!+#REF!+S23+S32</f>
        <v>#REF!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150"/>
      <c r="AM46" s="161" t="e">
        <f>SUM(H46:S46)</f>
        <v>#REF!</v>
      </c>
      <c r="AN46" s="155" t="e">
        <f t="shared" si="12"/>
        <v>#REF!</v>
      </c>
    </row>
    <row r="47" spans="1:70" ht="15" customHeight="1">
      <c r="A47" s="61"/>
      <c r="B47" s="62"/>
      <c r="C47" s="62"/>
      <c r="D47" s="62"/>
      <c r="E47" s="62"/>
      <c r="F47" s="62"/>
      <c r="G47" s="62"/>
      <c r="H47" s="63"/>
      <c r="I47" s="63"/>
      <c r="J47" s="63"/>
      <c r="K47" s="63"/>
      <c r="L47" s="63"/>
      <c r="M47" s="63"/>
      <c r="N47" s="63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N47" s="28"/>
    </row>
    <row r="48" spans="1:70" ht="15" customHeight="1">
      <c r="A48" s="61"/>
      <c r="B48" s="62"/>
      <c r="C48" s="62"/>
      <c r="D48" s="62"/>
      <c r="E48" s="62"/>
      <c r="F48" s="62"/>
      <c r="G48" s="62"/>
      <c r="H48" s="63"/>
      <c r="I48" s="63"/>
      <c r="J48" s="63"/>
      <c r="K48" s="63"/>
      <c r="L48" s="63"/>
      <c r="M48" s="63"/>
      <c r="N48" s="63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N48" s="28"/>
    </row>
    <row r="49" spans="1:40" ht="15" customHeight="1">
      <c r="A49" s="61"/>
      <c r="B49" s="62"/>
      <c r="C49" s="62"/>
      <c r="D49" s="62"/>
      <c r="E49" s="62"/>
      <c r="F49" s="62"/>
      <c r="G49" s="62"/>
      <c r="H49" s="63"/>
      <c r="I49" s="63"/>
      <c r="J49" s="63"/>
      <c r="K49" s="63"/>
      <c r="L49" s="63"/>
      <c r="M49" s="63"/>
      <c r="N49" s="63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N49" s="28"/>
    </row>
    <row r="50" spans="1:40" ht="15" customHeight="1">
      <c r="A50" s="61"/>
      <c r="B50" s="62"/>
      <c r="C50" s="62"/>
      <c r="D50" s="62"/>
      <c r="E50" s="62"/>
      <c r="F50" s="62"/>
      <c r="G50" s="62"/>
      <c r="H50" s="63"/>
      <c r="I50" s="63"/>
      <c r="J50" s="63"/>
      <c r="K50" s="63"/>
      <c r="L50" s="63"/>
      <c r="M50" s="63"/>
      <c r="N50" s="63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N50" s="28"/>
    </row>
    <row r="51" spans="1:40" ht="15" customHeight="1">
      <c r="B51" s="401" t="s">
        <v>65</v>
      </c>
      <c r="C51" s="401"/>
      <c r="G51" s="276" t="s">
        <v>140</v>
      </c>
      <c r="H51" s="276"/>
      <c r="I51" s="276"/>
      <c r="L51" s="273" t="s">
        <v>50</v>
      </c>
      <c r="M51" s="273"/>
      <c r="N51" s="273"/>
      <c r="O51" s="273"/>
      <c r="P51" s="64"/>
      <c r="R51" s="276" t="s">
        <v>137</v>
      </c>
      <c r="S51" s="276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</row>
    <row r="52" spans="1:40" ht="15" customHeight="1">
      <c r="B52" s="9"/>
      <c r="C52" s="9"/>
      <c r="G52" s="275" t="s">
        <v>6</v>
      </c>
      <c r="H52" s="275"/>
      <c r="I52" s="275"/>
      <c r="L52" s="275" t="s">
        <v>51</v>
      </c>
      <c r="M52" s="275"/>
      <c r="N52" s="275"/>
      <c r="O52" s="275"/>
      <c r="P52" s="64"/>
      <c r="R52" s="275" t="s">
        <v>52</v>
      </c>
      <c r="S52" s="275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</row>
    <row r="53" spans="1:40" ht="15" customHeight="1">
      <c r="B53" s="9"/>
      <c r="C53" s="9"/>
      <c r="G53" s="140"/>
      <c r="H53" s="140"/>
      <c r="I53" s="140"/>
      <c r="L53" s="140"/>
      <c r="M53" s="140"/>
      <c r="N53" s="140"/>
      <c r="O53" s="140"/>
      <c r="P53" s="64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</row>
    <row r="54" spans="1:40" ht="13.5" customHeight="1">
      <c r="R54" s="5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N54" s="28"/>
    </row>
    <row r="55" spans="1:40" ht="13.5" customHeight="1">
      <c r="R55" s="5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N55" s="28"/>
    </row>
    <row r="56" spans="1:40" ht="13.5" customHeight="1"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N56" s="28"/>
    </row>
    <row r="57" spans="1:40"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N57" s="28"/>
    </row>
    <row r="58" spans="1:40"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N58" s="28"/>
    </row>
    <row r="59" spans="1:40"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N59" s="28"/>
    </row>
    <row r="60" spans="1:40"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N60" s="28"/>
    </row>
    <row r="61" spans="1:40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N62" s="28"/>
    </row>
    <row r="63" spans="1:40"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N63" s="28"/>
    </row>
    <row r="64" spans="1:40"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N64" s="28"/>
    </row>
    <row r="65" spans="18:40"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N65" s="28"/>
    </row>
  </sheetData>
  <mergeCells count="51">
    <mergeCell ref="G52:I52"/>
    <mergeCell ref="L52:O52"/>
    <mergeCell ref="R52:S52"/>
    <mergeCell ref="D45:F45"/>
    <mergeCell ref="C46:F46"/>
    <mergeCell ref="B51:C51"/>
    <mergeCell ref="G51:I51"/>
    <mergeCell ref="L51:O51"/>
    <mergeCell ref="R51:S51"/>
    <mergeCell ref="C44:F44"/>
    <mergeCell ref="C32:F32"/>
    <mergeCell ref="D33:F33"/>
    <mergeCell ref="B34:F34"/>
    <mergeCell ref="B35:F35"/>
    <mergeCell ref="B36:F36"/>
    <mergeCell ref="A37:G37"/>
    <mergeCell ref="A38:G38"/>
    <mergeCell ref="A39:G39"/>
    <mergeCell ref="A40:G40"/>
    <mergeCell ref="D42:F42"/>
    <mergeCell ref="C43:F43"/>
    <mergeCell ref="D31:F31"/>
    <mergeCell ref="AN15:AN16"/>
    <mergeCell ref="H17:AL18"/>
    <mergeCell ref="H19:AL19"/>
    <mergeCell ref="C20:F20"/>
    <mergeCell ref="C21:F21"/>
    <mergeCell ref="D22:F22"/>
    <mergeCell ref="C23:F23"/>
    <mergeCell ref="A28:F28"/>
    <mergeCell ref="C29:F29"/>
    <mergeCell ref="C30:F30"/>
    <mergeCell ref="H24:AL24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B3:F3"/>
    <mergeCell ref="B9:F9"/>
    <mergeCell ref="AG3:AM3"/>
    <mergeCell ref="AG5:AM5"/>
    <mergeCell ref="AG7:AM7"/>
    <mergeCell ref="AG9:AM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1" customWidth="1"/>
    <col min="2" max="2" width="52.85546875" style="66" customWidth="1"/>
    <col min="3" max="3" width="31" style="1" customWidth="1"/>
    <col min="4" max="4" width="18.28515625" style="1" customWidth="1"/>
    <col min="5" max="5" width="12.42578125" style="1"/>
    <col min="6" max="6" width="16.85546875" style="2" customWidth="1"/>
    <col min="7" max="7" width="8.42578125" style="2" hidden="1" customWidth="1"/>
    <col min="8" max="35" width="8.42578125" style="1" customWidth="1"/>
    <col min="36" max="38" width="8.42578125" style="1" customWidth="1" outlineLevel="1"/>
    <col min="39" max="39" width="12.42578125" style="65"/>
    <col min="40" max="40" width="18.85546875" style="1" customWidth="1"/>
    <col min="41" max="42" width="12.42578125" style="1"/>
    <col min="43" max="69" width="12.42578125" style="28"/>
    <col min="70" max="16384" width="12.42578125" style="1"/>
  </cols>
  <sheetData>
    <row r="1" spans="1:40" ht="15" hidden="1" customHeight="1">
      <c r="A1" s="204"/>
      <c r="B1" s="205"/>
      <c r="C1" s="207"/>
      <c r="D1" s="207"/>
      <c r="E1" s="16"/>
      <c r="F1" s="16"/>
      <c r="G1" s="16"/>
      <c r="H1" s="15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</row>
    <row r="2" spans="1:40" ht="15" hidden="1" customHeight="1" thickBot="1">
      <c r="A2" s="204"/>
      <c r="B2" s="129" t="s">
        <v>0</v>
      </c>
      <c r="C2" s="207"/>
      <c r="D2" s="207"/>
      <c r="E2" s="16"/>
      <c r="F2" s="16"/>
      <c r="G2" s="16"/>
      <c r="H2" s="15"/>
      <c r="R2" s="208"/>
      <c r="S2" s="208"/>
      <c r="T2" s="208"/>
      <c r="U2" s="208"/>
      <c r="V2" s="208"/>
      <c r="W2" s="208"/>
      <c r="X2" s="208"/>
      <c r="Y2" s="208"/>
      <c r="Z2" s="171" t="s">
        <v>1</v>
      </c>
      <c r="AC2" s="208"/>
      <c r="AD2" s="208"/>
      <c r="AE2" s="208"/>
      <c r="AF2" s="208"/>
      <c r="AG2" s="204"/>
      <c r="AH2" s="204"/>
      <c r="AI2" s="204"/>
      <c r="AJ2" s="204"/>
      <c r="AK2" s="204"/>
      <c r="AL2" s="204"/>
      <c r="AM2" s="229"/>
    </row>
    <row r="3" spans="1:40" ht="32.25" hidden="1" customHeight="1">
      <c r="A3" s="204"/>
      <c r="B3" s="269" t="s">
        <v>57</v>
      </c>
      <c r="C3" s="269"/>
      <c r="D3" s="269"/>
      <c r="E3" s="269"/>
      <c r="F3" s="269"/>
      <c r="G3" s="16"/>
      <c r="H3" s="15"/>
      <c r="R3" s="208"/>
      <c r="S3" s="208"/>
      <c r="T3" s="208"/>
      <c r="U3" s="208"/>
      <c r="V3" s="208"/>
      <c r="W3" s="208"/>
      <c r="X3" s="208"/>
      <c r="Y3" s="208"/>
      <c r="Z3" s="269" t="s">
        <v>3</v>
      </c>
      <c r="AA3" s="269"/>
      <c r="AB3" s="269"/>
      <c r="AC3" s="269"/>
      <c r="AD3" s="269"/>
      <c r="AE3" s="269"/>
      <c r="AF3" s="269"/>
      <c r="AG3" s="204"/>
      <c r="AH3" s="204"/>
      <c r="AI3" s="204"/>
      <c r="AJ3" s="204"/>
      <c r="AK3" s="204"/>
      <c r="AL3" s="204"/>
      <c r="AM3" s="204"/>
    </row>
    <row r="4" spans="1:40" ht="31.5" hidden="1" customHeight="1">
      <c r="A4" s="204"/>
      <c r="B4" s="84" t="s">
        <v>62</v>
      </c>
      <c r="C4" s="85"/>
      <c r="D4" s="85"/>
      <c r="E4" s="85"/>
      <c r="F4" s="85"/>
      <c r="G4" s="16"/>
      <c r="H4" s="15"/>
      <c r="R4" s="208"/>
      <c r="S4" s="208"/>
      <c r="T4" s="208"/>
      <c r="U4" s="208"/>
      <c r="V4" s="208"/>
      <c r="W4" s="208"/>
      <c r="X4" s="208"/>
      <c r="Y4" s="208"/>
      <c r="Z4" s="85"/>
      <c r="AA4" s="85"/>
      <c r="AB4" s="85"/>
      <c r="AC4" s="85"/>
      <c r="AD4" s="85"/>
      <c r="AE4" s="208"/>
      <c r="AF4" s="208"/>
      <c r="AG4" s="204"/>
      <c r="AH4" s="204"/>
      <c r="AI4" s="204"/>
      <c r="AJ4" s="204"/>
      <c r="AK4" s="204"/>
      <c r="AL4" s="204"/>
      <c r="AM4" s="204"/>
    </row>
    <row r="5" spans="1:40" ht="15" hidden="1" customHeight="1">
      <c r="A5" s="204"/>
      <c r="B5" s="214" t="s">
        <v>6</v>
      </c>
      <c r="C5" s="87"/>
      <c r="D5" s="87"/>
      <c r="E5" s="87"/>
      <c r="F5" s="87"/>
      <c r="G5" s="16"/>
      <c r="H5" s="15"/>
      <c r="R5" s="208"/>
      <c r="S5" s="208"/>
      <c r="T5" s="208"/>
      <c r="U5" s="208"/>
      <c r="V5" s="208"/>
      <c r="W5" s="208"/>
      <c r="X5" s="208"/>
      <c r="Y5" s="208"/>
      <c r="Z5" s="271" t="s">
        <v>6</v>
      </c>
      <c r="AA5" s="271"/>
      <c r="AB5" s="271"/>
      <c r="AC5" s="271"/>
      <c r="AD5" s="271"/>
      <c r="AE5" s="271"/>
      <c r="AF5" s="271"/>
      <c r="AG5" s="204"/>
      <c r="AH5" s="204"/>
      <c r="AI5" s="204"/>
      <c r="AJ5" s="204"/>
      <c r="AK5" s="204"/>
      <c r="AL5" s="204"/>
      <c r="AM5" s="204"/>
    </row>
    <row r="6" spans="1:40" ht="33" hidden="1" customHeight="1">
      <c r="A6" s="204"/>
      <c r="B6" s="88" t="s">
        <v>63</v>
      </c>
      <c r="C6" s="85"/>
      <c r="D6" s="85"/>
      <c r="E6" s="85"/>
      <c r="F6" s="85"/>
      <c r="G6" s="16"/>
      <c r="H6" s="15"/>
      <c r="R6" s="208"/>
      <c r="S6" s="208"/>
      <c r="T6" s="208"/>
      <c r="U6" s="208"/>
      <c r="V6" s="208"/>
      <c r="W6" s="208"/>
      <c r="X6" s="208"/>
      <c r="Y6" s="208"/>
      <c r="Z6" s="85"/>
      <c r="AA6" s="85"/>
      <c r="AB6" s="85"/>
      <c r="AC6" s="85"/>
      <c r="AD6" s="85"/>
      <c r="AE6" s="208"/>
      <c r="AF6" s="208"/>
      <c r="AG6" s="204"/>
      <c r="AH6" s="204"/>
      <c r="AI6" s="204"/>
      <c r="AJ6" s="204"/>
      <c r="AK6" s="204"/>
      <c r="AL6" s="204"/>
      <c r="AM6" s="204"/>
    </row>
    <row r="7" spans="1:40" ht="15" hidden="1" customHeight="1">
      <c r="A7" s="204"/>
      <c r="B7" s="89" t="s">
        <v>51</v>
      </c>
      <c r="C7" s="90"/>
      <c r="D7" s="90"/>
      <c r="E7" s="90"/>
      <c r="F7" s="90"/>
      <c r="G7" s="16"/>
      <c r="H7" s="15"/>
      <c r="R7" s="208"/>
      <c r="S7" s="208"/>
      <c r="T7" s="208"/>
      <c r="U7" s="208"/>
      <c r="V7" s="208"/>
      <c r="W7" s="208"/>
      <c r="X7" s="208"/>
      <c r="Y7" s="208"/>
      <c r="Z7" s="271" t="s">
        <v>51</v>
      </c>
      <c r="AA7" s="271"/>
      <c r="AB7" s="271"/>
      <c r="AC7" s="271"/>
      <c r="AD7" s="271"/>
      <c r="AE7" s="271"/>
      <c r="AF7" s="271"/>
      <c r="AG7" s="204"/>
      <c r="AH7" s="204"/>
      <c r="AI7" s="204"/>
      <c r="AJ7" s="204"/>
      <c r="AK7" s="204"/>
      <c r="AL7" s="204"/>
      <c r="AM7" s="204"/>
    </row>
    <row r="8" spans="1:40" ht="15" hidden="1" customHeight="1">
      <c r="A8" s="204"/>
      <c r="B8" s="85"/>
      <c r="C8" s="85"/>
      <c r="D8" s="85"/>
      <c r="E8" s="85"/>
      <c r="F8" s="85"/>
      <c r="G8" s="16"/>
      <c r="H8" s="15"/>
      <c r="R8" s="208"/>
      <c r="S8" s="208"/>
      <c r="T8" s="208"/>
      <c r="U8" s="208"/>
      <c r="V8" s="208"/>
      <c r="W8" s="208"/>
      <c r="X8" s="208"/>
      <c r="Y8" s="208"/>
      <c r="Z8" s="85"/>
      <c r="AA8" s="85"/>
      <c r="AB8" s="85"/>
      <c r="AC8" s="85"/>
      <c r="AD8" s="85"/>
      <c r="AE8" s="208"/>
      <c r="AF8" s="208"/>
      <c r="AG8" s="204"/>
      <c r="AH8" s="204"/>
      <c r="AI8" s="204"/>
      <c r="AJ8" s="204"/>
      <c r="AK8" s="204"/>
      <c r="AL8" s="204"/>
      <c r="AM8" s="204"/>
    </row>
    <row r="9" spans="1:40" ht="27.75" hidden="1" customHeight="1" thickBot="1">
      <c r="A9" s="17"/>
      <c r="B9" s="269" t="s">
        <v>153</v>
      </c>
      <c r="C9" s="269"/>
      <c r="D9" s="269"/>
      <c r="E9" s="269"/>
      <c r="F9" s="269"/>
      <c r="G9" s="17"/>
      <c r="H9" s="17"/>
      <c r="I9" s="17"/>
      <c r="J9" s="17"/>
      <c r="K9" s="17"/>
      <c r="L9" s="17"/>
      <c r="R9" s="204"/>
      <c r="S9" s="204"/>
      <c r="T9" s="204"/>
      <c r="U9" s="204"/>
      <c r="V9" s="204"/>
      <c r="W9" s="204"/>
      <c r="X9" s="204"/>
      <c r="Y9" s="204"/>
      <c r="Z9" s="381" t="s">
        <v>152</v>
      </c>
      <c r="AA9" s="381"/>
      <c r="AB9" s="381"/>
      <c r="AC9" s="381"/>
      <c r="AD9" s="381"/>
      <c r="AE9" s="381"/>
      <c r="AF9" s="381"/>
      <c r="AG9" s="204"/>
      <c r="AH9" s="204"/>
      <c r="AI9" s="204"/>
      <c r="AJ9" s="204"/>
      <c r="AK9" s="204"/>
      <c r="AL9" s="204"/>
      <c r="AM9" s="204"/>
    </row>
    <row r="10" spans="1:40" ht="27.75" customHeight="1" thickBot="1">
      <c r="A10" s="17"/>
      <c r="B10" s="206"/>
      <c r="C10" s="206"/>
      <c r="D10" s="206"/>
      <c r="E10" s="206"/>
      <c r="F10" s="206"/>
      <c r="G10" s="17"/>
      <c r="H10" s="17"/>
      <c r="I10" s="17"/>
      <c r="J10" s="17"/>
      <c r="K10" s="17"/>
      <c r="L10" s="17"/>
      <c r="M10" s="206"/>
      <c r="N10" s="206"/>
      <c r="O10" s="206"/>
      <c r="P10" s="206"/>
      <c r="Q10" s="206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30" t="s">
        <v>102</v>
      </c>
    </row>
    <row r="11" spans="1:40" ht="27.75" customHeight="1">
      <c r="A11" s="17"/>
      <c r="B11" s="206"/>
      <c r="C11" s="206"/>
      <c r="D11" s="206"/>
      <c r="E11" s="206"/>
      <c r="F11" s="206"/>
      <c r="G11" s="17"/>
      <c r="H11" s="17"/>
      <c r="I11" s="17"/>
      <c r="J11" s="17"/>
      <c r="K11" s="17"/>
      <c r="L11" s="17"/>
      <c r="M11" s="206"/>
      <c r="N11" s="206"/>
      <c r="O11" s="206"/>
      <c r="P11" s="206"/>
      <c r="Q11" s="206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</row>
    <row r="12" spans="1:40" ht="18.75" customHeight="1">
      <c r="A12" s="375" t="s">
        <v>162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5"/>
      <c r="AE12" s="375"/>
      <c r="AF12" s="375"/>
      <c r="AG12" s="375"/>
      <c r="AH12" s="375"/>
      <c r="AI12" s="375"/>
      <c r="AJ12" s="375"/>
      <c r="AK12" s="375"/>
      <c r="AL12" s="375"/>
      <c r="AM12" s="375"/>
      <c r="AN12" s="375"/>
    </row>
    <row r="13" spans="1:40" ht="18.75" customHeight="1">
      <c r="A13" s="375" t="s">
        <v>138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375"/>
      <c r="AM13" s="375"/>
      <c r="AN13" s="375"/>
    </row>
    <row r="14" spans="1:40" ht="16.5" customHeight="1">
      <c r="A14" s="375" t="s">
        <v>142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75"/>
      <c r="AN14" s="375"/>
    </row>
    <row r="15" spans="1:40" ht="15" customHeight="1">
      <c r="A15" s="369" t="s">
        <v>10</v>
      </c>
      <c r="B15" s="376" t="s">
        <v>11</v>
      </c>
      <c r="C15" s="369" t="s">
        <v>89</v>
      </c>
      <c r="D15" s="328" t="s">
        <v>91</v>
      </c>
      <c r="E15" s="337" t="s">
        <v>54</v>
      </c>
      <c r="F15" s="337" t="s">
        <v>87</v>
      </c>
      <c r="G15" s="377" t="s">
        <v>13</v>
      </c>
      <c r="H15" s="409" t="s">
        <v>176</v>
      </c>
      <c r="I15" s="409"/>
      <c r="J15" s="409"/>
      <c r="K15" s="409"/>
      <c r="L15" s="409"/>
      <c r="M15" s="409"/>
      <c r="N15" s="409"/>
      <c r="O15" s="409"/>
      <c r="P15" s="409"/>
      <c r="Q15" s="409"/>
      <c r="R15" s="409"/>
      <c r="S15" s="409"/>
      <c r="T15" s="409"/>
      <c r="U15" s="409"/>
      <c r="V15" s="409"/>
      <c r="W15" s="409"/>
      <c r="X15" s="409"/>
      <c r="Y15" s="409"/>
      <c r="Z15" s="409"/>
      <c r="AA15" s="409"/>
      <c r="AB15" s="409"/>
      <c r="AC15" s="409"/>
      <c r="AD15" s="409"/>
      <c r="AE15" s="409"/>
      <c r="AF15" s="409"/>
      <c r="AG15" s="409"/>
      <c r="AH15" s="409"/>
      <c r="AI15" s="409"/>
      <c r="AJ15" s="409"/>
      <c r="AK15" s="409"/>
      <c r="AL15" s="410"/>
      <c r="AM15" s="403" t="s">
        <v>161</v>
      </c>
      <c r="AN15" s="402" t="s">
        <v>26</v>
      </c>
    </row>
    <row r="16" spans="1:40" ht="31.5" customHeight="1">
      <c r="A16" s="369"/>
      <c r="B16" s="376"/>
      <c r="C16" s="369"/>
      <c r="D16" s="329"/>
      <c r="E16" s="337"/>
      <c r="F16" s="337"/>
      <c r="G16" s="377"/>
      <c r="H16" s="421">
        <v>1</v>
      </c>
      <c r="I16" s="419" t="s">
        <v>107</v>
      </c>
      <c r="J16" s="421">
        <v>3</v>
      </c>
      <c r="K16" s="419" t="s">
        <v>109</v>
      </c>
      <c r="L16" s="421">
        <v>5</v>
      </c>
      <c r="M16" s="218" t="s">
        <v>111</v>
      </c>
      <c r="N16" s="422">
        <v>7</v>
      </c>
      <c r="O16" s="218" t="s">
        <v>113</v>
      </c>
      <c r="P16" s="421">
        <v>9</v>
      </c>
      <c r="Q16" s="419" t="s">
        <v>115</v>
      </c>
      <c r="R16" s="421">
        <v>11</v>
      </c>
      <c r="S16" s="419" t="s">
        <v>117</v>
      </c>
      <c r="T16" s="422">
        <v>13</v>
      </c>
      <c r="U16" s="218" t="s">
        <v>119</v>
      </c>
      <c r="V16" s="422">
        <v>15</v>
      </c>
      <c r="W16" s="218" t="s">
        <v>121</v>
      </c>
      <c r="X16" s="422">
        <v>17</v>
      </c>
      <c r="Y16" s="419" t="s">
        <v>123</v>
      </c>
      <c r="Z16" s="421">
        <v>19</v>
      </c>
      <c r="AA16" s="218" t="s">
        <v>125</v>
      </c>
      <c r="AB16" s="422">
        <v>21</v>
      </c>
      <c r="AC16" s="218" t="s">
        <v>127</v>
      </c>
      <c r="AD16" s="422">
        <v>23</v>
      </c>
      <c r="AE16" s="218" t="s">
        <v>129</v>
      </c>
      <c r="AF16" s="421">
        <v>25</v>
      </c>
      <c r="AG16" s="419" t="s">
        <v>131</v>
      </c>
      <c r="AH16" s="422">
        <v>27</v>
      </c>
      <c r="AI16" s="218" t="s">
        <v>133</v>
      </c>
      <c r="AJ16" s="422">
        <v>29</v>
      </c>
      <c r="AK16" s="218" t="s">
        <v>135</v>
      </c>
      <c r="AL16" s="219" t="s">
        <v>136</v>
      </c>
      <c r="AM16" s="403"/>
      <c r="AN16" s="402"/>
    </row>
    <row r="17" spans="1:69" ht="30" customHeight="1">
      <c r="A17" s="369"/>
      <c r="B17" s="376"/>
      <c r="C17" s="369"/>
      <c r="D17" s="329"/>
      <c r="E17" s="337"/>
      <c r="F17" s="337"/>
      <c r="G17" s="377"/>
      <c r="H17" s="404" t="s">
        <v>160</v>
      </c>
      <c r="I17" s="405"/>
      <c r="J17" s="405"/>
      <c r="K17" s="405"/>
      <c r="L17" s="405"/>
      <c r="M17" s="405"/>
      <c r="N17" s="405"/>
      <c r="O17" s="405"/>
      <c r="P17" s="405"/>
      <c r="Q17" s="405"/>
      <c r="R17" s="405"/>
      <c r="S17" s="405"/>
      <c r="T17" s="405"/>
      <c r="U17" s="405"/>
      <c r="V17" s="405"/>
      <c r="W17" s="405"/>
      <c r="X17" s="405"/>
      <c r="Y17" s="405"/>
      <c r="Z17" s="405"/>
      <c r="AA17" s="405"/>
      <c r="AB17" s="405"/>
      <c r="AC17" s="405"/>
      <c r="AD17" s="405"/>
      <c r="AE17" s="405"/>
      <c r="AF17" s="405"/>
      <c r="AG17" s="405"/>
      <c r="AH17" s="405"/>
      <c r="AI17" s="405"/>
      <c r="AJ17" s="405"/>
      <c r="AK17" s="405"/>
      <c r="AL17" s="405"/>
      <c r="AM17" s="403"/>
      <c r="AN17" s="402" t="s">
        <v>95</v>
      </c>
    </row>
    <row r="18" spans="1:69" ht="12" customHeight="1">
      <c r="A18" s="369"/>
      <c r="B18" s="376"/>
      <c r="C18" s="369"/>
      <c r="D18" s="330"/>
      <c r="E18" s="337"/>
      <c r="F18" s="337"/>
      <c r="G18" s="377"/>
      <c r="H18" s="406"/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7"/>
      <c r="V18" s="407"/>
      <c r="W18" s="407"/>
      <c r="X18" s="407"/>
      <c r="Y18" s="407"/>
      <c r="Z18" s="407"/>
      <c r="AA18" s="407"/>
      <c r="AB18" s="407"/>
      <c r="AC18" s="407"/>
      <c r="AD18" s="407"/>
      <c r="AE18" s="407"/>
      <c r="AF18" s="407"/>
      <c r="AG18" s="407"/>
      <c r="AH18" s="407"/>
      <c r="AI18" s="407"/>
      <c r="AJ18" s="407"/>
      <c r="AK18" s="407"/>
      <c r="AL18" s="407"/>
      <c r="AM18" s="403"/>
      <c r="AN18" s="402"/>
    </row>
    <row r="19" spans="1:69" s="23" customFormat="1" ht="16.5" thickBot="1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408">
        <v>7</v>
      </c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08"/>
      <c r="AB19" s="408"/>
      <c r="AC19" s="408"/>
      <c r="AD19" s="408"/>
      <c r="AE19" s="408"/>
      <c r="AF19" s="408"/>
      <c r="AG19" s="408"/>
      <c r="AH19" s="408"/>
      <c r="AI19" s="408"/>
      <c r="AJ19" s="408"/>
      <c r="AK19" s="408"/>
      <c r="AL19" s="408"/>
      <c r="AM19" s="225">
        <v>8</v>
      </c>
      <c r="AN19" s="226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54.75" customHeight="1" thickBot="1">
      <c r="A20" s="121" t="s">
        <v>154</v>
      </c>
      <c r="B20" s="304" t="s">
        <v>44</v>
      </c>
      <c r="C20" s="31" t="s">
        <v>84</v>
      </c>
      <c r="D20" s="31">
        <v>7.8620000000000001</v>
      </c>
      <c r="E20" s="210" t="s">
        <v>30</v>
      </c>
      <c r="F20" s="26" t="s">
        <v>88</v>
      </c>
      <c r="G20" s="216">
        <v>1</v>
      </c>
      <c r="H20" s="424"/>
      <c r="I20" s="424"/>
      <c r="J20" s="424"/>
      <c r="K20" s="424"/>
      <c r="L20" s="424"/>
      <c r="M20" s="423"/>
      <c r="N20" s="423"/>
      <c r="O20" s="423"/>
      <c r="P20" s="424"/>
      <c r="Q20" s="424"/>
      <c r="R20" s="425"/>
      <c r="S20" s="424"/>
      <c r="T20" s="423">
        <f>D20</f>
        <v>7.8620000000000001</v>
      </c>
      <c r="U20" s="423"/>
      <c r="V20" s="423"/>
      <c r="W20" s="423"/>
      <c r="X20" s="423"/>
      <c r="Y20" s="424"/>
      <c r="Z20" s="424"/>
      <c r="AA20" s="423"/>
      <c r="AB20" s="423"/>
      <c r="AC20" s="423"/>
      <c r="AD20" s="423"/>
      <c r="AE20" s="423"/>
      <c r="AF20" s="424"/>
      <c r="AG20" s="424"/>
      <c r="AH20" s="423"/>
      <c r="AI20" s="423"/>
      <c r="AJ20" s="423"/>
      <c r="AK20" s="423"/>
      <c r="AL20" s="423"/>
      <c r="AM20" s="222">
        <f>SUM(H20:AL20)</f>
        <v>7.8620000000000001</v>
      </c>
      <c r="AN20" s="222">
        <f>AM20</f>
        <v>7.8620000000000001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54.75" customHeight="1">
      <c r="A21" s="121" t="s">
        <v>155</v>
      </c>
      <c r="B21" s="306"/>
      <c r="C21" s="31" t="s">
        <v>85</v>
      </c>
      <c r="D21" s="31">
        <v>7.8620000000000001</v>
      </c>
      <c r="E21" s="210" t="s">
        <v>31</v>
      </c>
      <c r="F21" s="26" t="s">
        <v>158</v>
      </c>
      <c r="G21" s="216">
        <v>1</v>
      </c>
      <c r="H21" s="424"/>
      <c r="I21" s="424"/>
      <c r="J21" s="424"/>
      <c r="K21" s="424"/>
      <c r="L21" s="424"/>
      <c r="M21" s="423"/>
      <c r="N21" s="423"/>
      <c r="O21" s="423"/>
      <c r="P21" s="424"/>
      <c r="Q21" s="424"/>
      <c r="R21" s="424"/>
      <c r="S21" s="424"/>
      <c r="T21" s="423"/>
      <c r="U21" s="423"/>
      <c r="V21" s="423"/>
      <c r="W21" s="423"/>
      <c r="X21" s="423"/>
      <c r="Y21" s="425"/>
      <c r="Z21" s="424"/>
      <c r="AA21" s="423">
        <f>D21</f>
        <v>7.8620000000000001</v>
      </c>
      <c r="AB21" s="423"/>
      <c r="AC21" s="423"/>
      <c r="AD21" s="423"/>
      <c r="AE21" s="423"/>
      <c r="AF21" s="424"/>
      <c r="AG21" s="424"/>
      <c r="AH21" s="423"/>
      <c r="AI21" s="423"/>
      <c r="AJ21" s="423"/>
      <c r="AK21" s="423"/>
      <c r="AL21" s="423"/>
      <c r="AM21" s="222">
        <f>SUM(H21:AL21)</f>
        <v>7.8620000000000001</v>
      </c>
      <c r="AN21" s="222">
        <f>AM21</f>
        <v>7.8620000000000001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286" t="s">
        <v>94</v>
      </c>
      <c r="B22" s="286"/>
      <c r="C22" s="286"/>
      <c r="D22" s="286"/>
      <c r="E22" s="286"/>
      <c r="F22" s="286"/>
      <c r="G22" s="119" t="s">
        <v>33</v>
      </c>
      <c r="H22" s="223">
        <f t="shared" ref="H22:Q22" si="0">H20</f>
        <v>0</v>
      </c>
      <c r="I22" s="223">
        <f t="shared" si="0"/>
        <v>0</v>
      </c>
      <c r="J22" s="223">
        <f t="shared" si="0"/>
        <v>0</v>
      </c>
      <c r="K22" s="223">
        <f t="shared" si="0"/>
        <v>0</v>
      </c>
      <c r="L22" s="223">
        <f t="shared" si="0"/>
        <v>0</v>
      </c>
      <c r="M22" s="223">
        <f t="shared" si="0"/>
        <v>0</v>
      </c>
      <c r="N22" s="223">
        <f t="shared" si="0"/>
        <v>0</v>
      </c>
      <c r="O22" s="223">
        <f t="shared" si="0"/>
        <v>0</v>
      </c>
      <c r="P22" s="223">
        <f t="shared" si="0"/>
        <v>0</v>
      </c>
      <c r="Q22" s="223">
        <f t="shared" si="0"/>
        <v>0</v>
      </c>
      <c r="R22" s="223">
        <f>SUM(R20:R21)</f>
        <v>0</v>
      </c>
      <c r="S22" s="223"/>
      <c r="T22" s="223">
        <f>SUM(T20:T21)</f>
        <v>7.8620000000000001</v>
      </c>
      <c r="U22" s="223">
        <f t="shared" ref="T22:AM22" si="1">SUM(U20:U21)</f>
        <v>0</v>
      </c>
      <c r="V22" s="223">
        <f t="shared" si="1"/>
        <v>0</v>
      </c>
      <c r="W22" s="223">
        <f t="shared" si="1"/>
        <v>0</v>
      </c>
      <c r="X22" s="223">
        <f t="shared" si="1"/>
        <v>0</v>
      </c>
      <c r="Y22" s="223">
        <f>SUM(Y20:Y21)</f>
        <v>0</v>
      </c>
      <c r="Z22" s="223"/>
      <c r="AA22" s="223">
        <f>SUM(AA20:AA21)</f>
        <v>7.8620000000000001</v>
      </c>
      <c r="AB22" s="223">
        <f t="shared" si="1"/>
        <v>0</v>
      </c>
      <c r="AC22" s="223">
        <f t="shared" si="1"/>
        <v>0</v>
      </c>
      <c r="AD22" s="223">
        <f t="shared" si="1"/>
        <v>0</v>
      </c>
      <c r="AE22" s="223">
        <f t="shared" si="1"/>
        <v>0</v>
      </c>
      <c r="AF22" s="223">
        <f t="shared" si="1"/>
        <v>0</v>
      </c>
      <c r="AG22" s="223">
        <f t="shared" si="1"/>
        <v>0</v>
      </c>
      <c r="AH22" s="223">
        <f t="shared" si="1"/>
        <v>0</v>
      </c>
      <c r="AI22" s="223">
        <f t="shared" si="1"/>
        <v>0</v>
      </c>
      <c r="AJ22" s="223">
        <f t="shared" si="1"/>
        <v>0</v>
      </c>
      <c r="AK22" s="223">
        <f t="shared" si="1"/>
        <v>0</v>
      </c>
      <c r="AL22" s="223">
        <f t="shared" si="1"/>
        <v>0</v>
      </c>
      <c r="AM22" s="223">
        <f t="shared" si="1"/>
        <v>15.724</v>
      </c>
      <c r="AN22" s="224">
        <f>SUM(AN20:AN21)</f>
        <v>15.724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83" t="s">
        <v>65</v>
      </c>
      <c r="C25" s="383"/>
      <c r="D25" s="383"/>
      <c r="E25" s="383"/>
      <c r="F25" s="383"/>
      <c r="G25" s="383"/>
      <c r="H25" s="232"/>
      <c r="I25" s="387" t="s">
        <v>167</v>
      </c>
      <c r="J25" s="387"/>
      <c r="K25" s="387"/>
      <c r="L25" s="387"/>
      <c r="M25" s="233"/>
      <c r="N25" s="385"/>
      <c r="O25" s="385"/>
      <c r="P25" s="385"/>
      <c r="Q25" s="385"/>
      <c r="R25" s="233"/>
      <c r="S25" s="386" t="s">
        <v>168</v>
      </c>
      <c r="T25" s="386"/>
      <c r="U25" s="386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88" t="s">
        <v>6</v>
      </c>
      <c r="J26" s="388"/>
      <c r="K26" s="388"/>
      <c r="L26" s="388"/>
      <c r="M26" s="232"/>
      <c r="N26" s="388" t="s">
        <v>51</v>
      </c>
      <c r="O26" s="388"/>
      <c r="P26" s="388"/>
      <c r="Q26" s="388"/>
      <c r="R26" s="232"/>
      <c r="S26" s="388" t="s">
        <v>52</v>
      </c>
      <c r="T26" s="388"/>
      <c r="U26" s="388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</row>
    <row r="27" spans="1:69" ht="68.25" customHeight="1">
      <c r="B27" s="383" t="s">
        <v>166</v>
      </c>
      <c r="C27" s="383"/>
      <c r="D27" s="383"/>
      <c r="E27" s="383"/>
      <c r="F27" s="383"/>
      <c r="G27" s="383"/>
      <c r="H27" s="232"/>
      <c r="I27" s="384" t="s">
        <v>165</v>
      </c>
      <c r="J27" s="384"/>
      <c r="K27" s="384"/>
      <c r="L27" s="384"/>
      <c r="M27" s="233"/>
      <c r="N27" s="385"/>
      <c r="O27" s="385"/>
      <c r="P27" s="385"/>
      <c r="Q27" s="385"/>
      <c r="R27" s="233"/>
      <c r="S27" s="386" t="s">
        <v>169</v>
      </c>
      <c r="T27" s="386"/>
      <c r="U27" s="386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88" t="s">
        <v>6</v>
      </c>
      <c r="J28" s="388"/>
      <c r="K28" s="388"/>
      <c r="L28" s="388"/>
      <c r="M28" s="232"/>
      <c r="N28" s="388" t="s">
        <v>51</v>
      </c>
      <c r="O28" s="388"/>
      <c r="P28" s="388"/>
      <c r="Q28" s="388"/>
      <c r="R28" s="232"/>
      <c r="S28" s="388" t="s">
        <v>52</v>
      </c>
      <c r="T28" s="388"/>
      <c r="U28" s="388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B27:G27"/>
    <mergeCell ref="I27:L27"/>
    <mergeCell ref="N27:Q27"/>
    <mergeCell ref="S27:U27"/>
    <mergeCell ref="I28:L28"/>
    <mergeCell ref="N28:Q28"/>
    <mergeCell ref="S28:U28"/>
    <mergeCell ref="B25:G25"/>
    <mergeCell ref="I25:L25"/>
    <mergeCell ref="N25:Q25"/>
    <mergeCell ref="S25:U25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I26:L26"/>
    <mergeCell ref="N26:Q26"/>
    <mergeCell ref="S26:U26"/>
    <mergeCell ref="AM15:AM18"/>
    <mergeCell ref="H17:AL18"/>
    <mergeCell ref="H19:AL19"/>
    <mergeCell ref="H15:AL15"/>
    <mergeCell ref="B3:F3"/>
    <mergeCell ref="Z3:AF3"/>
    <mergeCell ref="Z5:AF5"/>
    <mergeCell ref="Z7:AF7"/>
    <mergeCell ref="B9:F9"/>
    <mergeCell ref="Z9:AF9"/>
    <mergeCell ref="A12:AN12"/>
    <mergeCell ref="A13:AN13"/>
    <mergeCell ref="A14:AN14"/>
    <mergeCell ref="AN15:AN16"/>
    <mergeCell ref="AN17:AN1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0" zoomScaleNormal="55" zoomScaleSheetLayoutView="50" workbookViewId="0">
      <selection activeCell="G15" sqref="G15:AK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68" ht="15" hidden="1" customHeight="1">
      <c r="A1" s="195"/>
      <c r="B1" s="196"/>
      <c r="C1" s="193"/>
      <c r="D1" s="16"/>
      <c r="E1" s="16"/>
      <c r="F1" s="16"/>
      <c r="G1" s="15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</row>
    <row r="2" spans="1:68" ht="15" hidden="1" customHeight="1" thickBot="1">
      <c r="A2" s="195"/>
      <c r="B2" s="129" t="s">
        <v>0</v>
      </c>
      <c r="C2" s="193"/>
      <c r="D2" s="16"/>
      <c r="E2" s="16"/>
      <c r="F2" s="16"/>
      <c r="G2" s="15"/>
      <c r="Q2" s="194"/>
      <c r="R2" s="194"/>
      <c r="S2" s="194"/>
      <c r="T2" s="194"/>
      <c r="U2" s="194"/>
      <c r="V2" s="194"/>
      <c r="W2" s="194"/>
      <c r="X2" s="194"/>
      <c r="Y2" s="171" t="s">
        <v>1</v>
      </c>
      <c r="AB2" s="194"/>
      <c r="AC2" s="194"/>
      <c r="AD2" s="194"/>
      <c r="AE2" s="194"/>
      <c r="AF2" s="195"/>
      <c r="AG2" s="195"/>
      <c r="AH2" s="195"/>
      <c r="AI2" s="195"/>
      <c r="AJ2" s="195"/>
      <c r="AK2" s="195"/>
      <c r="AL2" s="229"/>
    </row>
    <row r="3" spans="1:68" ht="32.25" hidden="1" customHeight="1">
      <c r="A3" s="195"/>
      <c r="B3" s="269" t="s">
        <v>57</v>
      </c>
      <c r="C3" s="269"/>
      <c r="D3" s="269"/>
      <c r="E3" s="269"/>
      <c r="F3" s="16"/>
      <c r="G3" s="15"/>
      <c r="Q3" s="194"/>
      <c r="R3" s="194"/>
      <c r="S3" s="194"/>
      <c r="T3" s="194"/>
      <c r="U3" s="194"/>
      <c r="V3" s="194"/>
      <c r="W3" s="194"/>
      <c r="X3" s="194"/>
      <c r="Y3" s="269" t="s">
        <v>3</v>
      </c>
      <c r="Z3" s="269"/>
      <c r="AA3" s="269"/>
      <c r="AB3" s="269"/>
      <c r="AC3" s="269"/>
      <c r="AD3" s="269"/>
      <c r="AE3" s="269"/>
      <c r="AF3" s="195"/>
      <c r="AG3" s="195"/>
      <c r="AH3" s="195"/>
      <c r="AI3" s="195"/>
      <c r="AJ3" s="195"/>
      <c r="AK3" s="195"/>
      <c r="AL3" s="195"/>
    </row>
    <row r="4" spans="1:68" ht="31.5" hidden="1" customHeight="1">
      <c r="A4" s="195"/>
      <c r="B4" s="84" t="s">
        <v>62</v>
      </c>
      <c r="C4" s="85"/>
      <c r="D4" s="85"/>
      <c r="E4" s="85"/>
      <c r="F4" s="16"/>
      <c r="G4" s="15"/>
      <c r="Q4" s="194"/>
      <c r="R4" s="194"/>
      <c r="S4" s="194"/>
      <c r="T4" s="194"/>
      <c r="U4" s="194"/>
      <c r="V4" s="194"/>
      <c r="W4" s="194"/>
      <c r="X4" s="194"/>
      <c r="Y4" s="85"/>
      <c r="Z4" s="85"/>
      <c r="AA4" s="85"/>
      <c r="AB4" s="85"/>
      <c r="AC4" s="85"/>
      <c r="AD4" s="194"/>
      <c r="AE4" s="194"/>
      <c r="AF4" s="195"/>
      <c r="AG4" s="195"/>
      <c r="AH4" s="195"/>
      <c r="AI4" s="195"/>
      <c r="AJ4" s="195"/>
      <c r="AK4" s="195"/>
      <c r="AL4" s="195"/>
    </row>
    <row r="5" spans="1:68" ht="15" hidden="1" customHeight="1">
      <c r="A5" s="195"/>
      <c r="B5" s="197" t="s">
        <v>6</v>
      </c>
      <c r="C5" s="87"/>
      <c r="D5" s="87"/>
      <c r="E5" s="87"/>
      <c r="F5" s="16"/>
      <c r="G5" s="15"/>
      <c r="Q5" s="194"/>
      <c r="R5" s="194"/>
      <c r="S5" s="194"/>
      <c r="T5" s="194"/>
      <c r="U5" s="194"/>
      <c r="V5" s="194"/>
      <c r="W5" s="194"/>
      <c r="X5" s="194"/>
      <c r="Y5" s="271" t="s">
        <v>6</v>
      </c>
      <c r="Z5" s="271"/>
      <c r="AA5" s="271"/>
      <c r="AB5" s="271"/>
      <c r="AC5" s="271"/>
      <c r="AD5" s="271"/>
      <c r="AE5" s="271"/>
      <c r="AF5" s="195"/>
      <c r="AG5" s="195"/>
      <c r="AH5" s="195"/>
      <c r="AI5" s="195"/>
      <c r="AJ5" s="195"/>
      <c r="AK5" s="195"/>
      <c r="AL5" s="195"/>
    </row>
    <row r="6" spans="1:68" ht="33" hidden="1" customHeight="1">
      <c r="A6" s="195"/>
      <c r="B6" s="88" t="s">
        <v>63</v>
      </c>
      <c r="C6" s="85"/>
      <c r="D6" s="85"/>
      <c r="E6" s="85"/>
      <c r="F6" s="16"/>
      <c r="G6" s="15"/>
      <c r="Q6" s="194"/>
      <c r="R6" s="194"/>
      <c r="S6" s="194"/>
      <c r="T6" s="194"/>
      <c r="U6" s="194"/>
      <c r="V6" s="194"/>
      <c r="W6" s="194"/>
      <c r="X6" s="194"/>
      <c r="Y6" s="85"/>
      <c r="Z6" s="85"/>
      <c r="AA6" s="85"/>
      <c r="AB6" s="85"/>
      <c r="AC6" s="85"/>
      <c r="AD6" s="194"/>
      <c r="AE6" s="194"/>
      <c r="AF6" s="195"/>
      <c r="AG6" s="195"/>
      <c r="AH6" s="195"/>
      <c r="AI6" s="195"/>
      <c r="AJ6" s="195"/>
      <c r="AK6" s="195"/>
      <c r="AL6" s="195"/>
    </row>
    <row r="7" spans="1:68" ht="15" hidden="1" customHeight="1">
      <c r="A7" s="195"/>
      <c r="B7" s="89" t="s">
        <v>51</v>
      </c>
      <c r="C7" s="90"/>
      <c r="D7" s="90"/>
      <c r="E7" s="90"/>
      <c r="F7" s="16"/>
      <c r="G7" s="15"/>
      <c r="Q7" s="194"/>
      <c r="R7" s="194"/>
      <c r="S7" s="194"/>
      <c r="T7" s="194"/>
      <c r="U7" s="194"/>
      <c r="V7" s="194"/>
      <c r="W7" s="194"/>
      <c r="X7" s="194"/>
      <c r="Y7" s="271" t="s">
        <v>51</v>
      </c>
      <c r="Z7" s="271"/>
      <c r="AA7" s="271"/>
      <c r="AB7" s="271"/>
      <c r="AC7" s="271"/>
      <c r="AD7" s="271"/>
      <c r="AE7" s="271"/>
      <c r="AF7" s="195"/>
      <c r="AG7" s="195"/>
      <c r="AH7" s="195"/>
      <c r="AI7" s="195"/>
      <c r="AJ7" s="195"/>
      <c r="AK7" s="195"/>
      <c r="AL7" s="195"/>
    </row>
    <row r="8" spans="1:68" ht="15" hidden="1" customHeight="1">
      <c r="A8" s="195"/>
      <c r="B8" s="85"/>
      <c r="C8" s="85"/>
      <c r="D8" s="85"/>
      <c r="E8" s="85"/>
      <c r="F8" s="16"/>
      <c r="G8" s="15"/>
      <c r="Q8" s="194"/>
      <c r="R8" s="194"/>
      <c r="S8" s="194"/>
      <c r="T8" s="194"/>
      <c r="U8" s="194"/>
      <c r="V8" s="194"/>
      <c r="W8" s="194"/>
      <c r="X8" s="194"/>
      <c r="Y8" s="85"/>
      <c r="Z8" s="85"/>
      <c r="AA8" s="85"/>
      <c r="AB8" s="85"/>
      <c r="AC8" s="85"/>
      <c r="AD8" s="194"/>
      <c r="AE8" s="194"/>
      <c r="AF8" s="195"/>
      <c r="AG8" s="195"/>
      <c r="AH8" s="195"/>
      <c r="AI8" s="195"/>
      <c r="AJ8" s="195"/>
      <c r="AK8" s="195"/>
      <c r="AL8" s="195"/>
    </row>
    <row r="9" spans="1:68" ht="27.75" hidden="1" customHeight="1" thickBot="1">
      <c r="A9" s="17"/>
      <c r="B9" s="269" t="s">
        <v>153</v>
      </c>
      <c r="C9" s="269"/>
      <c r="D9" s="269"/>
      <c r="E9" s="269"/>
      <c r="F9" s="17"/>
      <c r="G9" s="17"/>
      <c r="H9" s="17"/>
      <c r="I9" s="17"/>
      <c r="J9" s="17"/>
      <c r="K9" s="17"/>
      <c r="Q9" s="195"/>
      <c r="R9" s="195"/>
      <c r="S9" s="195"/>
      <c r="T9" s="195"/>
      <c r="U9" s="195"/>
      <c r="V9" s="195"/>
      <c r="W9" s="195"/>
      <c r="X9" s="195"/>
      <c r="Y9" s="381" t="s">
        <v>152</v>
      </c>
      <c r="Z9" s="381"/>
      <c r="AA9" s="381"/>
      <c r="AB9" s="381"/>
      <c r="AC9" s="381"/>
      <c r="AD9" s="381"/>
      <c r="AE9" s="381"/>
      <c r="AF9" s="195"/>
      <c r="AG9" s="195"/>
      <c r="AH9" s="195"/>
      <c r="AI9" s="195"/>
      <c r="AJ9" s="195"/>
      <c r="AK9" s="195"/>
      <c r="AL9" s="195"/>
    </row>
    <row r="10" spans="1:68" ht="27.75" customHeight="1" thickBot="1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230" t="s">
        <v>97</v>
      </c>
    </row>
    <row r="11" spans="1:68" ht="27.75" customHeight="1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</row>
    <row r="12" spans="1:68" ht="16.5" customHeight="1">
      <c r="A12" s="375" t="s">
        <v>147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5"/>
      <c r="AE12" s="375"/>
      <c r="AF12" s="375"/>
      <c r="AG12" s="375"/>
      <c r="AH12" s="375"/>
      <c r="AI12" s="375"/>
      <c r="AJ12" s="375"/>
      <c r="AK12" s="375"/>
      <c r="AL12" s="39"/>
      <c r="AO12" s="28"/>
      <c r="BP12" s="1"/>
    </row>
    <row r="13" spans="1:68" ht="16.5" customHeight="1">
      <c r="A13" s="375" t="s">
        <v>138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39"/>
      <c r="AO13" s="28"/>
      <c r="BP13" s="1"/>
    </row>
    <row r="14" spans="1:68" ht="16.5" customHeight="1">
      <c r="A14" s="375" t="s">
        <v>143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9"/>
      <c r="AO14" s="28"/>
      <c r="BP14" s="1"/>
    </row>
    <row r="15" spans="1:68" ht="15" customHeight="1">
      <c r="A15" s="369" t="s">
        <v>10</v>
      </c>
      <c r="B15" s="376" t="s">
        <v>11</v>
      </c>
      <c r="C15" s="369" t="s">
        <v>89</v>
      </c>
      <c r="D15" s="337" t="s">
        <v>54</v>
      </c>
      <c r="E15" s="337" t="s">
        <v>87</v>
      </c>
      <c r="F15" s="377" t="s">
        <v>13</v>
      </c>
      <c r="G15" s="378" t="s">
        <v>176</v>
      </c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9"/>
      <c r="AL15" s="380" t="s">
        <v>55</v>
      </c>
    </row>
    <row r="16" spans="1:68" ht="15" customHeight="1">
      <c r="A16" s="369"/>
      <c r="B16" s="376"/>
      <c r="C16" s="369"/>
      <c r="D16" s="337"/>
      <c r="E16" s="337"/>
      <c r="F16" s="377"/>
      <c r="G16" s="418">
        <v>1</v>
      </c>
      <c r="H16" s="419" t="s">
        <v>107</v>
      </c>
      <c r="I16" s="418">
        <v>3</v>
      </c>
      <c r="J16" s="419" t="s">
        <v>109</v>
      </c>
      <c r="K16" s="418">
        <v>5</v>
      </c>
      <c r="L16" s="218" t="s">
        <v>111</v>
      </c>
      <c r="M16" s="217">
        <v>7</v>
      </c>
      <c r="N16" s="218" t="s">
        <v>113</v>
      </c>
      <c r="O16" s="418">
        <v>9</v>
      </c>
      <c r="P16" s="419" t="s">
        <v>115</v>
      </c>
      <c r="Q16" s="418">
        <v>11</v>
      </c>
      <c r="R16" s="419" t="s">
        <v>117</v>
      </c>
      <c r="S16" s="217">
        <v>13</v>
      </c>
      <c r="T16" s="218" t="s">
        <v>119</v>
      </c>
      <c r="U16" s="217">
        <v>15</v>
      </c>
      <c r="V16" s="218" t="s">
        <v>121</v>
      </c>
      <c r="W16" s="217">
        <v>17</v>
      </c>
      <c r="X16" s="419" t="s">
        <v>123</v>
      </c>
      <c r="Y16" s="418">
        <v>19</v>
      </c>
      <c r="Z16" s="218" t="s">
        <v>125</v>
      </c>
      <c r="AA16" s="217">
        <v>21</v>
      </c>
      <c r="AB16" s="218" t="s">
        <v>127</v>
      </c>
      <c r="AC16" s="217">
        <v>23</v>
      </c>
      <c r="AD16" s="218" t="s">
        <v>129</v>
      </c>
      <c r="AE16" s="418">
        <v>25</v>
      </c>
      <c r="AF16" s="419" t="s">
        <v>131</v>
      </c>
      <c r="AG16" s="217">
        <v>27</v>
      </c>
      <c r="AH16" s="218" t="s">
        <v>133</v>
      </c>
      <c r="AI16" s="217">
        <v>29</v>
      </c>
      <c r="AJ16" s="218" t="s">
        <v>135</v>
      </c>
      <c r="AK16" s="219" t="s">
        <v>136</v>
      </c>
      <c r="AL16" s="380"/>
    </row>
    <row r="17" spans="1:69" ht="15" customHeight="1">
      <c r="A17" s="369"/>
      <c r="B17" s="376"/>
      <c r="C17" s="369"/>
      <c r="D17" s="337"/>
      <c r="E17" s="337"/>
      <c r="F17" s="377"/>
      <c r="G17" s="345" t="s">
        <v>148</v>
      </c>
      <c r="H17" s="346"/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6"/>
      <c r="AK17" s="346"/>
      <c r="AL17" s="380"/>
    </row>
    <row r="18" spans="1:69" ht="30" customHeight="1">
      <c r="A18" s="369"/>
      <c r="B18" s="376"/>
      <c r="C18" s="369"/>
      <c r="D18" s="337"/>
      <c r="E18" s="337"/>
      <c r="F18" s="377"/>
      <c r="G18" s="348"/>
      <c r="H18" s="349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80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2">
        <v>7</v>
      </c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382"/>
      <c r="AJ19" s="382"/>
      <c r="AK19" s="382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>
      <c r="A20" s="121" t="s">
        <v>154</v>
      </c>
      <c r="B20" s="304" t="s">
        <v>29</v>
      </c>
      <c r="C20" s="31" t="s">
        <v>80</v>
      </c>
      <c r="D20" s="192" t="s">
        <v>30</v>
      </c>
      <c r="E20" s="26" t="s">
        <v>88</v>
      </c>
      <c r="F20" s="199">
        <v>1</v>
      </c>
      <c r="G20" s="420"/>
      <c r="H20" s="420"/>
      <c r="I20" s="420"/>
      <c r="J20" s="420"/>
      <c r="K20" s="420"/>
      <c r="L20" s="426"/>
      <c r="M20" s="426"/>
      <c r="N20" s="426"/>
      <c r="O20" s="420"/>
      <c r="P20" s="420"/>
      <c r="Q20" s="420"/>
      <c r="R20" s="420"/>
      <c r="S20" s="426"/>
      <c r="T20" s="426">
        <v>1</v>
      </c>
      <c r="U20" s="426"/>
      <c r="V20" s="426"/>
      <c r="W20" s="426"/>
      <c r="X20" s="420"/>
      <c r="Y20" s="420"/>
      <c r="Z20" s="426"/>
      <c r="AA20" s="426"/>
      <c r="AB20" s="426"/>
      <c r="AC20" s="426"/>
      <c r="AD20" s="426"/>
      <c r="AE20" s="420"/>
      <c r="AF20" s="420"/>
      <c r="AG20" s="426"/>
      <c r="AH20" s="426"/>
      <c r="AI20" s="426"/>
      <c r="AJ20" s="426"/>
      <c r="AK20" s="426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>
      <c r="A21" s="121" t="s">
        <v>155</v>
      </c>
      <c r="B21" s="306"/>
      <c r="C21" s="31" t="s">
        <v>81</v>
      </c>
      <c r="D21" s="192" t="s">
        <v>31</v>
      </c>
      <c r="E21" s="26" t="s">
        <v>158</v>
      </c>
      <c r="F21" s="199">
        <v>1</v>
      </c>
      <c r="G21" s="420"/>
      <c r="H21" s="420"/>
      <c r="I21" s="420"/>
      <c r="J21" s="420"/>
      <c r="K21" s="420"/>
      <c r="L21" s="426"/>
      <c r="M21" s="426"/>
      <c r="N21" s="426"/>
      <c r="O21" s="420"/>
      <c r="P21" s="420"/>
      <c r="Q21" s="420"/>
      <c r="R21" s="420"/>
      <c r="S21" s="426"/>
      <c r="T21" s="426"/>
      <c r="U21" s="426"/>
      <c r="V21" s="426"/>
      <c r="W21" s="426"/>
      <c r="X21" s="420"/>
      <c r="Y21" s="420"/>
      <c r="Z21" s="426"/>
      <c r="AA21" s="426">
        <v>1</v>
      </c>
      <c r="AB21" s="426"/>
      <c r="AC21" s="426"/>
      <c r="AD21" s="426"/>
      <c r="AE21" s="420"/>
      <c r="AF21" s="420"/>
      <c r="AG21" s="426"/>
      <c r="AH21" s="426"/>
      <c r="AI21" s="426"/>
      <c r="AJ21" s="426"/>
      <c r="AK21" s="426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286" t="s">
        <v>94</v>
      </c>
      <c r="B22" s="286"/>
      <c r="C22" s="286"/>
      <c r="D22" s="286"/>
      <c r="E22" s="286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f t="shared" si="0"/>
        <v>0</v>
      </c>
      <c r="S22" s="44"/>
      <c r="T22" s="44">
        <f>SUM(T20:T21)</f>
        <v>1</v>
      </c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>
        <f>SUM(AA20:AA21)</f>
        <v>1</v>
      </c>
      <c r="AB22" s="44">
        <f t="shared" si="0"/>
        <v>0</v>
      </c>
      <c r="AC22" s="44">
        <f t="shared" si="0"/>
        <v>0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44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8" customHeight="1">
      <c r="A23" s="61"/>
    </row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83" t="s">
        <v>65</v>
      </c>
      <c r="C25" s="383"/>
      <c r="D25" s="383"/>
      <c r="E25" s="383"/>
      <c r="F25" s="383"/>
      <c r="G25" s="383"/>
      <c r="H25" s="232"/>
      <c r="I25" s="387" t="s">
        <v>167</v>
      </c>
      <c r="J25" s="387"/>
      <c r="K25" s="387"/>
      <c r="L25" s="387"/>
      <c r="M25" s="233"/>
      <c r="N25" s="385"/>
      <c r="O25" s="385"/>
      <c r="P25" s="385"/>
      <c r="Q25" s="385"/>
      <c r="R25" s="233"/>
      <c r="S25" s="386" t="s">
        <v>168</v>
      </c>
      <c r="T25" s="386"/>
      <c r="U25" s="386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65"/>
      <c r="AP25" s="1"/>
      <c r="BQ25" s="28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88" t="s">
        <v>6</v>
      </c>
      <c r="J26" s="388"/>
      <c r="K26" s="388"/>
      <c r="L26" s="388"/>
      <c r="M26" s="232"/>
      <c r="N26" s="388" t="s">
        <v>51</v>
      </c>
      <c r="O26" s="388"/>
      <c r="P26" s="388"/>
      <c r="Q26" s="388"/>
      <c r="R26" s="232"/>
      <c r="S26" s="388" t="s">
        <v>52</v>
      </c>
      <c r="T26" s="388"/>
      <c r="U26" s="388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65"/>
      <c r="AP26" s="1"/>
      <c r="BQ26" s="28"/>
    </row>
    <row r="27" spans="1:69" ht="68.25" customHeight="1">
      <c r="B27" s="383" t="s">
        <v>166</v>
      </c>
      <c r="C27" s="383"/>
      <c r="D27" s="383"/>
      <c r="E27" s="383"/>
      <c r="F27" s="383"/>
      <c r="G27" s="383"/>
      <c r="H27" s="232"/>
      <c r="I27" s="384" t="s">
        <v>165</v>
      </c>
      <c r="J27" s="384"/>
      <c r="K27" s="384"/>
      <c r="L27" s="384"/>
      <c r="M27" s="233"/>
      <c r="N27" s="385"/>
      <c r="O27" s="385"/>
      <c r="P27" s="385"/>
      <c r="Q27" s="385"/>
      <c r="R27" s="233"/>
      <c r="S27" s="386" t="s">
        <v>169</v>
      </c>
      <c r="T27" s="386"/>
      <c r="U27" s="386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65"/>
      <c r="AP27" s="1"/>
      <c r="BQ27" s="28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88" t="s">
        <v>6</v>
      </c>
      <c r="J28" s="388"/>
      <c r="K28" s="388"/>
      <c r="L28" s="388"/>
      <c r="M28" s="232"/>
      <c r="N28" s="388" t="s">
        <v>51</v>
      </c>
      <c r="O28" s="388"/>
      <c r="P28" s="388"/>
      <c r="Q28" s="388"/>
      <c r="R28" s="232"/>
      <c r="S28" s="388" t="s">
        <v>52</v>
      </c>
      <c r="T28" s="388"/>
      <c r="U28" s="388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A29" s="28"/>
      <c r="B29" s="257"/>
      <c r="C29" s="28"/>
      <c r="D29" s="28"/>
      <c r="E29" s="258"/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111.75" customHeight="1">
      <c r="A30" s="411"/>
      <c r="B30" s="411"/>
      <c r="C30" s="412"/>
      <c r="D30" s="412"/>
      <c r="E30" s="248"/>
      <c r="F30" s="251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 t="s">
        <v>172</v>
      </c>
      <c r="U30" s="253"/>
      <c r="V30" s="253"/>
      <c r="W30" s="253"/>
      <c r="X30" s="253"/>
      <c r="Y30" s="253"/>
      <c r="Z30" s="253"/>
      <c r="AA30" s="253" t="s">
        <v>172</v>
      </c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4" t="s">
        <v>173</v>
      </c>
      <c r="AO30" s="28"/>
      <c r="BP30" s="1"/>
    </row>
    <row r="31" spans="1:69" ht="15.75"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>
        <v>0.64</v>
      </c>
      <c r="U31" s="255"/>
      <c r="V31" s="255"/>
      <c r="W31" s="255"/>
      <c r="X31" s="255"/>
      <c r="Y31" s="255"/>
      <c r="Z31" s="255"/>
      <c r="AA31" s="255">
        <v>0.64</v>
      </c>
      <c r="AB31" s="255"/>
      <c r="AC31" s="255"/>
      <c r="AD31" s="255"/>
      <c r="AE31" s="255"/>
      <c r="AF31" s="255"/>
      <c r="AG31" s="255"/>
      <c r="AH31" s="255"/>
      <c r="AI31" s="255"/>
      <c r="AJ31" s="255"/>
      <c r="AK31" s="255"/>
      <c r="AL31" s="256">
        <f>SUM(G31:AK31)</f>
        <v>1.28</v>
      </c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30:B30"/>
    <mergeCell ref="C30:D30"/>
    <mergeCell ref="I28:L28"/>
    <mergeCell ref="N28:Q28"/>
    <mergeCell ref="S28:U28"/>
    <mergeCell ref="AL15:AL18"/>
    <mergeCell ref="G17:AK18"/>
    <mergeCell ref="B15:B18"/>
    <mergeCell ref="C15:C18"/>
    <mergeCell ref="D15:D18"/>
    <mergeCell ref="E15:E18"/>
    <mergeCell ref="F15:F18"/>
    <mergeCell ref="G15:AK15"/>
    <mergeCell ref="A15:A18"/>
    <mergeCell ref="B3:E3"/>
    <mergeCell ref="Y3:AE3"/>
    <mergeCell ref="Y5:AE5"/>
    <mergeCell ref="Y7:AE7"/>
    <mergeCell ref="A12:AK12"/>
    <mergeCell ref="A13:AK13"/>
    <mergeCell ref="A14:AK14"/>
    <mergeCell ref="B9:E9"/>
    <mergeCell ref="Y9:AE9"/>
    <mergeCell ref="G19:AK19"/>
    <mergeCell ref="B20:B21"/>
    <mergeCell ref="A22:E22"/>
    <mergeCell ref="B27:G27"/>
    <mergeCell ref="I27:L27"/>
    <mergeCell ref="N27:Q27"/>
    <mergeCell ref="B25:G25"/>
    <mergeCell ref="I25:L25"/>
    <mergeCell ref="N25:Q25"/>
    <mergeCell ref="S25:U25"/>
    <mergeCell ref="S27:U27"/>
    <mergeCell ref="I26:L26"/>
    <mergeCell ref="N26:Q26"/>
    <mergeCell ref="S26:U26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62"/>
  <sheetViews>
    <sheetView showZeros="0" view="pageBreakPreview" topLeftCell="D1" zoomScale="70" zoomScaleNormal="70" zoomScaleSheetLayoutView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25.28515625" style="1" customWidth="1"/>
    <col min="4" max="5" width="12.42578125" style="1"/>
    <col min="6" max="6" width="20.42578125" style="2" customWidth="1"/>
    <col min="7" max="7" width="7.140625" style="2" hidden="1" customWidth="1"/>
    <col min="8" max="38" width="7.5703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3.5" customHeight="1"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189" t="s">
        <v>97</v>
      </c>
    </row>
    <row r="2" spans="1:40" ht="15" customHeight="1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>
      <c r="A3" s="130"/>
      <c r="B3" s="269" t="s">
        <v>57</v>
      </c>
      <c r="C3" s="269"/>
      <c r="D3" s="269"/>
      <c r="E3" s="269"/>
      <c r="F3" s="269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69" t="s">
        <v>3</v>
      </c>
      <c r="AH3" s="269"/>
      <c r="AI3" s="269"/>
      <c r="AJ3" s="269"/>
      <c r="AK3" s="269"/>
      <c r="AL3" s="269"/>
      <c r="AM3" s="269"/>
      <c r="AN3" s="5"/>
    </row>
    <row r="4" spans="1:40" ht="31.5" customHeight="1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71" t="s">
        <v>6</v>
      </c>
      <c r="AH5" s="271"/>
      <c r="AI5" s="271"/>
      <c r="AJ5" s="271"/>
      <c r="AK5" s="271"/>
      <c r="AL5" s="271"/>
      <c r="AM5" s="271"/>
      <c r="AN5" s="5"/>
    </row>
    <row r="6" spans="1:40" ht="33" customHeight="1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71" t="s">
        <v>51</v>
      </c>
      <c r="AH7" s="271"/>
      <c r="AI7" s="271"/>
      <c r="AJ7" s="271"/>
      <c r="AK7" s="271"/>
      <c r="AL7" s="271"/>
      <c r="AM7" s="271"/>
      <c r="AN7" s="5"/>
    </row>
    <row r="8" spans="1:40" ht="15" customHeight="1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>
      <c r="A9" s="17"/>
      <c r="B9" s="269" t="s">
        <v>60</v>
      </c>
      <c r="C9" s="269"/>
      <c r="D9" s="269"/>
      <c r="E9" s="269"/>
      <c r="F9" s="269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1" t="s">
        <v>151</v>
      </c>
      <c r="AH9" s="381"/>
      <c r="AI9" s="381"/>
      <c r="AJ9" s="381"/>
      <c r="AK9" s="381"/>
      <c r="AL9" s="381"/>
      <c r="AM9" s="381"/>
      <c r="AN9" s="3"/>
    </row>
    <row r="10" spans="1:40" ht="27.75" customHeight="1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13.5" customHeight="1">
      <c r="R11" s="5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N11" s="28"/>
    </row>
    <row r="12" spans="1:40" ht="16.5" customHeight="1">
      <c r="A12" s="327" t="s">
        <v>139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27"/>
      <c r="AJ12" s="327"/>
      <c r="AK12" s="327"/>
      <c r="AL12" s="327"/>
      <c r="AM12" s="327"/>
      <c r="AN12" s="327"/>
    </row>
    <row r="13" spans="1:40" ht="16.5" customHeight="1">
      <c r="A13" s="394" t="s">
        <v>138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4"/>
      <c r="AF13" s="394"/>
      <c r="AG13" s="394"/>
      <c r="AH13" s="394"/>
      <c r="AI13" s="394"/>
      <c r="AJ13" s="394"/>
      <c r="AK13" s="394"/>
      <c r="AL13" s="394"/>
      <c r="AM13" s="394"/>
      <c r="AN13" s="394"/>
    </row>
    <row r="14" spans="1:40" ht="16.5" customHeight="1">
      <c r="A14" s="394" t="s">
        <v>143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4"/>
      <c r="AF14" s="394"/>
      <c r="AG14" s="394"/>
      <c r="AH14" s="394"/>
      <c r="AI14" s="394"/>
      <c r="AJ14" s="394"/>
      <c r="AK14" s="394"/>
      <c r="AL14" s="394"/>
      <c r="AM14" s="394"/>
      <c r="AN14" s="394"/>
    </row>
    <row r="15" spans="1:40" ht="15" customHeight="1">
      <c r="A15" s="369" t="s">
        <v>10</v>
      </c>
      <c r="B15" s="376" t="s">
        <v>11</v>
      </c>
      <c r="C15" s="369" t="s">
        <v>89</v>
      </c>
      <c r="D15" s="337" t="s">
        <v>91</v>
      </c>
      <c r="E15" s="337" t="s">
        <v>54</v>
      </c>
      <c r="F15" s="337" t="s">
        <v>87</v>
      </c>
      <c r="G15" s="338" t="s">
        <v>13</v>
      </c>
      <c r="H15" s="378" t="s">
        <v>105</v>
      </c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9"/>
      <c r="AM15" s="380" t="s">
        <v>55</v>
      </c>
      <c r="AN15" s="371" t="s">
        <v>26</v>
      </c>
    </row>
    <row r="16" spans="1:40" ht="15" customHeight="1">
      <c r="A16" s="369"/>
      <c r="B16" s="376"/>
      <c r="C16" s="369"/>
      <c r="D16" s="337"/>
      <c r="E16" s="337"/>
      <c r="F16" s="337"/>
      <c r="G16" s="339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80"/>
      <c r="AN16" s="371"/>
    </row>
    <row r="17" spans="1:70" ht="15" customHeight="1">
      <c r="A17" s="369"/>
      <c r="B17" s="376"/>
      <c r="C17" s="369"/>
      <c r="D17" s="337"/>
      <c r="E17" s="337"/>
      <c r="F17" s="337"/>
      <c r="G17" s="339"/>
      <c r="H17" s="345" t="s">
        <v>26</v>
      </c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6"/>
      <c r="AK17" s="346"/>
      <c r="AL17" s="346"/>
      <c r="AM17" s="380"/>
      <c r="AN17" s="147"/>
    </row>
    <row r="18" spans="1:70" ht="30" customHeight="1">
      <c r="A18" s="369"/>
      <c r="B18" s="376"/>
      <c r="C18" s="369"/>
      <c r="D18" s="337"/>
      <c r="E18" s="337"/>
      <c r="F18" s="337"/>
      <c r="G18" s="340"/>
      <c r="H18" s="348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49"/>
      <c r="AM18" s="380"/>
      <c r="AN18" s="117" t="s">
        <v>95</v>
      </c>
    </row>
    <row r="19" spans="1:70" s="23" customFormat="1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82">
        <v>7</v>
      </c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382"/>
      <c r="AJ19" s="382"/>
      <c r="AK19" s="382"/>
      <c r="AL19" s="382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9" customFormat="1" ht="46.5" hidden="1" customHeight="1">
      <c r="A20" s="121" t="s">
        <v>99</v>
      </c>
      <c r="B20" s="167"/>
      <c r="C20" s="142" t="s">
        <v>78</v>
      </c>
      <c r="D20" s="25">
        <f>'[8]Норма ТК'!C183</f>
        <v>0</v>
      </c>
      <c r="E20" s="29" t="s">
        <v>31</v>
      </c>
      <c r="F20" s="30" t="s">
        <v>92</v>
      </c>
      <c r="G20" s="413"/>
      <c r="H20" s="25"/>
      <c r="I20" s="25">
        <f>D20</f>
        <v>0</v>
      </c>
      <c r="J20" s="25"/>
      <c r="K20" s="25"/>
      <c r="L20" s="25">
        <f>D20</f>
        <v>0</v>
      </c>
      <c r="M20" s="25"/>
      <c r="N20" s="25"/>
      <c r="O20" s="25">
        <f>D20</f>
        <v>0</v>
      </c>
      <c r="P20" s="25"/>
      <c r="Q20" s="25"/>
      <c r="R20" s="25">
        <f>D20</f>
        <v>0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1" si="0">SUM(H20:AL20)</f>
        <v>0</v>
      </c>
      <c r="AN20" s="25">
        <f t="shared" ref="AN20:AN25" si="1">AM20</f>
        <v>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8" customFormat="1" ht="60.75" hidden="1" customHeight="1">
      <c r="A21" s="121" t="s">
        <v>100</v>
      </c>
      <c r="B21" s="167"/>
      <c r="C21" s="31" t="s">
        <v>79</v>
      </c>
      <c r="D21" s="25">
        <f>'[8]Норма ТК'!C190</f>
        <v>0</v>
      </c>
      <c r="E21" s="29" t="s">
        <v>32</v>
      </c>
      <c r="F21" s="31" t="s">
        <v>93</v>
      </c>
      <c r="G21" s="314"/>
      <c r="H21" s="25"/>
      <c r="I21" s="25"/>
      <c r="J21" s="25">
        <f>D21</f>
        <v>0</v>
      </c>
      <c r="K21" s="25"/>
      <c r="L21" s="25"/>
      <c r="M21" s="25"/>
      <c r="N21" s="25"/>
      <c r="O21" s="25"/>
      <c r="P21" s="25">
        <f>D21</f>
        <v>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0</v>
      </c>
      <c r="AN21" s="25">
        <f t="shared" si="1"/>
        <v>0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.75" hidden="1" customHeight="1">
      <c r="A22" s="142"/>
      <c r="B22" s="31"/>
      <c r="C22" s="396" t="s">
        <v>34</v>
      </c>
      <c r="D22" s="396"/>
      <c r="E22" s="396"/>
      <c r="F22" s="396"/>
      <c r="G22" s="34"/>
      <c r="H22" s="25">
        <f>'[8]мес ТЗ 2018'!AM349</f>
        <v>0</v>
      </c>
      <c r="I22" s="25">
        <f>'[8]мес ТЗ 2018'!AM488</f>
        <v>0</v>
      </c>
      <c r="J22" s="25">
        <f>'[8]мес ТЗ 2018'!AM628</f>
        <v>0.47</v>
      </c>
      <c r="K22" s="25">
        <f>'[8]мес ТЗ 2018'!AM730</f>
        <v>0.68</v>
      </c>
      <c r="L22" s="25">
        <f>'[8]мес ТЗ 2018'!AM835</f>
        <v>0.75</v>
      </c>
      <c r="M22" s="25">
        <f>'[8]мес ТЗ 2018'!AM938</f>
        <v>0</v>
      </c>
      <c r="N22" s="25">
        <f>'[8]мес ТЗ 2018'!AM1039</f>
        <v>0</v>
      </c>
      <c r="O22" s="25">
        <f>'[8]мес ТЗ 2018'!AM1179</f>
        <v>0</v>
      </c>
      <c r="P22" s="25">
        <f>'[8]мес ТЗ 2018'!AM1278</f>
        <v>0.45</v>
      </c>
      <c r="Q22" s="25">
        <f>'[8]мес ТЗ 2018'!AM1376</f>
        <v>0</v>
      </c>
      <c r="R22" s="25">
        <f>'[8]мес ТЗ 2018'!AM1516</f>
        <v>0</v>
      </c>
      <c r="S22" s="25">
        <f>'[8]мес ТЗ 2018'!AM1649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ref="AM22:AM23" si="2">SUM(H22:S22)</f>
        <v>2.35</v>
      </c>
      <c r="AN22" s="25">
        <f t="shared" si="1"/>
        <v>2.35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.75" hidden="1" customHeight="1">
      <c r="A23" s="142"/>
      <c r="B23" s="31"/>
      <c r="C23" s="397" t="s">
        <v>35</v>
      </c>
      <c r="D23" s="397"/>
      <c r="E23" s="397"/>
      <c r="F23" s="397"/>
      <c r="G23" s="34"/>
      <c r="H23" s="25">
        <f>'[8]мес ТЗ 2018'!AM350</f>
        <v>0</v>
      </c>
      <c r="I23" s="25">
        <f>'[8]мес ТЗ 2018'!AM489</f>
        <v>0</v>
      </c>
      <c r="J23" s="25">
        <f>'[8]мес ТЗ 2018'!AM629</f>
        <v>0.57999999999999996</v>
      </c>
      <c r="K23" s="25">
        <f>'[8]мес ТЗ 2018'!AM731</f>
        <v>0.57999999999999996</v>
      </c>
      <c r="L23" s="25">
        <f>'[8]мес ТЗ 2018'!AM836</f>
        <v>0.45</v>
      </c>
      <c r="M23" s="25">
        <f>'[8]мес ТЗ 2018'!AM939</f>
        <v>0</v>
      </c>
      <c r="N23" s="25">
        <f>'[8]мес ТЗ 2018'!AM1040</f>
        <v>0</v>
      </c>
      <c r="O23" s="25">
        <f>'[8]мес ТЗ 2018'!AM1180</f>
        <v>0</v>
      </c>
      <c r="P23" s="25">
        <f>'[8]мес ТЗ 2018'!AM1279</f>
        <v>0</v>
      </c>
      <c r="Q23" s="25">
        <f>'[8]мес ТЗ 2018'!AM1377</f>
        <v>0</v>
      </c>
      <c r="R23" s="25">
        <f>'[8]мес ТЗ 2018'!AM1517</f>
        <v>0</v>
      </c>
      <c r="S23" s="25">
        <f>'[8]мес ТЗ 2018'!AM1650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2"/>
        <v>1.6099999999999999</v>
      </c>
      <c r="AN23" s="25">
        <f t="shared" si="1"/>
        <v>1.6099999999999999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.75" hidden="1" customHeight="1">
      <c r="A24" s="142"/>
      <c r="B24" s="31"/>
      <c r="C24" s="31"/>
      <c r="D24" s="286" t="s">
        <v>36</v>
      </c>
      <c r="E24" s="286"/>
      <c r="F24" s="286"/>
      <c r="G24" s="34"/>
      <c r="H24" s="25" t="e">
        <f>#REF!</f>
        <v>#REF!</v>
      </c>
      <c r="I24" s="25" t="e">
        <f>#REF!</f>
        <v>#REF!</v>
      </c>
      <c r="J24" s="25" t="e">
        <f>#REF!</f>
        <v>#REF!</v>
      </c>
      <c r="K24" s="25" t="e">
        <f>#REF!</f>
        <v>#REF!</v>
      </c>
      <c r="L24" s="25" t="e">
        <f>#REF!</f>
        <v>#REF!</v>
      </c>
      <c r="M24" s="25" t="e">
        <f>#REF!</f>
        <v>#REF!</v>
      </c>
      <c r="N24" s="25" t="e">
        <f>#REF!</f>
        <v>#REF!</v>
      </c>
      <c r="O24" s="25" t="e">
        <f>#REF!</f>
        <v>#REF!</v>
      </c>
      <c r="P24" s="25" t="e">
        <f>#REF!</f>
        <v>#REF!</v>
      </c>
      <c r="Q24" s="25" t="e">
        <f>#REF!</f>
        <v>#REF!</v>
      </c>
      <c r="R24" s="25" t="e">
        <f>#REF!</f>
        <v>#REF!</v>
      </c>
      <c r="S24" s="25" t="e">
        <f>#REF!</f>
        <v>#REF!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 t="e">
        <f>SUM(H24:S24)</f>
        <v>#REF!</v>
      </c>
      <c r="AN24" s="25" t="e">
        <f t="shared" si="1"/>
        <v>#REF!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6" customFormat="1" ht="15.75" hidden="1" customHeight="1">
      <c r="A25" s="142"/>
      <c r="B25" s="31"/>
      <c r="C25" s="397" t="s">
        <v>37</v>
      </c>
      <c r="D25" s="397"/>
      <c r="E25" s="397"/>
      <c r="F25" s="397"/>
      <c r="G25" s="34"/>
      <c r="H25" s="25">
        <f>'[8]мес ТЗ 2018'!AM352</f>
        <v>0</v>
      </c>
      <c r="I25" s="25">
        <f>'[8]мес ТЗ 2018'!AM491</f>
        <v>0</v>
      </c>
      <c r="J25" s="25">
        <f>'[8]мес ТЗ 2018'!AM631</f>
        <v>0.75</v>
      </c>
      <c r="K25" s="25">
        <f>'[8]мес ТЗ 2018'!AM733</f>
        <v>1.1100000000000001</v>
      </c>
      <c r="L25" s="25">
        <f>'[8]мес ТЗ 2018'!AM838</f>
        <v>0</v>
      </c>
      <c r="M25" s="25" t="str">
        <f>'[8]мес ТЗ 2018'!AM941</f>
        <v>Итого, чел/час</v>
      </c>
      <c r="N25" s="25">
        <f>'[8]мес ТЗ 2018'!AM1042</f>
        <v>0</v>
      </c>
      <c r="O25" s="25">
        <f>'[8]мес ТЗ 2018'!AM1182</f>
        <v>0</v>
      </c>
      <c r="P25" s="35" t="str">
        <f>'[8]мес ТЗ 2018'!AM1281</f>
        <v>Итого, чел/час</v>
      </c>
      <c r="Q25" s="25">
        <f>'[8]мес ТЗ 2018'!AM1379</f>
        <v>0</v>
      </c>
      <c r="R25" s="25">
        <f>'[8]мес ТЗ 2018'!AM1519</f>
        <v>0</v>
      </c>
      <c r="S25" s="25">
        <f>'[8]мес ТЗ 2018'!AM1652</f>
        <v>0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 t="shared" ref="AM25" si="3">SUM(H25:S25)</f>
        <v>1.86</v>
      </c>
      <c r="AN25" s="25">
        <f t="shared" si="1"/>
        <v>1.86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6" customFormat="1" ht="15" customHeight="1" thickBot="1">
      <c r="B26" s="183"/>
      <c r="C26" s="183"/>
      <c r="D26" s="183"/>
      <c r="E26" s="183"/>
      <c r="F26" s="183"/>
      <c r="G26" s="183"/>
      <c r="H26" s="300" t="s">
        <v>42</v>
      </c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  <c r="AL26" s="302"/>
      <c r="AM26" s="183"/>
      <c r="AN26" s="184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7" customFormat="1" ht="155.25" customHeight="1">
      <c r="A27" s="120" t="s">
        <v>103</v>
      </c>
      <c r="B27" s="167" t="s">
        <v>29</v>
      </c>
      <c r="C27" s="31" t="s">
        <v>80</v>
      </c>
      <c r="D27" s="25">
        <f>' Год ТЗ 38 '!D56</f>
        <v>24.084</v>
      </c>
      <c r="E27" s="29" t="s">
        <v>30</v>
      </c>
      <c r="F27" s="26" t="s">
        <v>88</v>
      </c>
      <c r="G27" s="310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>
        <f>D27</f>
        <v>24.084</v>
      </c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>SUM(H27:AL27)</f>
        <v>24.084</v>
      </c>
      <c r="AN27" s="25">
        <f t="shared" ref="AN27:AN48" si="4">AM27</f>
        <v>24.084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9" customFormat="1" ht="53.25" hidden="1" customHeight="1">
      <c r="A28" s="120" t="s">
        <v>99</v>
      </c>
      <c r="B28" s="167"/>
      <c r="C28" s="31" t="s">
        <v>81</v>
      </c>
      <c r="D28" s="25">
        <f>'[8]Норма ТК'!C184</f>
        <v>0</v>
      </c>
      <c r="E28" s="29" t="s">
        <v>31</v>
      </c>
      <c r="F28" s="30" t="s">
        <v>92</v>
      </c>
      <c r="G28" s="311"/>
      <c r="H28" s="25"/>
      <c r="I28" s="25">
        <f>D28</f>
        <v>0</v>
      </c>
      <c r="J28" s="25"/>
      <c r="K28" s="25"/>
      <c r="L28" s="25">
        <f>D28</f>
        <v>0</v>
      </c>
      <c r="M28" s="25"/>
      <c r="N28" s="25"/>
      <c r="O28" s="25">
        <f>D28</f>
        <v>0</v>
      </c>
      <c r="P28" s="25"/>
      <c r="Q28" s="25"/>
      <c r="R28" s="25">
        <f>D28</f>
        <v>0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ref="AM28:AM35" si="5">SUM(H28:AL28)</f>
        <v>0</v>
      </c>
      <c r="AN28" s="25">
        <f t="shared" si="4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38" customFormat="1" ht="53.25" hidden="1" customHeight="1">
      <c r="A29" s="120" t="s">
        <v>100</v>
      </c>
      <c r="B29" s="167"/>
      <c r="C29" s="31" t="s">
        <v>82</v>
      </c>
      <c r="D29" s="25">
        <f>'[8]Норма ТК'!C191</f>
        <v>0</v>
      </c>
      <c r="E29" s="29" t="s">
        <v>32</v>
      </c>
      <c r="F29" s="31" t="s">
        <v>93</v>
      </c>
      <c r="G29" s="311"/>
      <c r="H29" s="25"/>
      <c r="I29" s="25"/>
      <c r="J29" s="25">
        <f>D29</f>
        <v>0</v>
      </c>
      <c r="K29" s="25"/>
      <c r="L29" s="25"/>
      <c r="M29" s="25"/>
      <c r="N29" s="25"/>
      <c r="O29" s="25"/>
      <c r="P29" s="25">
        <f>'[8]мес ТЗ 2018'!AM1285</f>
        <v>6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si="5"/>
        <v>6</v>
      </c>
      <c r="AN29" s="25">
        <f t="shared" si="4"/>
        <v>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36" customFormat="1" ht="53.25" hidden="1" customHeight="1">
      <c r="A30" s="120" t="s">
        <v>101</v>
      </c>
      <c r="B30" s="167"/>
      <c r="C30" s="31" t="s">
        <v>83</v>
      </c>
      <c r="D30" s="25">
        <f>'[8]Норма ТК'!C192</f>
        <v>0</v>
      </c>
      <c r="E30" s="29" t="s">
        <v>32</v>
      </c>
      <c r="F30" s="31" t="s">
        <v>93</v>
      </c>
      <c r="G30" s="312"/>
      <c r="H30" s="25"/>
      <c r="I30" s="25"/>
      <c r="J30" s="25">
        <f>D30</f>
        <v>0</v>
      </c>
      <c r="K30" s="25"/>
      <c r="L30" s="25"/>
      <c r="M30" s="25"/>
      <c r="N30" s="25"/>
      <c r="O30" s="25"/>
      <c r="P30" s="25">
        <f>D30</f>
        <v>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 t="shared" si="5"/>
        <v>0</v>
      </c>
      <c r="AN30" s="25">
        <f t="shared" si="4"/>
        <v>0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125" customFormat="1" ht="15" customHeight="1">
      <c r="A31" s="286" t="s">
        <v>94</v>
      </c>
      <c r="B31" s="286"/>
      <c r="C31" s="286"/>
      <c r="D31" s="286"/>
      <c r="E31" s="286"/>
      <c r="F31" s="286"/>
      <c r="G31" s="119" t="s">
        <v>33</v>
      </c>
      <c r="H31" s="44">
        <f>H27</f>
        <v>0</v>
      </c>
      <c r="I31" s="44">
        <f t="shared" ref="I31:AL31" si="6">I27</f>
        <v>0</v>
      </c>
      <c r="J31" s="44">
        <f t="shared" si="6"/>
        <v>0</v>
      </c>
      <c r="K31" s="44">
        <f t="shared" si="6"/>
        <v>0</v>
      </c>
      <c r="L31" s="44">
        <f t="shared" si="6"/>
        <v>0</v>
      </c>
      <c r="M31" s="44">
        <f t="shared" si="6"/>
        <v>0</v>
      </c>
      <c r="N31" s="44">
        <f t="shared" si="6"/>
        <v>0</v>
      </c>
      <c r="O31" s="44">
        <f t="shared" si="6"/>
        <v>0</v>
      </c>
      <c r="P31" s="44">
        <f t="shared" si="6"/>
        <v>0</v>
      </c>
      <c r="Q31" s="44">
        <f t="shared" si="6"/>
        <v>0</v>
      </c>
      <c r="R31" s="44">
        <f t="shared" si="6"/>
        <v>0</v>
      </c>
      <c r="S31" s="44">
        <f t="shared" si="6"/>
        <v>0</v>
      </c>
      <c r="T31" s="44">
        <f t="shared" si="6"/>
        <v>0</v>
      </c>
      <c r="U31" s="44">
        <f t="shared" si="6"/>
        <v>0</v>
      </c>
      <c r="V31" s="44">
        <f t="shared" si="6"/>
        <v>0</v>
      </c>
      <c r="W31" s="44">
        <f t="shared" si="6"/>
        <v>0</v>
      </c>
      <c r="X31" s="44">
        <f t="shared" si="6"/>
        <v>0</v>
      </c>
      <c r="Y31" s="44">
        <f t="shared" si="6"/>
        <v>24.084</v>
      </c>
      <c r="Z31" s="44">
        <f t="shared" si="6"/>
        <v>0</v>
      </c>
      <c r="AA31" s="44">
        <f t="shared" si="6"/>
        <v>0</v>
      </c>
      <c r="AB31" s="44">
        <f t="shared" si="6"/>
        <v>0</v>
      </c>
      <c r="AC31" s="44">
        <f t="shared" si="6"/>
        <v>0</v>
      </c>
      <c r="AD31" s="44">
        <f t="shared" si="6"/>
        <v>0</v>
      </c>
      <c r="AE31" s="44">
        <f t="shared" si="6"/>
        <v>0</v>
      </c>
      <c r="AF31" s="44">
        <f t="shared" si="6"/>
        <v>0</v>
      </c>
      <c r="AG31" s="44">
        <f t="shared" si="6"/>
        <v>0</v>
      </c>
      <c r="AH31" s="44">
        <f t="shared" si="6"/>
        <v>0</v>
      </c>
      <c r="AI31" s="44">
        <f t="shared" si="6"/>
        <v>0</v>
      </c>
      <c r="AJ31" s="44">
        <f t="shared" si="6"/>
        <v>0</v>
      </c>
      <c r="AK31" s="44">
        <f t="shared" si="6"/>
        <v>0</v>
      </c>
      <c r="AL31" s="44">
        <f t="shared" si="6"/>
        <v>0</v>
      </c>
      <c r="AM31" s="25">
        <f t="shared" si="5"/>
        <v>24.084</v>
      </c>
      <c r="AN31" s="25">
        <f t="shared" si="4"/>
        <v>24.084</v>
      </c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s="36" customFormat="1" ht="15" hidden="1" customHeight="1">
      <c r="A32" s="143"/>
      <c r="B32" s="162"/>
      <c r="C32" s="398" t="s">
        <v>34</v>
      </c>
      <c r="D32" s="399"/>
      <c r="E32" s="399"/>
      <c r="F32" s="400"/>
      <c r="G32" s="144" t="s">
        <v>33</v>
      </c>
      <c r="H32" s="163">
        <f>'[8]мес ТЗ 2018'!AM358</f>
        <v>0</v>
      </c>
      <c r="I32" s="163">
        <f>'[8]мес ТЗ 2018'!AM497</f>
        <v>0</v>
      </c>
      <c r="J32" s="163">
        <f>'[8]мес ТЗ 2018'!AM638</f>
        <v>0</v>
      </c>
      <c r="K32" s="163">
        <f>'[8]мес ТЗ 2018'!AM739</f>
        <v>0</v>
      </c>
      <c r="L32" s="163">
        <f>'[8]мес ТЗ 2018'!AM844</f>
        <v>9</v>
      </c>
      <c r="M32" s="163">
        <f>'[8]мес ТЗ 2018'!AM947</f>
        <v>0</v>
      </c>
      <c r="N32" s="163">
        <f>'[8]мес ТЗ 2018'!AM1048</f>
        <v>0</v>
      </c>
      <c r="O32" s="163">
        <f>'[8]мес ТЗ 2018'!AM1188</f>
        <v>0</v>
      </c>
      <c r="P32" s="163">
        <f>'[8]мес ТЗ 2018'!AM1288</f>
        <v>6</v>
      </c>
      <c r="Q32" s="163">
        <f>'[8]мес ТЗ 2018'!AM1385</f>
        <v>0</v>
      </c>
      <c r="R32" s="163">
        <f>'[8]мес ТЗ 2018'!AM1525</f>
        <v>0</v>
      </c>
      <c r="S32" s="163">
        <f>'[8]мес ТЗ 2018'!AM1658</f>
        <v>0</v>
      </c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4"/>
      <c r="AM32" s="157">
        <f t="shared" si="5"/>
        <v>15</v>
      </c>
      <c r="AN32" s="165">
        <f t="shared" si="4"/>
        <v>15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" hidden="1" customHeight="1">
      <c r="A33" s="33"/>
      <c r="B33" s="31"/>
      <c r="C33" s="291" t="s">
        <v>35</v>
      </c>
      <c r="D33" s="292"/>
      <c r="E33" s="292"/>
      <c r="F33" s="293"/>
      <c r="G33" s="34" t="s">
        <v>33</v>
      </c>
      <c r="H33" s="25">
        <f>'[8]мес ТЗ 2018'!AM359</f>
        <v>0</v>
      </c>
      <c r="I33" s="25">
        <f>'[8]мес ТЗ 2018'!AM498</f>
        <v>0</v>
      </c>
      <c r="J33" s="25">
        <f>'[8]мес ТЗ 2018'!AM639</f>
        <v>0</v>
      </c>
      <c r="K33" s="25" t="str">
        <f>'[8]мес ТЗ 2018'!AM740</f>
        <v>Итого, чел/час</v>
      </c>
      <c r="L33" s="25">
        <f>'[8]мес ТЗ 2018'!AM845</f>
        <v>0</v>
      </c>
      <c r="M33" s="25">
        <f>'[8]мес ТЗ 2018'!AM948</f>
        <v>6</v>
      </c>
      <c r="N33" s="25">
        <f>'[8]мес ТЗ 2018'!AM1049</f>
        <v>0</v>
      </c>
      <c r="O33" s="25">
        <f>'[8]мес ТЗ 2018'!AM1189</f>
        <v>13.332000000000001</v>
      </c>
      <c r="P33" s="25">
        <f>'[8]мес ТЗ 2018'!AM1289</f>
        <v>0</v>
      </c>
      <c r="Q33" s="25">
        <f>'[8]мес ТЗ 2018'!AM1386</f>
        <v>0</v>
      </c>
      <c r="R33" s="25">
        <f>'[8]мес ТЗ 2018'!AM1526</f>
        <v>0</v>
      </c>
      <c r="S33" s="25">
        <f>'[8]мес ТЗ 2018'!AM1659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si="5"/>
        <v>19.332000000000001</v>
      </c>
      <c r="AN33" s="153">
        <f t="shared" si="4"/>
        <v>19.332000000000001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6" customFormat="1" ht="15" hidden="1" customHeight="1">
      <c r="A34" s="33"/>
      <c r="B34" s="31"/>
      <c r="C34" s="31"/>
      <c r="D34" s="282" t="s">
        <v>36</v>
      </c>
      <c r="E34" s="283"/>
      <c r="F34" s="284"/>
      <c r="G34" s="34" t="s">
        <v>33</v>
      </c>
      <c r="H34" s="25">
        <f>H31</f>
        <v>0</v>
      </c>
      <c r="I34" s="25">
        <f>I31</f>
        <v>0</v>
      </c>
      <c r="J34" s="25">
        <f t="shared" ref="J34:S34" si="7">J31</f>
        <v>0</v>
      </c>
      <c r="K34" s="25">
        <f t="shared" si="7"/>
        <v>0</v>
      </c>
      <c r="L34" s="25">
        <f t="shared" si="7"/>
        <v>0</v>
      </c>
      <c r="M34" s="25">
        <f t="shared" si="7"/>
        <v>0</v>
      </c>
      <c r="N34" s="25">
        <f t="shared" si="7"/>
        <v>0</v>
      </c>
      <c r="O34" s="25">
        <f t="shared" si="7"/>
        <v>0</v>
      </c>
      <c r="P34" s="25">
        <f t="shared" si="7"/>
        <v>0</v>
      </c>
      <c r="Q34" s="25">
        <f t="shared" si="7"/>
        <v>0</v>
      </c>
      <c r="R34" s="25">
        <f t="shared" si="7"/>
        <v>0</v>
      </c>
      <c r="S34" s="25">
        <f t="shared" si="7"/>
        <v>0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32"/>
      <c r="AM34" s="157">
        <f t="shared" si="5"/>
        <v>0</v>
      </c>
      <c r="AN34" s="153">
        <f t="shared" si="4"/>
        <v>0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36" customFormat="1" ht="15" hidden="1" customHeight="1">
      <c r="A35" s="33"/>
      <c r="B35" s="31"/>
      <c r="C35" s="291" t="s">
        <v>37</v>
      </c>
      <c r="D35" s="292"/>
      <c r="E35" s="292"/>
      <c r="F35" s="293"/>
      <c r="G35" s="34" t="s">
        <v>38</v>
      </c>
      <c r="H35" s="25">
        <f>'[8]мес ТЗ 2018'!AM361</f>
        <v>0</v>
      </c>
      <c r="I35" s="25">
        <f>'[8]мес ТЗ 2018'!AM500</f>
        <v>0</v>
      </c>
      <c r="J35" s="25">
        <f>'[8]мес ТЗ 2018'!AM641</f>
        <v>0</v>
      </c>
      <c r="K35" s="25">
        <f>'[8]мес ТЗ 2018'!AM742</f>
        <v>0</v>
      </c>
      <c r="L35" s="25">
        <f>'[8]мес ТЗ 2018'!AM847</f>
        <v>0</v>
      </c>
      <c r="M35" s="25">
        <f>'[8]мес ТЗ 2018'!AM950</f>
        <v>0</v>
      </c>
      <c r="N35" s="25">
        <f>'[8]мес ТЗ 2018'!AM1051</f>
        <v>0</v>
      </c>
      <c r="O35" s="25">
        <f>'[8]мес ТЗ 2018'!AM1191</f>
        <v>0</v>
      </c>
      <c r="P35" s="29">
        <f>'[8]мес ТЗ 2018'!AM1291</f>
        <v>6</v>
      </c>
      <c r="Q35" s="25">
        <f>'[8]мес ТЗ 2018'!AM1388</f>
        <v>0</v>
      </c>
      <c r="R35" s="25">
        <f>'[8]мес ТЗ 2018'!AM1528</f>
        <v>0</v>
      </c>
      <c r="S35" s="25">
        <f>'[8]мес ТЗ 2018'!AM1661</f>
        <v>0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2"/>
      <c r="AM35" s="157">
        <f t="shared" si="5"/>
        <v>6</v>
      </c>
      <c r="AN35" s="153">
        <f t="shared" si="4"/>
        <v>6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0" customFormat="1" ht="15.75" hidden="1" customHeight="1">
      <c r="A36" s="137"/>
      <c r="B36" s="31"/>
      <c r="C36" s="297" t="s">
        <v>34</v>
      </c>
      <c r="D36" s="298"/>
      <c r="E36" s="298"/>
      <c r="F36" s="299"/>
      <c r="G36" s="34" t="s">
        <v>33</v>
      </c>
      <c r="H36" s="25">
        <f>'[8]мес ТЗ 2018'!AM367</f>
        <v>0</v>
      </c>
      <c r="I36" s="25">
        <f>'[8]мес ТЗ 2018'!AM506</f>
        <v>0</v>
      </c>
      <c r="J36" s="25">
        <f>'[8]мес ТЗ 2018'!AM647</f>
        <v>2.56</v>
      </c>
      <c r="K36" s="25">
        <f>'[8]мес ТЗ 2018'!AM748</f>
        <v>13.332000000000001</v>
      </c>
      <c r="L36" s="25">
        <f>'[8]мес ТЗ 2018'!AM853</f>
        <v>0.47</v>
      </c>
      <c r="M36" s="25">
        <f>'[8]мес ТЗ 2018'!AM956</f>
        <v>6</v>
      </c>
      <c r="N36" s="25">
        <f>'[8]мес ТЗ 2018'!AM1057</f>
        <v>0</v>
      </c>
      <c r="O36" s="25">
        <f>'[8]мес ТЗ 2018'!AM1197</f>
        <v>19.678000000000001</v>
      </c>
      <c r="P36" s="25">
        <f>'[8]мес ТЗ 2018'!AM1297</f>
        <v>0</v>
      </c>
      <c r="Q36" s="25">
        <f>'[8]мес ТЗ 2018'!AM1394</f>
        <v>0</v>
      </c>
      <c r="R36" s="25">
        <f>'[8]мес ТЗ 2018'!AM1534</f>
        <v>0</v>
      </c>
      <c r="S36" s="25">
        <f>'[8]мес ТЗ 2018'!AM1667</f>
        <v>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32"/>
      <c r="AM36" s="157">
        <f>SUM(H36:S36)</f>
        <v>42.040000000000006</v>
      </c>
      <c r="AN36" s="153">
        <f t="shared" si="4"/>
        <v>42.040000000000006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40" customFormat="1" ht="15.75" hidden="1" customHeight="1">
      <c r="A37" s="137"/>
      <c r="B37" s="31"/>
      <c r="C37" s="291" t="s">
        <v>35</v>
      </c>
      <c r="D37" s="292"/>
      <c r="E37" s="292"/>
      <c r="F37" s="293"/>
      <c r="G37" s="34" t="s">
        <v>33</v>
      </c>
      <c r="H37" s="25">
        <f>'[8]мес ТЗ 2018'!AM368</f>
        <v>0</v>
      </c>
      <c r="I37" s="25">
        <f>'[8]мес ТЗ 2018'!AM507</f>
        <v>0</v>
      </c>
      <c r="J37" s="25">
        <f>'[8]мес ТЗ 2018'!AM648</f>
        <v>26.664000000000001</v>
      </c>
      <c r="K37" s="25">
        <f>'[8]мес ТЗ 2018'!AM749</f>
        <v>1.72</v>
      </c>
      <c r="L37" s="25">
        <f>'[8]мес ТЗ 2018'!AM854</f>
        <v>0</v>
      </c>
      <c r="M37" s="25">
        <f>'[8]мес ТЗ 2018'!AM957</f>
        <v>0</v>
      </c>
      <c r="N37" s="25">
        <f>'[8]мес ТЗ 2018'!AM1058</f>
        <v>0</v>
      </c>
      <c r="O37" s="25">
        <f>'[8]мес ТЗ 2018'!AM1198</f>
        <v>0.57999999999999996</v>
      </c>
      <c r="P37" s="25">
        <f>'[8]мес ТЗ 2018'!AM1298</f>
        <v>0</v>
      </c>
      <c r="Q37" s="25">
        <f>'[8]мес ТЗ 2018'!AM1395</f>
        <v>0</v>
      </c>
      <c r="R37" s="25">
        <f>'[8]мес ТЗ 2018'!AM1535</f>
        <v>0</v>
      </c>
      <c r="S37" s="25">
        <f>'[8]мес ТЗ 2018'!AM1668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2"/>
      <c r="AM37" s="157">
        <f>SUM(H37:S37)</f>
        <v>28.963999999999999</v>
      </c>
      <c r="AN37" s="153">
        <f t="shared" si="4"/>
        <v>28.963999999999999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s="40" customFormat="1" ht="15.75" hidden="1" customHeight="1">
      <c r="A38" s="137"/>
      <c r="B38" s="31"/>
      <c r="C38" s="31"/>
      <c r="D38" s="282" t="s">
        <v>36</v>
      </c>
      <c r="E38" s="283"/>
      <c r="F38" s="284"/>
      <c r="G38" s="34" t="s">
        <v>33</v>
      </c>
      <c r="H38" s="25" t="e">
        <f>#REF!</f>
        <v>#REF!</v>
      </c>
      <c r="I38" s="25" t="e">
        <f>#REF!</f>
        <v>#REF!</v>
      </c>
      <c r="J38" s="25" t="e">
        <f>#REF!</f>
        <v>#REF!</v>
      </c>
      <c r="K38" s="25" t="e">
        <f>#REF!</f>
        <v>#REF!</v>
      </c>
      <c r="L38" s="25" t="e">
        <f>#REF!</f>
        <v>#REF!</v>
      </c>
      <c r="M38" s="25" t="e">
        <f>#REF!</f>
        <v>#REF!</v>
      </c>
      <c r="N38" s="25" t="e">
        <f>#REF!</f>
        <v>#REF!</v>
      </c>
      <c r="O38" s="25" t="e">
        <f>#REF!</f>
        <v>#REF!</v>
      </c>
      <c r="P38" s="25" t="e">
        <f>#REF!</f>
        <v>#REF!</v>
      </c>
      <c r="Q38" s="25" t="e">
        <f>#REF!</f>
        <v>#REF!</v>
      </c>
      <c r="R38" s="25" t="e">
        <f>#REF!</f>
        <v>#REF!</v>
      </c>
      <c r="S38" s="25" t="e">
        <f>#REF!</f>
        <v>#REF!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32"/>
      <c r="AM38" s="157" t="e">
        <f>SUM(H38:S38)</f>
        <v>#REF!</v>
      </c>
      <c r="AN38" s="153" t="e">
        <f t="shared" si="4"/>
        <v>#REF!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</row>
    <row r="39" spans="1:70" s="40" customFormat="1" ht="15.75" hidden="1" customHeight="1">
      <c r="A39" s="137"/>
      <c r="B39" s="31"/>
      <c r="C39" s="291" t="s">
        <v>37</v>
      </c>
      <c r="D39" s="292"/>
      <c r="E39" s="292"/>
      <c r="F39" s="293"/>
      <c r="G39" s="34" t="s">
        <v>38</v>
      </c>
      <c r="H39" s="25">
        <f>'[8]мес ТЗ 2018'!AM370</f>
        <v>0</v>
      </c>
      <c r="I39" s="25">
        <f>'[8]мес ТЗ 2018'!AM509</f>
        <v>29.443000000000001</v>
      </c>
      <c r="J39" s="25">
        <f>'[8]мес ТЗ 2018'!AM650</f>
        <v>0</v>
      </c>
      <c r="K39" s="25">
        <f>'[8]мес ТЗ 2018'!AM751</f>
        <v>13.332000000000001</v>
      </c>
      <c r="L39" s="25">
        <f>'[8]мес ТЗ 2018'!AM856</f>
        <v>0</v>
      </c>
      <c r="M39" s="25">
        <f>'[8]мес ТЗ 2018'!AM959</f>
        <v>0</v>
      </c>
      <c r="N39" s="25">
        <f>'[8]мес ТЗ 2018'!AM1060</f>
        <v>0</v>
      </c>
      <c r="O39" s="25">
        <f>'[8]мес ТЗ 2018'!AM1200</f>
        <v>15.465999999999999</v>
      </c>
      <c r="P39" s="35">
        <f>'[8]мес ТЗ 2018'!AM1300</f>
        <v>30</v>
      </c>
      <c r="Q39" s="25">
        <f>'[8]мес ТЗ 2018'!AM1397</f>
        <v>0</v>
      </c>
      <c r="R39" s="25">
        <f>'[8]мес ТЗ 2018'!AM1537</f>
        <v>0</v>
      </c>
      <c r="S39" s="25">
        <f>'[8]мес ТЗ 2018'!AM1670</f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2"/>
      <c r="AM39" s="157">
        <f>SUM(H39:S39)</f>
        <v>88.241000000000014</v>
      </c>
      <c r="AN39" s="153">
        <f t="shared" si="4"/>
        <v>88.241000000000014</v>
      </c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</row>
    <row r="40" spans="1:70" s="39" customFormat="1" ht="15.75" hidden="1" customHeight="1">
      <c r="A40" s="41"/>
      <c r="B40" s="41"/>
      <c r="C40" s="41"/>
      <c r="D40" s="282" t="s">
        <v>45</v>
      </c>
      <c r="E40" s="283"/>
      <c r="F40" s="284"/>
      <c r="G40" s="13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32"/>
      <c r="AM40" s="158"/>
      <c r="AN40" s="153">
        <f t="shared" si="4"/>
        <v>0</v>
      </c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</row>
    <row r="41" spans="1:70" s="39" customFormat="1" ht="15" hidden="1" customHeight="1">
      <c r="A41" s="43"/>
      <c r="B41" s="282" t="s">
        <v>30</v>
      </c>
      <c r="C41" s="283"/>
      <c r="D41" s="283"/>
      <c r="E41" s="283"/>
      <c r="F41" s="284"/>
      <c r="G41" s="43"/>
      <c r="H41" s="44" t="e">
        <f>#REF!+#REF!+#REF!+H27+#REF!</f>
        <v>#REF!</v>
      </c>
      <c r="I41" s="44" t="e">
        <f>#REF!+#REF!+#REF!+I27+#REF!</f>
        <v>#REF!</v>
      </c>
      <c r="J41" s="44" t="e">
        <f>#REF!+#REF!+#REF!+J27+#REF!</f>
        <v>#REF!</v>
      </c>
      <c r="K41" s="44" t="e">
        <f>#REF!+#REF!+#REF!+K27+#REF!</f>
        <v>#REF!</v>
      </c>
      <c r="L41" s="44" t="e">
        <f>#REF!+#REF!+#REF!+L27+#REF!</f>
        <v>#REF!</v>
      </c>
      <c r="M41" s="44" t="e">
        <f>#REF!+#REF!+#REF!+M27+#REF!</f>
        <v>#REF!</v>
      </c>
      <c r="N41" s="44" t="e">
        <f>#REF!+#REF!+#REF!+N27+#REF!</f>
        <v>#REF!</v>
      </c>
      <c r="O41" s="44" t="e">
        <f>#REF!+#REF!+#REF!+O27+#REF!</f>
        <v>#REF!</v>
      </c>
      <c r="P41" s="44" t="e">
        <f>#REF!+#REF!+#REF!+P27+#REF!</f>
        <v>#REF!</v>
      </c>
      <c r="Q41" s="44" t="e">
        <f>#REF!+#REF!+#REF!+Q27+#REF!</f>
        <v>#REF!</v>
      </c>
      <c r="R41" s="44" t="e">
        <f>#REF!+#REF!+#REF!+R27+#REF!</f>
        <v>#REF!</v>
      </c>
      <c r="S41" s="44" t="e">
        <f>#REF!+#REF!+#REF!+S27+#REF!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>SUM(H41:S41)</f>
        <v>#REF!</v>
      </c>
      <c r="AN41" s="154" t="e">
        <f t="shared" si="4"/>
        <v>#REF!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45" customFormat="1" ht="15" hidden="1" customHeight="1">
      <c r="A42" s="43"/>
      <c r="B42" s="282" t="s">
        <v>31</v>
      </c>
      <c r="C42" s="283"/>
      <c r="D42" s="283"/>
      <c r="E42" s="283"/>
      <c r="F42" s="284"/>
      <c r="G42" s="43"/>
      <c r="H42" s="44" t="e">
        <f>#REF!+H20+H28+#REF!</f>
        <v>#REF!</v>
      </c>
      <c r="I42" s="44" t="e">
        <f>#REF!+I20+I28+#REF!</f>
        <v>#REF!</v>
      </c>
      <c r="J42" s="44" t="e">
        <f>#REF!+J20+J28+#REF!</f>
        <v>#REF!</v>
      </c>
      <c r="K42" s="44" t="e">
        <f>#REF!+K20+K28+#REF!</f>
        <v>#REF!</v>
      </c>
      <c r="L42" s="44" t="e">
        <f>#REF!+L20+L28+#REF!</f>
        <v>#REF!</v>
      </c>
      <c r="M42" s="44" t="e">
        <f>#REF!+M20+M28+#REF!</f>
        <v>#REF!</v>
      </c>
      <c r="N42" s="44" t="e">
        <f>#REF!+N20+N28+#REF!</f>
        <v>#REF!</v>
      </c>
      <c r="O42" s="44" t="e">
        <f>#REF!+O20+O28+#REF!</f>
        <v>#REF!</v>
      </c>
      <c r="P42" s="44" t="e">
        <f>#REF!+P20+P28+#REF!</f>
        <v>#REF!</v>
      </c>
      <c r="Q42" s="44" t="e">
        <f>#REF!+Q20+Q28+#REF!</f>
        <v>#REF!</v>
      </c>
      <c r="R42" s="44" t="e">
        <f>#REF!+R20+R28+#REF!</f>
        <v>#REF!</v>
      </c>
      <c r="S42" s="44" t="e">
        <f>#REF!+S20+S28+#REF!</f>
        <v>#REF!</v>
      </c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7"/>
      <c r="AM42" s="159" t="e">
        <f t="shared" ref="AM42" si="8">SUM(H42:S42)</f>
        <v>#REF!</v>
      </c>
      <c r="AN42" s="154" t="e">
        <f t="shared" si="4"/>
        <v>#REF!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45" customFormat="1" ht="15" hidden="1" customHeight="1">
      <c r="A43" s="46"/>
      <c r="B43" s="282" t="s">
        <v>32</v>
      </c>
      <c r="C43" s="283"/>
      <c r="D43" s="283"/>
      <c r="E43" s="283"/>
      <c r="F43" s="284"/>
      <c r="G43" s="43"/>
      <c r="H43" s="44" t="e">
        <f>#REF!+#REF!+#REF!+#REF!+H21+H29+H30+#REF!</f>
        <v>#REF!</v>
      </c>
      <c r="I43" s="44" t="e">
        <f>#REF!+#REF!+#REF!+#REF!+I21+I29+I30+#REF!</f>
        <v>#REF!</v>
      </c>
      <c r="J43" s="44" t="e">
        <f>#REF!+#REF!+#REF!+#REF!+J21+J29+J30+#REF!</f>
        <v>#REF!</v>
      </c>
      <c r="K43" s="44" t="e">
        <f>#REF!+#REF!+#REF!+#REF!+K21+K29+K30+#REF!</f>
        <v>#REF!</v>
      </c>
      <c r="L43" s="44" t="e">
        <f>#REF!+#REF!+#REF!+#REF!+L21+L29+L30+#REF!</f>
        <v>#REF!</v>
      </c>
      <c r="M43" s="44" t="e">
        <f>#REF!+#REF!+#REF!+#REF!+M21+M29+M30+#REF!</f>
        <v>#REF!</v>
      </c>
      <c r="N43" s="44" t="e">
        <f>#REF!+#REF!+#REF!+#REF!+N21+N29+N30+#REF!</f>
        <v>#REF!</v>
      </c>
      <c r="O43" s="44" t="e">
        <f>#REF!+#REF!+#REF!+#REF!+O21+O29+O30+#REF!</f>
        <v>#REF!</v>
      </c>
      <c r="P43" s="44" t="e">
        <f>#REF!+#REF!+#REF!+#REF!+P21+P29+P30+#REF!</f>
        <v>#REF!</v>
      </c>
      <c r="Q43" s="44" t="e">
        <f>#REF!+#REF!+#REF!+#REF!+Q21+Q29+Q30+#REF!</f>
        <v>#REF!</v>
      </c>
      <c r="R43" s="44" t="e">
        <f>#REF!+#REF!+#REF!+#REF!+R21+R29+R30+#REF!</f>
        <v>#REF!</v>
      </c>
      <c r="S43" s="44" t="e">
        <f>#REF!+#REF!+#REF!+#REF!+S21+S29+S30+#REF!</f>
        <v>#REF!</v>
      </c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7"/>
      <c r="AM43" s="159" t="e">
        <f t="shared" ref="AM43:AM48" si="9">SUM(H43:S43)</f>
        <v>#REF!</v>
      </c>
      <c r="AN43" s="154" t="e">
        <f t="shared" si="4"/>
        <v>#REF!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9" customFormat="1" ht="15.75" hidden="1" customHeight="1">
      <c r="A44" s="285" t="s">
        <v>46</v>
      </c>
      <c r="B44" s="286"/>
      <c r="C44" s="286"/>
      <c r="D44" s="286"/>
      <c r="E44" s="286"/>
      <c r="F44" s="286"/>
      <c r="G44" s="286"/>
      <c r="H44" s="44">
        <f>'[8]мес ТЗ 2018'!AM195</f>
        <v>0.96776252723311695</v>
      </c>
      <c r="I44" s="44">
        <f>'[8]мес ТЗ 2018'!AM224</f>
        <v>0</v>
      </c>
      <c r="J44" s="44">
        <f>'[8]мес ТЗ 2018'!AM253</f>
        <v>0</v>
      </c>
      <c r="K44" s="44">
        <f>'[8]мес ТЗ 2018'!AM282</f>
        <v>0</v>
      </c>
      <c r="L44" s="44">
        <f>'[8]мес ТЗ 2018'!AM311</f>
        <v>0</v>
      </c>
      <c r="M44" s="44">
        <f>'[8]мес ТЗ 2018'!AM963</f>
        <v>4.5</v>
      </c>
      <c r="N44" s="44">
        <f>'[8]мес ТЗ 2018'!AM1134</f>
        <v>303.56266009142303</v>
      </c>
      <c r="O44" s="44">
        <f>'[8]мес ТЗ 2018'!AM1205</f>
        <v>0</v>
      </c>
      <c r="P44" s="44">
        <f>'[8]мес ТЗ 2018'!AM1305</f>
        <v>2.35</v>
      </c>
      <c r="Q44" s="44">
        <f>'[8]мес ТЗ 2018'!AM1474</f>
        <v>0</v>
      </c>
      <c r="R44" s="44">
        <f>'[8]мес ТЗ 2018'!AM1601</f>
        <v>0</v>
      </c>
      <c r="S44" s="47">
        <f>'[8]мес ТЗ 2018'!AM1750</f>
        <v>0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159">
        <f t="shared" si="9"/>
        <v>311.38042261865616</v>
      </c>
      <c r="AN44" s="154">
        <f t="shared" si="4"/>
        <v>311.38042261865616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hidden="1">
      <c r="A45" s="287" t="s">
        <v>47</v>
      </c>
      <c r="B45" s="288"/>
      <c r="C45" s="288"/>
      <c r="D45" s="288"/>
      <c r="E45" s="288"/>
      <c r="F45" s="288"/>
      <c r="G45" s="288"/>
      <c r="H45" s="44">
        <f>'[8]мес ТЗ 2018'!AM196</f>
        <v>1.7956419753086399</v>
      </c>
      <c r="I45" s="44">
        <f>'[8]мес ТЗ 2018'!AM225</f>
        <v>0</v>
      </c>
      <c r="J45" s="44" t="str">
        <f>'[8]мес ТЗ 2018'!AM254</f>
        <v>Итого, чел/час</v>
      </c>
      <c r="K45" s="44">
        <f>'[8]мес ТЗ 2018'!AM283</f>
        <v>0</v>
      </c>
      <c r="L45" s="44">
        <f>'[8]мес ТЗ 2018'!AM312</f>
        <v>15.465999999999999</v>
      </c>
      <c r="M45" s="44">
        <f>'[8]мес ТЗ 2018'!AM964</f>
        <v>42.85</v>
      </c>
      <c r="N45" s="44">
        <f>'[8]мес ТЗ 2018'!AM1135</f>
        <v>1983.422</v>
      </c>
      <c r="O45" s="44">
        <f>'[8]мес ТЗ 2018'!AM1206</f>
        <v>15.465999999999999</v>
      </c>
      <c r="P45" s="44">
        <f>'[8]мес ТЗ 2018'!AM1306</f>
        <v>0</v>
      </c>
      <c r="Q45" s="44">
        <f>'[8]мес ТЗ 2018'!AM1475</f>
        <v>0</v>
      </c>
      <c r="R45" s="44">
        <f>'[8]мес ТЗ 2018'!AM1602</f>
        <v>0</v>
      </c>
      <c r="S45" s="47">
        <f>'[8]мес ТЗ 2018'!AM1751</f>
        <v>0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159">
        <f t="shared" si="9"/>
        <v>2058.9996419753088</v>
      </c>
      <c r="AN45" s="154">
        <f t="shared" si="4"/>
        <v>2058.9996419753088</v>
      </c>
      <c r="AO45" s="28"/>
      <c r="AP45" s="28"/>
      <c r="AQ45" s="28"/>
    </row>
    <row r="46" spans="1:70" hidden="1">
      <c r="A46" s="289" t="s">
        <v>48</v>
      </c>
      <c r="B46" s="290"/>
      <c r="C46" s="290"/>
      <c r="D46" s="290"/>
      <c r="E46" s="290"/>
      <c r="F46" s="290"/>
      <c r="G46" s="290"/>
      <c r="H46" s="44" t="e">
        <f>SUM(H42:H45)</f>
        <v>#REF!</v>
      </c>
      <c r="I46" s="44" t="e">
        <f t="shared" ref="I46" si="10">SUM(I42:I45)</f>
        <v>#REF!</v>
      </c>
      <c r="J46" s="44" t="e">
        <f>SUM(J42:J45)</f>
        <v>#REF!</v>
      </c>
      <c r="K46" s="44" t="e">
        <f t="shared" ref="K46" si="11">SUM(K42:K45)</f>
        <v>#REF!</v>
      </c>
      <c r="L46" s="44" t="e">
        <f>SUM(L42:L45)</f>
        <v>#REF!</v>
      </c>
      <c r="M46" s="44" t="e">
        <f>SUM(M42:M45)</f>
        <v>#REF!</v>
      </c>
      <c r="N46" s="44" t="e">
        <f t="shared" ref="N46:S46" si="12">SUM(N42:N45)</f>
        <v>#REF!</v>
      </c>
      <c r="O46" s="44" t="e">
        <f t="shared" si="12"/>
        <v>#REF!</v>
      </c>
      <c r="P46" s="44" t="e">
        <f t="shared" si="12"/>
        <v>#REF!</v>
      </c>
      <c r="Q46" s="44" t="e">
        <f t="shared" si="12"/>
        <v>#REF!</v>
      </c>
      <c r="R46" s="44" t="e">
        <f t="shared" si="12"/>
        <v>#REF!</v>
      </c>
      <c r="S46" s="47" t="e">
        <f t="shared" si="12"/>
        <v>#REF!</v>
      </c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159" t="e">
        <f t="shared" si="9"/>
        <v>#REF!</v>
      </c>
      <c r="AN46" s="154" t="e">
        <f t="shared" si="4"/>
        <v>#REF!</v>
      </c>
      <c r="AO46" s="28"/>
      <c r="AP46" s="28"/>
      <c r="AQ46" s="28"/>
    </row>
    <row r="47" spans="1:70" hidden="1">
      <c r="A47" s="277" t="s">
        <v>49</v>
      </c>
      <c r="B47" s="278"/>
      <c r="C47" s="278"/>
      <c r="D47" s="278"/>
      <c r="E47" s="278"/>
      <c r="F47" s="278"/>
      <c r="G47" s="278"/>
      <c r="H47" s="48">
        <f>'[8]мес ТЗ 2018'!AM198</f>
        <v>0.2</v>
      </c>
      <c r="I47" s="48">
        <f>'[8]мес ТЗ 2018'!AM227</f>
        <v>0</v>
      </c>
      <c r="J47" s="48">
        <f>'[8]мес ТЗ 2018'!AM256</f>
        <v>0</v>
      </c>
      <c r="K47" s="48">
        <f>'[8]мес ТЗ 2018'!AM285</f>
        <v>0</v>
      </c>
      <c r="L47" s="48">
        <f>'[8]мес ТЗ 2018'!AM314</f>
        <v>0</v>
      </c>
      <c r="M47" s="48">
        <f>'[8]мес ТЗ 2018'!AM966</f>
        <v>3.15</v>
      </c>
      <c r="N47" s="48">
        <f>'[8]мес ТЗ 2018'!AM1137</f>
        <v>0</v>
      </c>
      <c r="O47" s="48">
        <f>'[8]мес ТЗ 2018'!AM1208</f>
        <v>0</v>
      </c>
      <c r="P47" s="48">
        <f>'[8]мес ТЗ 2018'!AM1308</f>
        <v>0</v>
      </c>
      <c r="Q47" s="48">
        <f>'[8]мес ТЗ 2018'!AM1477</f>
        <v>0</v>
      </c>
      <c r="R47" s="48">
        <f>'[8]мес ТЗ 2018'!AM1604</f>
        <v>0</v>
      </c>
      <c r="S47" s="49">
        <f>'[8]мес ТЗ 2018'!AM1753</f>
        <v>0</v>
      </c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159">
        <f t="shared" si="9"/>
        <v>3.35</v>
      </c>
      <c r="AN47" s="154">
        <f t="shared" si="4"/>
        <v>3.35</v>
      </c>
      <c r="AO47" s="28"/>
      <c r="AP47" s="28"/>
      <c r="AQ47" s="28"/>
    </row>
    <row r="48" spans="1:70" hidden="1">
      <c r="A48" s="50"/>
      <c r="B48" s="51"/>
      <c r="C48" s="50"/>
      <c r="D48" s="50"/>
      <c r="E48" s="50"/>
      <c r="F48" s="52" t="s">
        <v>32</v>
      </c>
      <c r="G48" s="19"/>
      <c r="H48" s="44" t="e">
        <f>#REF!+#REF!+H21+H29</f>
        <v>#REF!</v>
      </c>
      <c r="I48" s="44" t="e">
        <f>#REF!+#REF!+I21+I29</f>
        <v>#REF!</v>
      </c>
      <c r="J48" s="44" t="e">
        <f>#REF!+#REF!++#REF!+J21+J29</f>
        <v>#REF!</v>
      </c>
      <c r="K48" s="44" t="e">
        <f>#REF!+#REF!++#REF!+K21+K29</f>
        <v>#REF!</v>
      </c>
      <c r="L48" s="44" t="e">
        <f>#REF!+#REF!++#REF!+L21+L29</f>
        <v>#REF!</v>
      </c>
      <c r="M48" s="44" t="e">
        <f>#REF!+#REF!++#REF!+M21+M29</f>
        <v>#REF!</v>
      </c>
      <c r="N48" s="44" t="e">
        <f>#REF!+#REF!++#REF!+N21+N29</f>
        <v>#REF!</v>
      </c>
      <c r="O48" s="44" t="e">
        <f>#REF!+#REF!++#REF!+O21+O29</f>
        <v>#REF!</v>
      </c>
      <c r="P48" s="44" t="e">
        <f>#REF!+#REF!++#REF!+P21+P29</f>
        <v>#REF!</v>
      </c>
      <c r="Q48" s="44" t="e">
        <f>#REF!+#REF!++#REF!+Q21+Q29</f>
        <v>#REF!</v>
      </c>
      <c r="R48" s="44" t="e">
        <f>#REF!+#REF!++#REF!+R21+R29</f>
        <v>#REF!</v>
      </c>
      <c r="S48" s="44" t="e">
        <f>#REF!+#REF!++#REF!+S21+S29</f>
        <v>#REF!</v>
      </c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7"/>
      <c r="AM48" s="159" t="e">
        <f t="shared" si="9"/>
        <v>#REF!</v>
      </c>
      <c r="AN48" s="154" t="e">
        <f t="shared" si="4"/>
        <v>#REF!</v>
      </c>
    </row>
    <row r="49" spans="1:40" ht="15" hidden="1" customHeight="1">
      <c r="A49" s="53"/>
      <c r="B49" s="54"/>
      <c r="C49" s="54"/>
      <c r="D49" s="279" t="s">
        <v>36</v>
      </c>
      <c r="E49" s="280"/>
      <c r="F49" s="281"/>
      <c r="G49" s="54"/>
      <c r="H49" s="69" t="e">
        <f>H41+H42+H43</f>
        <v>#REF!</v>
      </c>
      <c r="I49" s="69" t="e">
        <f t="shared" ref="I49" si="13">I41+I42+I43</f>
        <v>#REF!</v>
      </c>
      <c r="J49" s="69" t="e">
        <f>J41+J42+J43</f>
        <v>#REF!</v>
      </c>
      <c r="K49" s="69" t="e">
        <f t="shared" ref="K49:S49" si="14">K41+K42+K43</f>
        <v>#REF!</v>
      </c>
      <c r="L49" s="69" t="e">
        <f t="shared" si="14"/>
        <v>#REF!</v>
      </c>
      <c r="M49" s="69" t="e">
        <f t="shared" si="14"/>
        <v>#REF!</v>
      </c>
      <c r="N49" s="69" t="e">
        <f t="shared" si="14"/>
        <v>#REF!</v>
      </c>
      <c r="O49" s="69" t="e">
        <f t="shared" si="14"/>
        <v>#REF!</v>
      </c>
      <c r="P49" s="69" t="e">
        <f t="shared" si="14"/>
        <v>#REF!</v>
      </c>
      <c r="Q49" s="69" t="e">
        <f t="shared" si="14"/>
        <v>#REF!</v>
      </c>
      <c r="R49" s="69" t="e">
        <f t="shared" si="14"/>
        <v>#REF!</v>
      </c>
      <c r="S49" s="69" t="e">
        <f t="shared" si="14"/>
        <v>#REF!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149"/>
      <c r="AM49" s="159" t="e">
        <f>SUM(H49:S49)</f>
        <v>#REF!</v>
      </c>
      <c r="AN49" s="154" t="e">
        <f>AM49</f>
        <v>#REF!</v>
      </c>
    </row>
    <row r="50" spans="1:40" ht="15" hidden="1" customHeight="1">
      <c r="A50" s="53"/>
      <c r="B50" s="56"/>
      <c r="C50" s="279" t="s">
        <v>34</v>
      </c>
      <c r="D50" s="280"/>
      <c r="E50" s="280"/>
      <c r="F50" s="281"/>
      <c r="G50" s="56"/>
      <c r="H50" s="55" t="e">
        <f>#REF!+#REF!+H22+H32+H36</f>
        <v>#REF!</v>
      </c>
      <c r="I50" s="55" t="e">
        <f>#REF!+#REF!+I22+I32+I36</f>
        <v>#REF!</v>
      </c>
      <c r="J50" s="55" t="e">
        <f>#REF!+#REF!+J22+J32+J36</f>
        <v>#REF!</v>
      </c>
      <c r="K50" s="55" t="e">
        <f>#REF!+#REF!+K22+K32+K36</f>
        <v>#REF!</v>
      </c>
      <c r="L50" s="55" t="e">
        <f>#REF!+#REF!+L22+L32+L36</f>
        <v>#REF!</v>
      </c>
      <c r="M50" s="55" t="e">
        <f>#REF!+#REF!+M22+M32+M36</f>
        <v>#REF!</v>
      </c>
      <c r="N50" s="55" t="e">
        <f>#REF!+#REF!+N22+N32+N36</f>
        <v>#REF!</v>
      </c>
      <c r="O50" s="55" t="e">
        <f>#REF!+#REF!+O22+O32+O36</f>
        <v>#REF!</v>
      </c>
      <c r="P50" s="55" t="e">
        <f>#REF!+#REF!+P22+P32+P36</f>
        <v>#REF!</v>
      </c>
      <c r="Q50" s="55" t="e">
        <f>#REF!+#REF!+Q22+Q32+Q36</f>
        <v>#REF!</v>
      </c>
      <c r="R50" s="55" t="e">
        <f>#REF!+#REF!+R22+R32+R36</f>
        <v>#REF!</v>
      </c>
      <c r="S50" s="55" t="e">
        <f>#REF!+#REF!+S22+S32+S36</f>
        <v>#REF!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150"/>
      <c r="AM50" s="160" t="e">
        <f>SUM(H50:S50)</f>
        <v>#REF!</v>
      </c>
      <c r="AN50" s="154" t="e">
        <f t="shared" ref="AN50:AN53" si="15">AM50</f>
        <v>#REF!</v>
      </c>
    </row>
    <row r="51" spans="1:40" ht="15" hidden="1" customHeight="1">
      <c r="A51" s="53"/>
      <c r="B51" s="56"/>
      <c r="C51" s="279" t="s">
        <v>35</v>
      </c>
      <c r="D51" s="280"/>
      <c r="E51" s="280"/>
      <c r="F51" s="281"/>
      <c r="G51" s="56"/>
      <c r="H51" s="55" t="e">
        <f>#REF!+#REF!+H23+H33+H37</f>
        <v>#REF!</v>
      </c>
      <c r="I51" s="55" t="e">
        <f>#REF!+#REF!+I23+I33+I37</f>
        <v>#REF!</v>
      </c>
      <c r="J51" s="55" t="e">
        <f>#REF!+#REF!+J23+J33+J37</f>
        <v>#REF!</v>
      </c>
      <c r="K51" s="55" t="e">
        <f>#REF!+#REF!+K23+K33+K37</f>
        <v>#REF!</v>
      </c>
      <c r="L51" s="55" t="e">
        <f>#REF!+#REF!+L23+L33+L37</f>
        <v>#REF!</v>
      </c>
      <c r="M51" s="55" t="e">
        <f>#REF!+#REF!+M23+M33+M37</f>
        <v>#REF!</v>
      </c>
      <c r="N51" s="55" t="e">
        <f>#REF!+#REF!+N23+N33+N37</f>
        <v>#REF!</v>
      </c>
      <c r="O51" s="55" t="e">
        <f>#REF!+#REF!+O23+O33+O37</f>
        <v>#REF!</v>
      </c>
      <c r="P51" s="55" t="e">
        <f>#REF!+#REF!+P23+P33+P37</f>
        <v>#REF!</v>
      </c>
      <c r="Q51" s="55" t="e">
        <f>#REF!+#REF!+Q23+Q33+Q37</f>
        <v>#REF!</v>
      </c>
      <c r="R51" s="55" t="e">
        <f>#REF!+#REF!+R23+R33+R37</f>
        <v>#REF!</v>
      </c>
      <c r="S51" s="55" t="e">
        <f>#REF!+#REF!+S23+S33+S37</f>
        <v>#REF!</v>
      </c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150"/>
      <c r="AM51" s="160" t="e">
        <f>SUM(H51:S51)</f>
        <v>#REF!</v>
      </c>
      <c r="AN51" s="154" t="e">
        <f t="shared" si="15"/>
        <v>#REF!</v>
      </c>
    </row>
    <row r="52" spans="1:40" ht="15" hidden="1" customHeight="1">
      <c r="A52" s="53"/>
      <c r="B52" s="56"/>
      <c r="C52" s="54"/>
      <c r="D52" s="279" t="s">
        <v>36</v>
      </c>
      <c r="E52" s="280"/>
      <c r="F52" s="281"/>
      <c r="G52" s="56"/>
      <c r="H52" s="55" t="e">
        <f>SUM(H49:H51)</f>
        <v>#REF!</v>
      </c>
      <c r="I52" s="55" t="e">
        <f t="shared" ref="I52" si="16">SUM(I49:I51)</f>
        <v>#REF!</v>
      </c>
      <c r="J52" s="55" t="e">
        <f>SUM(J49:J51)</f>
        <v>#REF!</v>
      </c>
      <c r="K52" s="55" t="e">
        <f t="shared" ref="K52:S52" si="17">SUM(K49:K51)</f>
        <v>#REF!</v>
      </c>
      <c r="L52" s="55" t="e">
        <f t="shared" si="17"/>
        <v>#REF!</v>
      </c>
      <c r="M52" s="55" t="e">
        <f t="shared" si="17"/>
        <v>#REF!</v>
      </c>
      <c r="N52" s="55" t="e">
        <f t="shared" si="17"/>
        <v>#REF!</v>
      </c>
      <c r="O52" s="55" t="e">
        <f t="shared" si="17"/>
        <v>#REF!</v>
      </c>
      <c r="P52" s="55" t="e">
        <f t="shared" si="17"/>
        <v>#REF!</v>
      </c>
      <c r="Q52" s="55" t="e">
        <f t="shared" si="17"/>
        <v>#REF!</v>
      </c>
      <c r="R52" s="55" t="e">
        <f t="shared" si="17"/>
        <v>#REF!</v>
      </c>
      <c r="S52" s="55" t="e">
        <f t="shared" si="17"/>
        <v>#REF!</v>
      </c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150"/>
      <c r="AM52" s="160" t="e">
        <f>SUM(H52:S52)</f>
        <v>#REF!</v>
      </c>
      <c r="AN52" s="154" t="e">
        <f t="shared" si="15"/>
        <v>#REF!</v>
      </c>
    </row>
    <row r="53" spans="1:40" ht="15" hidden="1" customHeight="1">
      <c r="A53" s="53"/>
      <c r="B53" s="56"/>
      <c r="C53" s="279" t="s">
        <v>37</v>
      </c>
      <c r="D53" s="280"/>
      <c r="E53" s="280"/>
      <c r="F53" s="281"/>
      <c r="G53" s="56"/>
      <c r="H53" s="55" t="e">
        <f>#REF!+#REF!+H25+H35+H39</f>
        <v>#REF!</v>
      </c>
      <c r="I53" s="55" t="e">
        <f>#REF!+#REF!+I25+I35+I39</f>
        <v>#REF!</v>
      </c>
      <c r="J53" s="55" t="e">
        <f>#REF!+#REF!+J25+J35+J39</f>
        <v>#REF!</v>
      </c>
      <c r="K53" s="55" t="e">
        <f>#REF!+#REF!+K25+K35+K39</f>
        <v>#REF!</v>
      </c>
      <c r="L53" s="55" t="e">
        <f>#REF!+#REF!+L25+L35+L39</f>
        <v>#REF!</v>
      </c>
      <c r="M53" s="55" t="e">
        <f>#REF!+#REF!+M25+M35+M39</f>
        <v>#REF!</v>
      </c>
      <c r="N53" s="55" t="e">
        <f>#REF!+#REF!+N25+N35+N39</f>
        <v>#REF!</v>
      </c>
      <c r="O53" s="55" t="e">
        <f>#REF!+#REF!+O25+O35+O39</f>
        <v>#REF!</v>
      </c>
      <c r="P53" s="58" t="e">
        <f>#REF!+#REF!+P25+P35+P39</f>
        <v>#REF!</v>
      </c>
      <c r="Q53" s="55" t="e">
        <f>#REF!+#REF!+Q25+Q35+Q39</f>
        <v>#REF!</v>
      </c>
      <c r="R53" s="55" t="e">
        <f>#REF!+#REF!+R25+R35+R39</f>
        <v>#REF!</v>
      </c>
      <c r="S53" s="55" t="e">
        <f>#REF!+#REF!+S25+S35+S39</f>
        <v>#REF!</v>
      </c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150"/>
      <c r="AM53" s="161" t="e">
        <f>SUM(H53:S53)</f>
        <v>#REF!</v>
      </c>
      <c r="AN53" s="155" t="e">
        <f t="shared" si="15"/>
        <v>#REF!</v>
      </c>
    </row>
    <row r="54" spans="1:40" ht="15" customHeight="1">
      <c r="A54" s="61"/>
      <c r="B54" s="62"/>
      <c r="C54" s="62"/>
      <c r="D54" s="62"/>
      <c r="E54" s="62"/>
      <c r="F54" s="62"/>
      <c r="G54" s="62"/>
      <c r="H54" s="63"/>
      <c r="I54" s="63"/>
      <c r="J54" s="63"/>
      <c r="K54" s="63"/>
      <c r="L54" s="63"/>
      <c r="M54" s="63"/>
      <c r="N54" s="63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N54" s="28"/>
    </row>
    <row r="55" spans="1:40" ht="15" customHeight="1">
      <c r="A55" s="61"/>
      <c r="B55" s="62"/>
      <c r="C55" s="62"/>
      <c r="D55" s="62"/>
      <c r="E55" s="62"/>
      <c r="F55" s="62"/>
      <c r="G55" s="62"/>
      <c r="H55" s="63"/>
      <c r="I55" s="63"/>
      <c r="J55" s="63"/>
      <c r="K55" s="63"/>
      <c r="L55" s="63"/>
      <c r="M55" s="63"/>
      <c r="N55" s="63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N55" s="28"/>
    </row>
    <row r="56" spans="1:40" ht="15" customHeight="1">
      <c r="A56" s="61"/>
      <c r="B56" s="62"/>
      <c r="C56" s="62"/>
      <c r="D56" s="62"/>
      <c r="E56" s="62"/>
      <c r="F56" s="62"/>
      <c r="G56" s="62"/>
      <c r="H56" s="63"/>
      <c r="I56" s="63"/>
      <c r="J56" s="63"/>
      <c r="K56" s="63"/>
      <c r="L56" s="63"/>
      <c r="M56" s="63"/>
      <c r="N56" s="63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N56" s="28"/>
    </row>
    <row r="57" spans="1:40" ht="15" customHeight="1">
      <c r="A57" s="61"/>
      <c r="B57" s="62"/>
      <c r="C57" s="62"/>
      <c r="D57" s="62"/>
      <c r="E57" s="62"/>
      <c r="F57" s="62"/>
      <c r="G57" s="62"/>
      <c r="H57" s="63"/>
      <c r="I57" s="63"/>
      <c r="J57" s="63"/>
      <c r="K57" s="63"/>
      <c r="L57" s="63"/>
      <c r="M57" s="63"/>
      <c r="N57" s="63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N57" s="28"/>
    </row>
    <row r="58" spans="1:40" ht="15" customHeight="1">
      <c r="B58" s="401" t="s">
        <v>65</v>
      </c>
      <c r="C58" s="401"/>
      <c r="G58" s="276" t="s">
        <v>140</v>
      </c>
      <c r="H58" s="276"/>
      <c r="I58" s="276"/>
      <c r="L58" s="273" t="s">
        <v>50</v>
      </c>
      <c r="M58" s="273"/>
      <c r="N58" s="273"/>
      <c r="O58" s="273"/>
      <c r="P58" s="64"/>
      <c r="R58" s="276" t="s">
        <v>137</v>
      </c>
      <c r="S58" s="276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</row>
    <row r="59" spans="1:40" ht="15" customHeight="1">
      <c r="B59" s="9"/>
      <c r="C59" s="9"/>
      <c r="G59" s="275" t="s">
        <v>6</v>
      </c>
      <c r="H59" s="275"/>
      <c r="I59" s="275"/>
      <c r="L59" s="275" t="s">
        <v>51</v>
      </c>
      <c r="M59" s="275"/>
      <c r="N59" s="275"/>
      <c r="O59" s="275"/>
      <c r="P59" s="64"/>
      <c r="R59" s="275" t="s">
        <v>52</v>
      </c>
      <c r="S59" s="275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</row>
    <row r="60" spans="1:40" ht="15" customHeight="1">
      <c r="B60" s="9"/>
      <c r="C60" s="9"/>
      <c r="G60" s="140"/>
      <c r="H60" s="140"/>
      <c r="I60" s="140"/>
      <c r="L60" s="140"/>
      <c r="M60" s="140"/>
      <c r="N60" s="140"/>
      <c r="O60" s="140"/>
      <c r="P60" s="64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</row>
    <row r="61" spans="1:40" ht="13.5" customHeight="1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 ht="15" customHeight="1">
      <c r="A62" s="130"/>
      <c r="B62" s="131"/>
      <c r="C62" s="133"/>
      <c r="D62" s="16"/>
      <c r="E62" s="16"/>
      <c r="F62" s="16"/>
      <c r="G62" s="16"/>
      <c r="H62" s="15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45"/>
      <c r="AN62" s="5"/>
    </row>
  </sheetData>
  <mergeCells count="57">
    <mergeCell ref="G27:G30"/>
    <mergeCell ref="L58:O58"/>
    <mergeCell ref="R58:S58"/>
    <mergeCell ref="G59:I59"/>
    <mergeCell ref="L59:O59"/>
    <mergeCell ref="R59:S59"/>
    <mergeCell ref="B58:C58"/>
    <mergeCell ref="B42:F42"/>
    <mergeCell ref="B43:F43"/>
    <mergeCell ref="A44:G44"/>
    <mergeCell ref="A45:G45"/>
    <mergeCell ref="A46:G46"/>
    <mergeCell ref="A47:G47"/>
    <mergeCell ref="G58:I58"/>
    <mergeCell ref="D49:F49"/>
    <mergeCell ref="C50:F50"/>
    <mergeCell ref="C51:F51"/>
    <mergeCell ref="D52:F52"/>
    <mergeCell ref="C53:F53"/>
    <mergeCell ref="B41:F41"/>
    <mergeCell ref="A31:F31"/>
    <mergeCell ref="C32:F32"/>
    <mergeCell ref="C33:F33"/>
    <mergeCell ref="D34:F34"/>
    <mergeCell ref="C35:F35"/>
    <mergeCell ref="C36:F36"/>
    <mergeCell ref="C37:F37"/>
    <mergeCell ref="D38:F38"/>
    <mergeCell ref="C39:F39"/>
    <mergeCell ref="D40:F40"/>
    <mergeCell ref="G15:G18"/>
    <mergeCell ref="H15:AL15"/>
    <mergeCell ref="AM15:AM18"/>
    <mergeCell ref="AN15:AN16"/>
    <mergeCell ref="H17:AL18"/>
    <mergeCell ref="C25:F25"/>
    <mergeCell ref="H26:AL26"/>
    <mergeCell ref="A12:AN12"/>
    <mergeCell ref="A15:A18"/>
    <mergeCell ref="B15:B18"/>
    <mergeCell ref="C15:C18"/>
    <mergeCell ref="D15:D18"/>
    <mergeCell ref="E15:E18"/>
    <mergeCell ref="F15:F18"/>
    <mergeCell ref="A14:AN14"/>
    <mergeCell ref="A13:AN13"/>
    <mergeCell ref="H19:AL19"/>
    <mergeCell ref="G20:G21"/>
    <mergeCell ref="C22:F22"/>
    <mergeCell ref="C23:F23"/>
    <mergeCell ref="D24:F24"/>
    <mergeCell ref="AG3:AM3"/>
    <mergeCell ref="AG5:AM5"/>
    <mergeCell ref="AG7:AM7"/>
    <mergeCell ref="AG9:AM9"/>
    <mergeCell ref="B3:F3"/>
    <mergeCell ref="B9:F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85546875" style="1" customWidth="1"/>
    <col min="5" max="5" width="12.42578125" style="1"/>
    <col min="6" max="6" width="16.85546875" style="2" customWidth="1"/>
    <col min="7" max="7" width="8.42578125" style="2" hidden="1" customWidth="1"/>
    <col min="8" max="35" width="8.42578125" style="1" customWidth="1"/>
    <col min="36" max="38" width="8.42578125" style="1" hidden="1" customWidth="1" outlineLevel="1"/>
    <col min="39" max="39" width="12.42578125" style="65" collapsed="1"/>
    <col min="40" max="40" width="14.5703125" style="1" customWidth="1"/>
    <col min="41" max="42" width="12.42578125" style="1"/>
    <col min="43" max="69" width="12.42578125" style="28"/>
    <col min="70" max="16384" width="12.42578125" style="1"/>
  </cols>
  <sheetData>
    <row r="1" spans="1:69" ht="15" hidden="1" customHeight="1">
      <c r="A1" s="204"/>
      <c r="B1" s="205"/>
      <c r="C1" s="207"/>
      <c r="D1" s="207"/>
      <c r="E1" s="16"/>
      <c r="F1" s="16"/>
      <c r="G1" s="16"/>
      <c r="H1" s="15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</row>
    <row r="2" spans="1:69" ht="15" hidden="1" customHeight="1" thickBot="1">
      <c r="A2" s="204"/>
      <c r="B2" s="129" t="s">
        <v>0</v>
      </c>
      <c r="C2" s="207"/>
      <c r="D2" s="207"/>
      <c r="E2" s="16"/>
      <c r="F2" s="16"/>
      <c r="G2" s="16"/>
      <c r="H2" s="15"/>
      <c r="R2" s="208"/>
      <c r="S2" s="208"/>
      <c r="T2" s="208"/>
      <c r="U2" s="208"/>
      <c r="V2" s="208"/>
      <c r="W2" s="208"/>
      <c r="X2" s="208"/>
      <c r="Y2" s="208"/>
      <c r="Z2" s="171" t="s">
        <v>1</v>
      </c>
      <c r="AC2" s="208"/>
      <c r="AD2" s="208"/>
      <c r="AE2" s="208"/>
      <c r="AF2" s="208"/>
      <c r="AG2" s="204"/>
      <c r="AH2" s="204"/>
      <c r="AI2" s="204"/>
      <c r="AJ2" s="204"/>
      <c r="AK2" s="204"/>
      <c r="AL2" s="204"/>
      <c r="AM2" s="229"/>
    </row>
    <row r="3" spans="1:69" ht="32.25" hidden="1" customHeight="1">
      <c r="A3" s="204"/>
      <c r="B3" s="269" t="s">
        <v>57</v>
      </c>
      <c r="C3" s="269"/>
      <c r="D3" s="269"/>
      <c r="E3" s="269"/>
      <c r="F3" s="269"/>
      <c r="G3" s="16"/>
      <c r="H3" s="15"/>
      <c r="R3" s="208"/>
      <c r="S3" s="208"/>
      <c r="T3" s="208"/>
      <c r="U3" s="208"/>
      <c r="V3" s="208"/>
      <c r="W3" s="208"/>
      <c r="X3" s="208"/>
      <c r="Y3" s="208"/>
      <c r="Z3" s="269" t="s">
        <v>3</v>
      </c>
      <c r="AA3" s="269"/>
      <c r="AB3" s="269"/>
      <c r="AC3" s="269"/>
      <c r="AD3" s="269"/>
      <c r="AE3" s="269"/>
      <c r="AF3" s="269"/>
      <c r="AG3" s="204"/>
      <c r="AH3" s="204"/>
      <c r="AI3" s="204"/>
      <c r="AJ3" s="204"/>
      <c r="AK3" s="204"/>
      <c r="AL3" s="204"/>
      <c r="AM3" s="204"/>
    </row>
    <row r="4" spans="1:69" ht="31.5" hidden="1" customHeight="1">
      <c r="A4" s="204"/>
      <c r="B4" s="84" t="s">
        <v>62</v>
      </c>
      <c r="C4" s="85"/>
      <c r="D4" s="85"/>
      <c r="E4" s="85"/>
      <c r="F4" s="85"/>
      <c r="G4" s="16"/>
      <c r="H4" s="15"/>
      <c r="R4" s="208"/>
      <c r="S4" s="208"/>
      <c r="T4" s="208"/>
      <c r="U4" s="208"/>
      <c r="V4" s="208"/>
      <c r="W4" s="208"/>
      <c r="X4" s="208"/>
      <c r="Y4" s="208"/>
      <c r="Z4" s="85"/>
      <c r="AA4" s="85"/>
      <c r="AB4" s="85"/>
      <c r="AC4" s="85"/>
      <c r="AD4" s="85"/>
      <c r="AE4" s="208"/>
      <c r="AF4" s="208"/>
      <c r="AG4" s="204"/>
      <c r="AH4" s="204"/>
      <c r="AI4" s="204"/>
      <c r="AJ4" s="204"/>
      <c r="AK4" s="204"/>
      <c r="AL4" s="204"/>
      <c r="AM4" s="204"/>
    </row>
    <row r="5" spans="1:69" ht="15" hidden="1" customHeight="1">
      <c r="A5" s="204"/>
      <c r="B5" s="214" t="s">
        <v>6</v>
      </c>
      <c r="C5" s="87"/>
      <c r="D5" s="87"/>
      <c r="E5" s="87"/>
      <c r="F5" s="87"/>
      <c r="G5" s="16"/>
      <c r="H5" s="15"/>
      <c r="R5" s="208"/>
      <c r="S5" s="208"/>
      <c r="T5" s="208"/>
      <c r="U5" s="208"/>
      <c r="V5" s="208"/>
      <c r="W5" s="208"/>
      <c r="X5" s="208"/>
      <c r="Y5" s="208"/>
      <c r="Z5" s="271" t="s">
        <v>6</v>
      </c>
      <c r="AA5" s="271"/>
      <c r="AB5" s="271"/>
      <c r="AC5" s="271"/>
      <c r="AD5" s="271"/>
      <c r="AE5" s="271"/>
      <c r="AF5" s="271"/>
      <c r="AG5" s="204"/>
      <c r="AH5" s="204"/>
      <c r="AI5" s="204"/>
      <c r="AJ5" s="204"/>
      <c r="AK5" s="204"/>
      <c r="AL5" s="204"/>
      <c r="AM5" s="204"/>
    </row>
    <row r="6" spans="1:69" ht="33" hidden="1" customHeight="1">
      <c r="A6" s="204"/>
      <c r="B6" s="88" t="s">
        <v>63</v>
      </c>
      <c r="C6" s="85"/>
      <c r="D6" s="85"/>
      <c r="E6" s="85"/>
      <c r="F6" s="85"/>
      <c r="G6" s="16"/>
      <c r="H6" s="15"/>
      <c r="R6" s="208"/>
      <c r="S6" s="208"/>
      <c r="T6" s="208"/>
      <c r="U6" s="208"/>
      <c r="V6" s="208"/>
      <c r="W6" s="208"/>
      <c r="X6" s="208"/>
      <c r="Y6" s="208"/>
      <c r="Z6" s="85"/>
      <c r="AA6" s="85"/>
      <c r="AB6" s="85"/>
      <c r="AC6" s="85"/>
      <c r="AD6" s="85"/>
      <c r="AE6" s="208"/>
      <c r="AF6" s="208"/>
      <c r="AG6" s="204"/>
      <c r="AH6" s="204"/>
      <c r="AI6" s="204"/>
      <c r="AJ6" s="204"/>
      <c r="AK6" s="204"/>
      <c r="AL6" s="204"/>
      <c r="AM6" s="204"/>
    </row>
    <row r="7" spans="1:69" ht="15" hidden="1" customHeight="1">
      <c r="A7" s="204"/>
      <c r="B7" s="89" t="s">
        <v>51</v>
      </c>
      <c r="C7" s="90"/>
      <c r="D7" s="90"/>
      <c r="E7" s="90"/>
      <c r="F7" s="90"/>
      <c r="G7" s="16"/>
      <c r="H7" s="15"/>
      <c r="R7" s="208"/>
      <c r="S7" s="208"/>
      <c r="T7" s="208"/>
      <c r="U7" s="208"/>
      <c r="V7" s="208"/>
      <c r="W7" s="208"/>
      <c r="X7" s="208"/>
      <c r="Y7" s="208"/>
      <c r="Z7" s="271" t="s">
        <v>51</v>
      </c>
      <c r="AA7" s="271"/>
      <c r="AB7" s="271"/>
      <c r="AC7" s="271"/>
      <c r="AD7" s="271"/>
      <c r="AE7" s="271"/>
      <c r="AF7" s="271"/>
      <c r="AG7" s="204"/>
      <c r="AH7" s="204"/>
      <c r="AI7" s="204"/>
      <c r="AJ7" s="204"/>
      <c r="AK7" s="204"/>
      <c r="AL7" s="204"/>
      <c r="AM7" s="204"/>
    </row>
    <row r="8" spans="1:69" ht="15" hidden="1" customHeight="1">
      <c r="A8" s="204"/>
      <c r="B8" s="85"/>
      <c r="C8" s="85"/>
      <c r="D8" s="85"/>
      <c r="E8" s="85"/>
      <c r="F8" s="85"/>
      <c r="G8" s="16"/>
      <c r="H8" s="15"/>
      <c r="R8" s="208"/>
      <c r="S8" s="208"/>
      <c r="T8" s="208"/>
      <c r="U8" s="208"/>
      <c r="V8" s="208"/>
      <c r="W8" s="208"/>
      <c r="X8" s="208"/>
      <c r="Y8" s="208"/>
      <c r="Z8" s="85"/>
      <c r="AA8" s="85"/>
      <c r="AB8" s="85"/>
      <c r="AC8" s="85"/>
      <c r="AD8" s="85"/>
      <c r="AE8" s="208"/>
      <c r="AF8" s="208"/>
      <c r="AG8" s="204"/>
      <c r="AH8" s="204"/>
      <c r="AI8" s="204"/>
      <c r="AJ8" s="204"/>
      <c r="AK8" s="204"/>
      <c r="AL8" s="204"/>
      <c r="AM8" s="204"/>
    </row>
    <row r="9" spans="1:69" ht="27.75" hidden="1" customHeight="1" thickBot="1">
      <c r="A9" s="17"/>
      <c r="B9" s="269" t="s">
        <v>153</v>
      </c>
      <c r="C9" s="269"/>
      <c r="D9" s="269"/>
      <c r="E9" s="269"/>
      <c r="F9" s="269"/>
      <c r="G9" s="17"/>
      <c r="H9" s="17"/>
      <c r="I9" s="17"/>
      <c r="J9" s="17"/>
      <c r="K9" s="17"/>
      <c r="L9" s="17"/>
      <c r="R9" s="204"/>
      <c r="S9" s="204"/>
      <c r="T9" s="204"/>
      <c r="U9" s="204"/>
      <c r="V9" s="204"/>
      <c r="W9" s="204"/>
      <c r="X9" s="204"/>
      <c r="Y9" s="204"/>
      <c r="Z9" s="381" t="s">
        <v>152</v>
      </c>
      <c r="AA9" s="381"/>
      <c r="AB9" s="381"/>
      <c r="AC9" s="381"/>
      <c r="AD9" s="381"/>
      <c r="AE9" s="381"/>
      <c r="AF9" s="381"/>
      <c r="AG9" s="204"/>
      <c r="AH9" s="204"/>
      <c r="AI9" s="204"/>
      <c r="AJ9" s="204"/>
      <c r="AK9" s="204"/>
      <c r="AL9" s="204"/>
      <c r="AM9" s="204"/>
    </row>
    <row r="10" spans="1:69" ht="27.75" customHeight="1" thickBot="1">
      <c r="A10" s="17"/>
      <c r="B10" s="206"/>
      <c r="C10" s="206"/>
      <c r="D10" s="206"/>
      <c r="E10" s="206"/>
      <c r="F10" s="206"/>
      <c r="G10" s="17"/>
      <c r="H10" s="17"/>
      <c r="I10" s="17"/>
      <c r="J10" s="17"/>
      <c r="K10" s="17"/>
      <c r="L10" s="17"/>
      <c r="M10" s="206"/>
      <c r="N10" s="206"/>
      <c r="O10" s="206"/>
      <c r="P10" s="206"/>
      <c r="Q10" s="206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30" t="s">
        <v>97</v>
      </c>
    </row>
    <row r="11" spans="1:69" ht="27.75" customHeight="1">
      <c r="A11" s="17"/>
      <c r="B11" s="206"/>
      <c r="C11" s="206"/>
      <c r="D11" s="206"/>
      <c r="E11" s="206"/>
      <c r="F11" s="206"/>
      <c r="G11" s="17"/>
      <c r="H11" s="17"/>
      <c r="I11" s="17"/>
      <c r="J11" s="17"/>
      <c r="K11" s="17"/>
      <c r="L11" s="17"/>
      <c r="M11" s="206"/>
      <c r="N11" s="206"/>
      <c r="O11" s="206"/>
      <c r="P11" s="206"/>
      <c r="Q11" s="206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</row>
    <row r="12" spans="1:69" ht="16.5" customHeight="1">
      <c r="A12" s="375" t="s">
        <v>139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5"/>
      <c r="AE12" s="375"/>
      <c r="AF12" s="375"/>
      <c r="AG12" s="375"/>
      <c r="AH12" s="375"/>
      <c r="AI12" s="375"/>
      <c r="AJ12" s="375"/>
      <c r="AK12" s="375"/>
      <c r="AL12" s="375"/>
      <c r="AM12" s="375"/>
      <c r="AN12" s="375"/>
      <c r="AP12" s="28"/>
      <c r="BQ12" s="1"/>
    </row>
    <row r="13" spans="1:69" ht="16.5" customHeight="1">
      <c r="A13" s="375" t="s">
        <v>138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375"/>
      <c r="AM13" s="375"/>
      <c r="AN13" s="375"/>
      <c r="AP13" s="28"/>
      <c r="BQ13" s="1"/>
    </row>
    <row r="14" spans="1:69" ht="16.5" customHeight="1">
      <c r="A14" s="375" t="s">
        <v>143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75"/>
      <c r="AN14" s="375"/>
      <c r="AP14" s="28"/>
      <c r="BQ14" s="1"/>
    </row>
    <row r="15" spans="1:69" ht="15" customHeight="1">
      <c r="A15" s="369" t="s">
        <v>10</v>
      </c>
      <c r="B15" s="376" t="s">
        <v>11</v>
      </c>
      <c r="C15" s="369" t="s">
        <v>89</v>
      </c>
      <c r="D15" s="328" t="s">
        <v>163</v>
      </c>
      <c r="E15" s="337" t="s">
        <v>54</v>
      </c>
      <c r="F15" s="337" t="s">
        <v>87</v>
      </c>
      <c r="G15" s="377" t="s">
        <v>13</v>
      </c>
      <c r="H15" s="378" t="s">
        <v>176</v>
      </c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9"/>
      <c r="AM15" s="380" t="s">
        <v>55</v>
      </c>
      <c r="AN15" s="371" t="s">
        <v>26</v>
      </c>
    </row>
    <row r="16" spans="1:69" ht="15" customHeight="1">
      <c r="A16" s="369"/>
      <c r="B16" s="376"/>
      <c r="C16" s="369"/>
      <c r="D16" s="329"/>
      <c r="E16" s="337"/>
      <c r="F16" s="337"/>
      <c r="G16" s="377"/>
      <c r="H16" s="418">
        <v>1</v>
      </c>
      <c r="I16" s="419" t="s">
        <v>107</v>
      </c>
      <c r="J16" s="418">
        <v>3</v>
      </c>
      <c r="K16" s="419" t="s">
        <v>109</v>
      </c>
      <c r="L16" s="418">
        <v>5</v>
      </c>
      <c r="M16" s="218" t="s">
        <v>111</v>
      </c>
      <c r="N16" s="217">
        <v>7</v>
      </c>
      <c r="O16" s="218" t="s">
        <v>113</v>
      </c>
      <c r="P16" s="418">
        <v>9</v>
      </c>
      <c r="Q16" s="419" t="s">
        <v>115</v>
      </c>
      <c r="R16" s="418">
        <v>11</v>
      </c>
      <c r="S16" s="419" t="s">
        <v>117</v>
      </c>
      <c r="T16" s="217">
        <v>13</v>
      </c>
      <c r="U16" s="218" t="s">
        <v>119</v>
      </c>
      <c r="V16" s="217">
        <v>15</v>
      </c>
      <c r="W16" s="218" t="s">
        <v>121</v>
      </c>
      <c r="X16" s="217">
        <v>17</v>
      </c>
      <c r="Y16" s="419" t="s">
        <v>123</v>
      </c>
      <c r="Z16" s="418">
        <v>19</v>
      </c>
      <c r="AA16" s="218" t="s">
        <v>125</v>
      </c>
      <c r="AB16" s="217">
        <v>21</v>
      </c>
      <c r="AC16" s="218" t="s">
        <v>127</v>
      </c>
      <c r="AD16" s="217">
        <v>23</v>
      </c>
      <c r="AE16" s="218" t="s">
        <v>129</v>
      </c>
      <c r="AF16" s="418">
        <v>25</v>
      </c>
      <c r="AG16" s="419" t="s">
        <v>131</v>
      </c>
      <c r="AH16" s="217">
        <v>27</v>
      </c>
      <c r="AI16" s="218" t="s">
        <v>133</v>
      </c>
      <c r="AJ16" s="217">
        <v>29</v>
      </c>
      <c r="AK16" s="218" t="s">
        <v>135</v>
      </c>
      <c r="AL16" s="219" t="s">
        <v>136</v>
      </c>
      <c r="AM16" s="380"/>
      <c r="AN16" s="371"/>
    </row>
    <row r="17" spans="1:69" ht="15" customHeight="1">
      <c r="A17" s="369"/>
      <c r="B17" s="376"/>
      <c r="C17" s="369"/>
      <c r="D17" s="329"/>
      <c r="E17" s="337"/>
      <c r="F17" s="337"/>
      <c r="G17" s="377"/>
      <c r="H17" s="345" t="s">
        <v>160</v>
      </c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6"/>
      <c r="AK17" s="346"/>
      <c r="AL17" s="346"/>
      <c r="AM17" s="380"/>
      <c r="AN17" s="371" t="s">
        <v>95</v>
      </c>
    </row>
    <row r="18" spans="1:69" ht="30" customHeight="1">
      <c r="A18" s="369"/>
      <c r="B18" s="376"/>
      <c r="C18" s="369"/>
      <c r="D18" s="330"/>
      <c r="E18" s="337"/>
      <c r="F18" s="337"/>
      <c r="G18" s="377"/>
      <c r="H18" s="348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49"/>
      <c r="AM18" s="380"/>
      <c r="AN18" s="371"/>
    </row>
    <row r="19" spans="1:69" s="23" customFormat="1" ht="15.75" thickBot="1">
      <c r="A19" s="169">
        <v>1</v>
      </c>
      <c r="B19" s="169">
        <v>2</v>
      </c>
      <c r="C19" s="170">
        <v>3</v>
      </c>
      <c r="D19" s="170"/>
      <c r="E19" s="170">
        <v>5</v>
      </c>
      <c r="F19" s="169">
        <v>6</v>
      </c>
      <c r="G19" s="169">
        <v>7</v>
      </c>
      <c r="H19" s="382">
        <v>7</v>
      </c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382"/>
      <c r="AJ19" s="382"/>
      <c r="AK19" s="382"/>
      <c r="AL19" s="382"/>
      <c r="AM19" s="169">
        <v>8</v>
      </c>
      <c r="AN19" s="213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>
      <c r="A20" s="121" t="s">
        <v>154</v>
      </c>
      <c r="B20" s="304" t="s">
        <v>29</v>
      </c>
      <c r="C20" s="31" t="s">
        <v>80</v>
      </c>
      <c r="D20" s="31">
        <v>24.084</v>
      </c>
      <c r="E20" s="210" t="s">
        <v>30</v>
      </c>
      <c r="F20" s="26" t="s">
        <v>88</v>
      </c>
      <c r="G20" s="216">
        <v>1</v>
      </c>
      <c r="H20" s="424"/>
      <c r="I20" s="424"/>
      <c r="J20" s="424"/>
      <c r="K20" s="424"/>
      <c r="L20" s="424"/>
      <c r="M20" s="423"/>
      <c r="N20" s="423"/>
      <c r="O20" s="423"/>
      <c r="P20" s="424"/>
      <c r="Q20" s="424"/>
      <c r="R20" s="424"/>
      <c r="S20" s="424"/>
      <c r="T20" s="423"/>
      <c r="U20" s="423">
        <f>D20</f>
        <v>24.084</v>
      </c>
      <c r="V20" s="423"/>
      <c r="W20" s="423"/>
      <c r="X20" s="423"/>
      <c r="Y20" s="424"/>
      <c r="Z20" s="424"/>
      <c r="AA20" s="423"/>
      <c r="AB20" s="423"/>
      <c r="AC20" s="423"/>
      <c r="AD20" s="423"/>
      <c r="AE20" s="423"/>
      <c r="AF20" s="424"/>
      <c r="AG20" s="424"/>
      <c r="AH20" s="423"/>
      <c r="AI20" s="423"/>
      <c r="AJ20" s="222"/>
      <c r="AK20" s="222"/>
      <c r="AL20" s="222"/>
      <c r="AM20" s="222">
        <f>SUM(H20:AL20)</f>
        <v>24.084</v>
      </c>
      <c r="AN20" s="222">
        <f>AM20</f>
        <v>24.084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>
      <c r="A21" s="121" t="s">
        <v>155</v>
      </c>
      <c r="B21" s="306"/>
      <c r="C21" s="31" t="s">
        <v>81</v>
      </c>
      <c r="D21" s="31">
        <v>24.084</v>
      </c>
      <c r="E21" s="210" t="s">
        <v>31</v>
      </c>
      <c r="F21" s="26" t="s">
        <v>158</v>
      </c>
      <c r="G21" s="216">
        <v>1</v>
      </c>
      <c r="H21" s="424"/>
      <c r="I21" s="424"/>
      <c r="J21" s="424"/>
      <c r="K21" s="424"/>
      <c r="L21" s="424"/>
      <c r="M21" s="423"/>
      <c r="N21" s="423"/>
      <c r="O21" s="423"/>
      <c r="P21" s="424"/>
      <c r="Q21" s="424"/>
      <c r="R21" s="424"/>
      <c r="S21" s="424"/>
      <c r="T21" s="423"/>
      <c r="U21" s="423"/>
      <c r="V21" s="423"/>
      <c r="W21" s="423"/>
      <c r="X21" s="423"/>
      <c r="Y21" s="424"/>
      <c r="Z21" s="424"/>
      <c r="AA21" s="423"/>
      <c r="AB21" s="423">
        <f>D21</f>
        <v>24.084</v>
      </c>
      <c r="AC21" s="423"/>
      <c r="AD21" s="423"/>
      <c r="AE21" s="423"/>
      <c r="AF21" s="424"/>
      <c r="AG21" s="424"/>
      <c r="AH21" s="423"/>
      <c r="AI21" s="423"/>
      <c r="AJ21" s="222"/>
      <c r="AK21" s="222"/>
      <c r="AL21" s="222"/>
      <c r="AM21" s="222">
        <f>SUM(H21:AL21)</f>
        <v>24.084</v>
      </c>
      <c r="AN21" s="222">
        <f>AM21</f>
        <v>24.084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286" t="s">
        <v>94</v>
      </c>
      <c r="B22" s="286"/>
      <c r="C22" s="286"/>
      <c r="D22" s="286"/>
      <c r="E22" s="286"/>
      <c r="F22" s="286"/>
      <c r="G22" s="119" t="s">
        <v>33</v>
      </c>
      <c r="H22" s="223">
        <f>H20</f>
        <v>0</v>
      </c>
      <c r="I22" s="223">
        <f t="shared" ref="I22:S22" si="0">I20</f>
        <v>0</v>
      </c>
      <c r="J22" s="223">
        <f t="shared" si="0"/>
        <v>0</v>
      </c>
      <c r="K22" s="223">
        <f t="shared" si="0"/>
        <v>0</v>
      </c>
      <c r="L22" s="223">
        <f t="shared" si="0"/>
        <v>0</v>
      </c>
      <c r="M22" s="223">
        <f t="shared" si="0"/>
        <v>0</v>
      </c>
      <c r="N22" s="223">
        <f t="shared" si="0"/>
        <v>0</v>
      </c>
      <c r="O22" s="223">
        <f t="shared" si="0"/>
        <v>0</v>
      </c>
      <c r="P22" s="223">
        <f t="shared" si="0"/>
        <v>0</v>
      </c>
      <c r="Q22" s="223">
        <f t="shared" si="0"/>
        <v>0</v>
      </c>
      <c r="R22" s="223">
        <f t="shared" si="0"/>
        <v>0</v>
      </c>
      <c r="S22" s="223">
        <f t="shared" si="0"/>
        <v>0</v>
      </c>
      <c r="T22" s="223"/>
      <c r="U22" s="223">
        <f>SUM(U20:U21)</f>
        <v>24.084</v>
      </c>
      <c r="V22" s="223">
        <f t="shared" ref="V22:AL22" si="1">SUM(V20:V21)</f>
        <v>0</v>
      </c>
      <c r="W22" s="223">
        <f t="shared" si="1"/>
        <v>0</v>
      </c>
      <c r="X22" s="223">
        <f t="shared" si="1"/>
        <v>0</v>
      </c>
      <c r="Y22" s="223">
        <f t="shared" si="1"/>
        <v>0</v>
      </c>
      <c r="Z22" s="223">
        <f t="shared" si="1"/>
        <v>0</v>
      </c>
      <c r="AA22" s="223"/>
      <c r="AB22" s="223">
        <f>SUM(AB20:AB21)</f>
        <v>24.084</v>
      </c>
      <c r="AC22" s="223">
        <f t="shared" si="1"/>
        <v>0</v>
      </c>
      <c r="AD22" s="223">
        <f t="shared" si="1"/>
        <v>0</v>
      </c>
      <c r="AE22" s="223">
        <f t="shared" si="1"/>
        <v>0</v>
      </c>
      <c r="AF22" s="223">
        <f t="shared" si="1"/>
        <v>0</v>
      </c>
      <c r="AG22" s="223">
        <f t="shared" si="1"/>
        <v>0</v>
      </c>
      <c r="AH22" s="223">
        <f t="shared" si="1"/>
        <v>0</v>
      </c>
      <c r="AI22" s="223">
        <f t="shared" si="1"/>
        <v>0</v>
      </c>
      <c r="AJ22" s="223">
        <f t="shared" si="1"/>
        <v>0</v>
      </c>
      <c r="AK22" s="223">
        <f t="shared" si="1"/>
        <v>0</v>
      </c>
      <c r="AL22" s="223">
        <f t="shared" si="1"/>
        <v>0</v>
      </c>
      <c r="AM22" s="222">
        <f t="shared" ref="AM22" si="2">SUM(H22:AL22)</f>
        <v>48.167999999999999</v>
      </c>
      <c r="AN22" s="224">
        <f>SUM(AN20:AN21)</f>
        <v>48.167999999999999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83" t="s">
        <v>65</v>
      </c>
      <c r="C25" s="383"/>
      <c r="D25" s="383"/>
      <c r="E25" s="383"/>
      <c r="F25" s="383"/>
      <c r="G25" s="383"/>
      <c r="H25" s="232"/>
      <c r="I25" s="387" t="s">
        <v>167</v>
      </c>
      <c r="J25" s="387"/>
      <c r="K25" s="387"/>
      <c r="L25" s="387"/>
      <c r="M25" s="233"/>
      <c r="N25" s="385"/>
      <c r="O25" s="385"/>
      <c r="P25" s="385"/>
      <c r="Q25" s="385"/>
      <c r="R25" s="233"/>
      <c r="S25" s="386" t="s">
        <v>168</v>
      </c>
      <c r="T25" s="386"/>
      <c r="U25" s="386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88" t="s">
        <v>6</v>
      </c>
      <c r="J26" s="388"/>
      <c r="K26" s="388"/>
      <c r="L26" s="388"/>
      <c r="M26" s="232"/>
      <c r="N26" s="388" t="s">
        <v>51</v>
      </c>
      <c r="O26" s="388"/>
      <c r="P26" s="388"/>
      <c r="Q26" s="388"/>
      <c r="R26" s="232"/>
      <c r="S26" s="388" t="s">
        <v>52</v>
      </c>
      <c r="T26" s="388"/>
      <c r="U26" s="388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</row>
    <row r="27" spans="1:69" ht="68.25" customHeight="1">
      <c r="B27" s="383" t="s">
        <v>166</v>
      </c>
      <c r="C27" s="383"/>
      <c r="D27" s="383"/>
      <c r="E27" s="383"/>
      <c r="F27" s="383"/>
      <c r="G27" s="383"/>
      <c r="H27" s="232"/>
      <c r="I27" s="384" t="s">
        <v>165</v>
      </c>
      <c r="J27" s="384"/>
      <c r="K27" s="384"/>
      <c r="L27" s="384"/>
      <c r="M27" s="233"/>
      <c r="N27" s="385"/>
      <c r="O27" s="385"/>
      <c r="P27" s="385"/>
      <c r="Q27" s="385"/>
      <c r="R27" s="233"/>
      <c r="S27" s="386" t="s">
        <v>169</v>
      </c>
      <c r="T27" s="386"/>
      <c r="U27" s="386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88" t="s">
        <v>6</v>
      </c>
      <c r="J28" s="388"/>
      <c r="K28" s="388"/>
      <c r="L28" s="388"/>
      <c r="M28" s="232"/>
      <c r="N28" s="388" t="s">
        <v>51</v>
      </c>
      <c r="O28" s="388"/>
      <c r="P28" s="388"/>
      <c r="Q28" s="388"/>
      <c r="R28" s="232"/>
      <c r="S28" s="388" t="s">
        <v>52</v>
      </c>
      <c r="T28" s="388"/>
      <c r="U28" s="388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B27:G27"/>
    <mergeCell ref="I27:L27"/>
    <mergeCell ref="N27:Q27"/>
    <mergeCell ref="S27:U27"/>
    <mergeCell ref="I28:L28"/>
    <mergeCell ref="N28:Q28"/>
    <mergeCell ref="S28:U28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I26:L26"/>
    <mergeCell ref="N26:Q26"/>
    <mergeCell ref="S26:U26"/>
    <mergeCell ref="AM15:AM18"/>
    <mergeCell ref="H17:AL18"/>
    <mergeCell ref="H19:AL19"/>
    <mergeCell ref="H15:AL15"/>
    <mergeCell ref="A12:AN12"/>
    <mergeCell ref="A13:AN13"/>
    <mergeCell ref="A14:AN14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 Год ТО.38 </vt:lpstr>
      <vt:lpstr>Мес ТО.38</vt:lpstr>
      <vt:lpstr> Год ТЗ 38 </vt:lpstr>
      <vt:lpstr>8.1.38 ТО</vt:lpstr>
      <vt:lpstr>8.1.38 ТР</vt:lpstr>
      <vt:lpstr>8.1. ТР</vt:lpstr>
      <vt:lpstr>10.2.38 ТО</vt:lpstr>
      <vt:lpstr>10.2.38 ТР</vt:lpstr>
      <vt:lpstr>10.2.ТР</vt:lpstr>
      <vt:lpstr>10.3.38 ТО</vt:lpstr>
      <vt:lpstr>10.3.38 ТР</vt:lpstr>
      <vt:lpstr>10.3 ТР</vt:lpstr>
      <vt:lpstr>10.4.38 ТО</vt:lpstr>
      <vt:lpstr>10.4 ТР</vt:lpstr>
      <vt:lpstr>10.4.38 ТР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 ТР'!Область_печати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2018-12-03T12:32:30Z</dcterms:modified>
</cp:coreProperties>
</file>