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-375" yWindow="5940" windowWidth="26250" windowHeight="6180" activeTab="6"/>
  </bookViews>
  <sheets>
    <sheet name="8.1.38 ТО" sheetId="4" r:id="rId1"/>
    <sheet name="8.1.38 ТЗ" sheetId="5" r:id="rId2"/>
    <sheet name="10.2.38 ТО" sheetId="6" r:id="rId3"/>
    <sheet name="10.2.38 ТЗ" sheetId="7" r:id="rId4"/>
    <sheet name="10.3.38 ТО" sheetId="8" r:id="rId5"/>
    <sheet name="10.3.38 ТЗ" sheetId="9" r:id="rId6"/>
    <sheet name="10.4.38 ТО" sheetId="10" r:id="rId7"/>
    <sheet name="10.4.38 ТЗ" sheetId="11" r:id="rId8"/>
    <sheet name="Лист1" sheetId="1" r:id="rId9"/>
    <sheet name="Лист2" sheetId="2" r:id="rId10"/>
    <sheet name="Лист3" sheetId="3" r:id="rId11"/>
  </sheets>
  <externalReferences>
    <externalReference r:id="rId12"/>
    <externalReference r:id="rId13"/>
  </externalReferences>
  <definedNames>
    <definedName name="_xlnm.Print_Area" localSheetId="2">'10.2.38 ТО'!$A$1:$AL$58</definedName>
    <definedName name="_xlnm.Print_Area" localSheetId="4">'10.3.38 ТО'!$A$1:$AM$38</definedName>
    <definedName name="_xlnm.Print_Area" localSheetId="6">'10.4.38 ТО'!$A$1:$AM$38</definedName>
  </definedNames>
  <calcPr calcId="125725" refMode="R1C1"/>
</workbook>
</file>

<file path=xl/calcChain.xml><?xml version="1.0" encoding="utf-8"?>
<calcChain xmlns="http://schemas.openxmlformats.org/spreadsheetml/2006/main">
  <c r="AL43" i="10"/>
  <c r="AL41"/>
  <c r="AK61" i="6"/>
  <c r="AM50" i="8"/>
  <c r="AL44" i="10" l="1"/>
  <c r="Q23" i="11"/>
  <c r="Y32"/>
  <c r="Y34" s="1"/>
  <c r="M27" i="9"/>
  <c r="L27"/>
  <c r="AA29" i="7"/>
  <c r="X34" i="11" l="1"/>
  <c r="Z34"/>
  <c r="AA34"/>
  <c r="W34"/>
  <c r="X33"/>
  <c r="W33"/>
  <c r="X32"/>
  <c r="W32"/>
  <c r="Q25"/>
  <c r="R25"/>
  <c r="S25"/>
  <c r="T25"/>
  <c r="V25"/>
  <c r="W25"/>
  <c r="X25"/>
  <c r="Y25"/>
  <c r="Z25"/>
  <c r="P25"/>
  <c r="Q24"/>
  <c r="R24"/>
  <c r="P23"/>
  <c r="P21"/>
  <c r="J27" i="9"/>
  <c r="I27"/>
  <c r="Z30" i="7"/>
  <c r="AA30"/>
  <c r="AC30"/>
  <c r="AD30"/>
  <c r="AE30"/>
  <c r="Z29"/>
  <c r="Y29"/>
  <c r="X29"/>
  <c r="W29"/>
  <c r="AA28"/>
  <c r="Z28"/>
  <c r="Y28"/>
  <c r="X28"/>
  <c r="W28"/>
  <c r="AG30" l="1"/>
  <c r="K27" i="5"/>
  <c r="M27"/>
  <c r="N27"/>
  <c r="P27"/>
  <c r="Q27"/>
  <c r="S27"/>
  <c r="T27"/>
  <c r="U27"/>
  <c r="V27"/>
  <c r="W27"/>
  <c r="X27"/>
  <c r="Y27"/>
  <c r="Z27"/>
  <c r="AA27"/>
  <c r="AB27"/>
  <c r="AC27"/>
  <c r="AD27"/>
  <c r="AE27"/>
  <c r="AF27"/>
  <c r="AG27"/>
  <c r="AH27"/>
  <c r="AI27"/>
  <c r="AJ27"/>
  <c r="AK27"/>
  <c r="K26"/>
  <c r="K35" s="1"/>
  <c r="S51" i="11"/>
  <c r="R51"/>
  <c r="Q51"/>
  <c r="P51"/>
  <c r="O51"/>
  <c r="N51"/>
  <c r="M51"/>
  <c r="L51"/>
  <c r="K51"/>
  <c r="J51"/>
  <c r="I51"/>
  <c r="H51"/>
  <c r="AM51" s="1"/>
  <c r="AN51" s="1"/>
  <c r="S50"/>
  <c r="R50"/>
  <c r="Q50"/>
  <c r="P50"/>
  <c r="O50"/>
  <c r="N50"/>
  <c r="M50"/>
  <c r="L50"/>
  <c r="K50"/>
  <c r="J50"/>
  <c r="I50"/>
  <c r="H50"/>
  <c r="AM50" s="1"/>
  <c r="AN50" s="1"/>
  <c r="S48"/>
  <c r="R48"/>
  <c r="Q48"/>
  <c r="P48"/>
  <c r="O48"/>
  <c r="N48"/>
  <c r="M48"/>
  <c r="L48"/>
  <c r="K48"/>
  <c r="J48"/>
  <c r="I48"/>
  <c r="H48"/>
  <c r="AM48" s="1"/>
  <c r="AN48" s="1"/>
  <c r="S47"/>
  <c r="R47"/>
  <c r="Q47"/>
  <c r="P47"/>
  <c r="O47"/>
  <c r="N47"/>
  <c r="M47"/>
  <c r="L47"/>
  <c r="K47"/>
  <c r="J47"/>
  <c r="I47"/>
  <c r="H47"/>
  <c r="AM47" s="1"/>
  <c r="AN47" s="1"/>
  <c r="S46"/>
  <c r="R46"/>
  <c r="Q46"/>
  <c r="P46"/>
  <c r="O46"/>
  <c r="N46"/>
  <c r="M46"/>
  <c r="L46"/>
  <c r="K46"/>
  <c r="J46"/>
  <c r="I46"/>
  <c r="H46"/>
  <c r="AM46" s="1"/>
  <c r="AN46" s="1"/>
  <c r="S45"/>
  <c r="S49" s="1"/>
  <c r="R45"/>
  <c r="R49" s="1"/>
  <c r="Q45"/>
  <c r="Q49" s="1"/>
  <c r="P45"/>
  <c r="P49" s="1"/>
  <c r="O45"/>
  <c r="O49" s="1"/>
  <c r="N45"/>
  <c r="N49" s="1"/>
  <c r="M45"/>
  <c r="M49" s="1"/>
  <c r="L45"/>
  <c r="L49" s="1"/>
  <c r="K45"/>
  <c r="K49" s="1"/>
  <c r="J45"/>
  <c r="J49" s="1"/>
  <c r="I45"/>
  <c r="I49" s="1"/>
  <c r="H45"/>
  <c r="H49" s="1"/>
  <c r="AM49" s="1"/>
  <c r="AN49" s="1"/>
  <c r="S44"/>
  <c r="S52" s="1"/>
  <c r="S55" s="1"/>
  <c r="R44"/>
  <c r="R52" s="1"/>
  <c r="R55" s="1"/>
  <c r="Q44"/>
  <c r="Q52" s="1"/>
  <c r="Q55" s="1"/>
  <c r="P44"/>
  <c r="P52" s="1"/>
  <c r="P55" s="1"/>
  <c r="O44"/>
  <c r="O52" s="1"/>
  <c r="O55" s="1"/>
  <c r="N44"/>
  <c r="N52" s="1"/>
  <c r="N55" s="1"/>
  <c r="M44"/>
  <c r="M52" s="1"/>
  <c r="M55" s="1"/>
  <c r="L44"/>
  <c r="L52" s="1"/>
  <c r="L55" s="1"/>
  <c r="K44"/>
  <c r="K52" s="1"/>
  <c r="K55" s="1"/>
  <c r="J44"/>
  <c r="J52" s="1"/>
  <c r="J55" s="1"/>
  <c r="I44"/>
  <c r="I52" s="1"/>
  <c r="I55" s="1"/>
  <c r="H44"/>
  <c r="H52" s="1"/>
  <c r="AN43"/>
  <c r="S42"/>
  <c r="R42"/>
  <c r="Q42"/>
  <c r="P42"/>
  <c r="O42"/>
  <c r="N42"/>
  <c r="M42"/>
  <c r="L42"/>
  <c r="K42"/>
  <c r="J42"/>
  <c r="I42"/>
  <c r="H42"/>
  <c r="S41"/>
  <c r="R41"/>
  <c r="Q41"/>
  <c r="P41"/>
  <c r="O41"/>
  <c r="N41"/>
  <c r="M41"/>
  <c r="L41"/>
  <c r="K41"/>
  <c r="J41"/>
  <c r="I41"/>
  <c r="H41"/>
  <c r="AM41" s="1"/>
  <c r="AN41" s="1"/>
  <c r="S40"/>
  <c r="R40"/>
  <c r="Q40"/>
  <c r="P40"/>
  <c r="O40"/>
  <c r="N40"/>
  <c r="M40"/>
  <c r="L40"/>
  <c r="K40"/>
  <c r="J40"/>
  <c r="I40"/>
  <c r="H40"/>
  <c r="S39"/>
  <c r="R39"/>
  <c r="Q39"/>
  <c r="P39"/>
  <c r="O39"/>
  <c r="N39"/>
  <c r="M39"/>
  <c r="L39"/>
  <c r="K39"/>
  <c r="J39"/>
  <c r="I39"/>
  <c r="H39"/>
  <c r="S38"/>
  <c r="R38"/>
  <c r="Q38"/>
  <c r="P38"/>
  <c r="O38"/>
  <c r="N38"/>
  <c r="M38"/>
  <c r="L38"/>
  <c r="K38"/>
  <c r="J38"/>
  <c r="I38"/>
  <c r="H38"/>
  <c r="S37"/>
  <c r="O37"/>
  <c r="K37"/>
  <c r="S36"/>
  <c r="R36"/>
  <c r="Q36"/>
  <c r="P36"/>
  <c r="O36"/>
  <c r="N36"/>
  <c r="M36"/>
  <c r="L36"/>
  <c r="K36"/>
  <c r="J36"/>
  <c r="I36"/>
  <c r="H36"/>
  <c r="S35"/>
  <c r="R35"/>
  <c r="Q35"/>
  <c r="P35"/>
  <c r="O35"/>
  <c r="N35"/>
  <c r="M35"/>
  <c r="L35"/>
  <c r="K35"/>
  <c r="J35"/>
  <c r="I35"/>
  <c r="H35"/>
  <c r="AL34"/>
  <c r="AK34"/>
  <c r="AJ34"/>
  <c r="AI34"/>
  <c r="AH34"/>
  <c r="AG34"/>
  <c r="AF34"/>
  <c r="AE34"/>
  <c r="AD34"/>
  <c r="AC34"/>
  <c r="V34"/>
  <c r="U34"/>
  <c r="T34"/>
  <c r="S34"/>
  <c r="R34"/>
  <c r="R37" s="1"/>
  <c r="Q34"/>
  <c r="Q37" s="1"/>
  <c r="P34"/>
  <c r="P37" s="1"/>
  <c r="O34"/>
  <c r="N34"/>
  <c r="N37" s="1"/>
  <c r="M34"/>
  <c r="M37" s="1"/>
  <c r="L34"/>
  <c r="L37" s="1"/>
  <c r="K34"/>
  <c r="J34"/>
  <c r="J37" s="1"/>
  <c r="I34"/>
  <c r="I37" s="1"/>
  <c r="H34"/>
  <c r="AM33"/>
  <c r="AN33" s="1"/>
  <c r="D33"/>
  <c r="AM32"/>
  <c r="AN32" s="1"/>
  <c r="D32"/>
  <c r="AM31"/>
  <c r="AN31" s="1"/>
  <c r="D31"/>
  <c r="S29"/>
  <c r="S56" s="1"/>
  <c r="R29"/>
  <c r="R56" s="1"/>
  <c r="Q29"/>
  <c r="Q56" s="1"/>
  <c r="P29"/>
  <c r="P56" s="1"/>
  <c r="O29"/>
  <c r="O56" s="1"/>
  <c r="N29"/>
  <c r="N56" s="1"/>
  <c r="M29"/>
  <c r="M56" s="1"/>
  <c r="L29"/>
  <c r="L56" s="1"/>
  <c r="K29"/>
  <c r="K56" s="1"/>
  <c r="J29"/>
  <c r="J56" s="1"/>
  <c r="I29"/>
  <c r="I56" s="1"/>
  <c r="H29"/>
  <c r="H56" s="1"/>
  <c r="AM56" s="1"/>
  <c r="AN56" s="1"/>
  <c r="Q28"/>
  <c r="S27"/>
  <c r="S54" s="1"/>
  <c r="R27"/>
  <c r="R54" s="1"/>
  <c r="Q27"/>
  <c r="Q54" s="1"/>
  <c r="P27"/>
  <c r="P54" s="1"/>
  <c r="O27"/>
  <c r="O54" s="1"/>
  <c r="N27"/>
  <c r="N54" s="1"/>
  <c r="M27"/>
  <c r="M54" s="1"/>
  <c r="L27"/>
  <c r="L54" s="1"/>
  <c r="K27"/>
  <c r="K54" s="1"/>
  <c r="J27"/>
  <c r="J54" s="1"/>
  <c r="I27"/>
  <c r="I54" s="1"/>
  <c r="H27"/>
  <c r="H54" s="1"/>
  <c r="AM54" s="1"/>
  <c r="AN54" s="1"/>
  <c r="S26"/>
  <c r="S53" s="1"/>
  <c r="R26"/>
  <c r="R53" s="1"/>
  <c r="Q26"/>
  <c r="Q53" s="1"/>
  <c r="P26"/>
  <c r="P53" s="1"/>
  <c r="O26"/>
  <c r="O53" s="1"/>
  <c r="N26"/>
  <c r="N53" s="1"/>
  <c r="M26"/>
  <c r="M53" s="1"/>
  <c r="L26"/>
  <c r="L53" s="1"/>
  <c r="K26"/>
  <c r="K53" s="1"/>
  <c r="J26"/>
  <c r="J53" s="1"/>
  <c r="I26"/>
  <c r="I53" s="1"/>
  <c r="H26"/>
  <c r="AL25"/>
  <c r="AK25"/>
  <c r="AJ25"/>
  <c r="AI25"/>
  <c r="AH25"/>
  <c r="AG25"/>
  <c r="AF25"/>
  <c r="AE25"/>
  <c r="AD25"/>
  <c r="AC25"/>
  <c r="AB25"/>
  <c r="AA25"/>
  <c r="S28"/>
  <c r="R28"/>
  <c r="P28"/>
  <c r="O25"/>
  <c r="O28" s="1"/>
  <c r="N25"/>
  <c r="N28" s="1"/>
  <c r="M25"/>
  <c r="M28" s="1"/>
  <c r="L25"/>
  <c r="L28" s="1"/>
  <c r="K25"/>
  <c r="K28" s="1"/>
  <c r="J25"/>
  <c r="J28" s="1"/>
  <c r="I25"/>
  <c r="I28" s="1"/>
  <c r="H25"/>
  <c r="H28" s="1"/>
  <c r="AM24"/>
  <c r="AN24" s="1"/>
  <c r="D24"/>
  <c r="D23"/>
  <c r="AM22"/>
  <c r="AN22" s="1"/>
  <c r="D22"/>
  <c r="AM21"/>
  <c r="D21"/>
  <c r="AM31" i="10"/>
  <c r="AK31"/>
  <c r="AJ31"/>
  <c r="AI31"/>
  <c r="AH31"/>
  <c r="AG31"/>
  <c r="AF31"/>
  <c r="AE31"/>
  <c r="AD31"/>
  <c r="AC31"/>
  <c r="AB31"/>
  <c r="Z31"/>
  <c r="Y31"/>
  <c r="X31"/>
  <c r="W31"/>
  <c r="W32" s="1"/>
  <c r="V31"/>
  <c r="U31"/>
  <c r="T31"/>
  <c r="S31"/>
  <c r="R31"/>
  <c r="Q31"/>
  <c r="P31"/>
  <c r="O31"/>
  <c r="N31"/>
  <c r="M31"/>
  <c r="L31"/>
  <c r="K31"/>
  <c r="J31"/>
  <c r="I31"/>
  <c r="H31"/>
  <c r="G31"/>
  <c r="AL30"/>
  <c r="AL29"/>
  <c r="AL28"/>
  <c r="AM25"/>
  <c r="AK25"/>
  <c r="AK32" s="1"/>
  <c r="AJ25"/>
  <c r="AI25"/>
  <c r="AI32" s="1"/>
  <c r="AH25"/>
  <c r="AG25"/>
  <c r="AG32" s="1"/>
  <c r="AF25"/>
  <c r="AE25"/>
  <c r="AE32" s="1"/>
  <c r="AD25"/>
  <c r="AC25"/>
  <c r="AC32" s="1"/>
  <c r="AB25"/>
  <c r="AA25"/>
  <c r="Z32" s="1"/>
  <c r="Z25"/>
  <c r="Y25"/>
  <c r="X32" s="1"/>
  <c r="X25"/>
  <c r="W25"/>
  <c r="V25"/>
  <c r="U25"/>
  <c r="U32" s="1"/>
  <c r="S25"/>
  <c r="R25"/>
  <c r="R32" s="1"/>
  <c r="Q25"/>
  <c r="P25"/>
  <c r="P32" s="1"/>
  <c r="O25"/>
  <c r="N25"/>
  <c r="M25"/>
  <c r="M32" s="1"/>
  <c r="L25"/>
  <c r="K25"/>
  <c r="K32" s="1"/>
  <c r="J25"/>
  <c r="I25"/>
  <c r="I32" s="1"/>
  <c r="H25"/>
  <c r="G25"/>
  <c r="G32" s="1"/>
  <c r="AL24"/>
  <c r="AL23"/>
  <c r="AL22"/>
  <c r="S32" i="9"/>
  <c r="R32"/>
  <c r="Q32"/>
  <c r="P32"/>
  <c r="O32"/>
  <c r="N32"/>
  <c r="M32"/>
  <c r="L32"/>
  <c r="K32"/>
  <c r="J32"/>
  <c r="I32"/>
  <c r="H32"/>
  <c r="AM32" s="1"/>
  <c r="AN32" s="1"/>
  <c r="S31"/>
  <c r="Q31"/>
  <c r="O31"/>
  <c r="S30"/>
  <c r="R30"/>
  <c r="Q30"/>
  <c r="P30"/>
  <c r="O30"/>
  <c r="N30"/>
  <c r="M30"/>
  <c r="L30"/>
  <c r="K30"/>
  <c r="J30"/>
  <c r="I30"/>
  <c r="H30"/>
  <c r="S29"/>
  <c r="R29"/>
  <c r="Q29"/>
  <c r="P29"/>
  <c r="O29"/>
  <c r="N29"/>
  <c r="M29"/>
  <c r="L29"/>
  <c r="K29"/>
  <c r="J29"/>
  <c r="I29"/>
  <c r="H29"/>
  <c r="AL28"/>
  <c r="AK28"/>
  <c r="AJ28"/>
  <c r="AI28"/>
  <c r="AH28"/>
  <c r="AG28"/>
  <c r="AF28"/>
  <c r="AE28"/>
  <c r="AD28"/>
  <c r="AC28"/>
  <c r="AB28"/>
  <c r="AA28"/>
  <c r="Z28"/>
  <c r="Y28"/>
  <c r="X28"/>
  <c r="W28"/>
  <c r="V28"/>
  <c r="U28"/>
  <c r="T28"/>
  <c r="S28"/>
  <c r="R28"/>
  <c r="R31" s="1"/>
  <c r="Q28"/>
  <c r="P28"/>
  <c r="P31" s="1"/>
  <c r="O28"/>
  <c r="M28"/>
  <c r="N31" s="1"/>
  <c r="L28"/>
  <c r="M31" s="1"/>
  <c r="J28"/>
  <c r="K31" s="1"/>
  <c r="H28"/>
  <c r="AM27"/>
  <c r="AN27" s="1"/>
  <c r="D26"/>
  <c r="R26" s="1"/>
  <c r="S24"/>
  <c r="R24"/>
  <c r="Q24"/>
  <c r="P24"/>
  <c r="O24"/>
  <c r="N24"/>
  <c r="M24"/>
  <c r="L24"/>
  <c r="K24"/>
  <c r="J24"/>
  <c r="I24"/>
  <c r="H24"/>
  <c r="AM24" s="1"/>
  <c r="AN24" s="1"/>
  <c r="S23"/>
  <c r="R23"/>
  <c r="Q23"/>
  <c r="P23"/>
  <c r="O23"/>
  <c r="N23"/>
  <c r="M23"/>
  <c r="L23"/>
  <c r="K23"/>
  <c r="J23"/>
  <c r="I23"/>
  <c r="H23"/>
  <c r="AM23" s="1"/>
  <c r="AN23" s="1"/>
  <c r="S22"/>
  <c r="R22"/>
  <c r="Q22"/>
  <c r="P22"/>
  <c r="O22"/>
  <c r="N22"/>
  <c r="M22"/>
  <c r="L22"/>
  <c r="K22"/>
  <c r="J22"/>
  <c r="I22"/>
  <c r="H22"/>
  <c r="AM22" s="1"/>
  <c r="AN22" s="1"/>
  <c r="S21"/>
  <c r="R21"/>
  <c r="Q21"/>
  <c r="P21"/>
  <c r="O21"/>
  <c r="N21"/>
  <c r="M21"/>
  <c r="L21"/>
  <c r="K21"/>
  <c r="J21"/>
  <c r="I21"/>
  <c r="H21"/>
  <c r="AM21" s="1"/>
  <c r="AN21" s="1"/>
  <c r="R32" i="8"/>
  <c r="Q32"/>
  <c r="P32"/>
  <c r="O32"/>
  <c r="N32"/>
  <c r="M32"/>
  <c r="L32"/>
  <c r="K32"/>
  <c r="J32"/>
  <c r="I32"/>
  <c r="H32"/>
  <c r="G32"/>
  <c r="AM32" s="1"/>
  <c r="R30"/>
  <c r="Q30"/>
  <c r="P30"/>
  <c r="O30"/>
  <c r="N30"/>
  <c r="M30"/>
  <c r="L30"/>
  <c r="K30"/>
  <c r="J30"/>
  <c r="I30"/>
  <c r="H30"/>
  <c r="G30"/>
  <c r="R29"/>
  <c r="Q29"/>
  <c r="P29"/>
  <c r="O29"/>
  <c r="N29"/>
  <c r="M29"/>
  <c r="L29"/>
  <c r="K29"/>
  <c r="J29"/>
  <c r="I29"/>
  <c r="H29"/>
  <c r="G29"/>
  <c r="AL28"/>
  <c r="AK28"/>
  <c r="AJ28"/>
  <c r="AI28"/>
  <c r="AH28"/>
  <c r="AG28"/>
  <c r="AF28"/>
  <c r="AE28"/>
  <c r="AD28"/>
  <c r="AC28"/>
  <c r="AB28"/>
  <c r="AA28"/>
  <c r="Z28"/>
  <c r="Y28"/>
  <c r="X28"/>
  <c r="W28"/>
  <c r="V28"/>
  <c r="U28"/>
  <c r="T28"/>
  <c r="S28"/>
  <c r="R28"/>
  <c r="R31" s="1"/>
  <c r="Q28"/>
  <c r="Q31" s="1"/>
  <c r="P28"/>
  <c r="P31" s="1"/>
  <c r="O28"/>
  <c r="O31" s="1"/>
  <c r="N28"/>
  <c r="N31" s="1"/>
  <c r="L28"/>
  <c r="M31" s="1"/>
  <c r="K28"/>
  <c r="L31" s="1"/>
  <c r="J28"/>
  <c r="K31" s="1"/>
  <c r="I28"/>
  <c r="J31" s="1"/>
  <c r="H28"/>
  <c r="I31" s="1"/>
  <c r="H31"/>
  <c r="G28"/>
  <c r="G31" s="1"/>
  <c r="AM26"/>
  <c r="AM25"/>
  <c r="AM28" s="1"/>
  <c r="R24"/>
  <c r="Q24"/>
  <c r="P24"/>
  <c r="O24"/>
  <c r="N24"/>
  <c r="M24"/>
  <c r="L24"/>
  <c r="K24"/>
  <c r="J24"/>
  <c r="I24"/>
  <c r="H24"/>
  <c r="G24"/>
  <c r="AM24" s="1"/>
  <c r="R23"/>
  <c r="Q23"/>
  <c r="P23"/>
  <c r="O23"/>
  <c r="N23"/>
  <c r="M23"/>
  <c r="L23"/>
  <c r="K23"/>
  <c r="J23"/>
  <c r="I23"/>
  <c r="H23"/>
  <c r="G23"/>
  <c r="AM23" s="1"/>
  <c r="R22"/>
  <c r="Q22"/>
  <c r="P22"/>
  <c r="O22"/>
  <c r="N22"/>
  <c r="M22"/>
  <c r="L22"/>
  <c r="K22"/>
  <c r="J22"/>
  <c r="I22"/>
  <c r="H22"/>
  <c r="G22"/>
  <c r="AM22" s="1"/>
  <c r="R21"/>
  <c r="Q21"/>
  <c r="P21"/>
  <c r="O21"/>
  <c r="N21"/>
  <c r="M21"/>
  <c r="L21"/>
  <c r="K21"/>
  <c r="J21"/>
  <c r="I21"/>
  <c r="H21"/>
  <c r="G21"/>
  <c r="AM21" s="1"/>
  <c r="S47" i="7"/>
  <c r="R47"/>
  <c r="Q47"/>
  <c r="O47"/>
  <c r="N47"/>
  <c r="M47"/>
  <c r="L47"/>
  <c r="K47"/>
  <c r="I47"/>
  <c r="H47"/>
  <c r="AM47" s="1"/>
  <c r="AN47" s="1"/>
  <c r="S46"/>
  <c r="R46"/>
  <c r="Q46"/>
  <c r="P46"/>
  <c r="O46"/>
  <c r="N46"/>
  <c r="M46"/>
  <c r="L46"/>
  <c r="K46"/>
  <c r="J46"/>
  <c r="I46"/>
  <c r="H46"/>
  <c r="S44"/>
  <c r="R44"/>
  <c r="Q44"/>
  <c r="P44"/>
  <c r="O44"/>
  <c r="N44"/>
  <c r="M44"/>
  <c r="L44"/>
  <c r="K44"/>
  <c r="J44"/>
  <c r="I44"/>
  <c r="H44"/>
  <c r="S43"/>
  <c r="R43"/>
  <c r="Q43"/>
  <c r="P43"/>
  <c r="O43"/>
  <c r="N43"/>
  <c r="M43"/>
  <c r="L43"/>
  <c r="K43"/>
  <c r="J43"/>
  <c r="I43"/>
  <c r="H43"/>
  <c r="S42"/>
  <c r="R42"/>
  <c r="Q42"/>
  <c r="O42"/>
  <c r="N42"/>
  <c r="M42"/>
  <c r="L42"/>
  <c r="K42"/>
  <c r="I42"/>
  <c r="H42"/>
  <c r="AM42" s="1"/>
  <c r="AN42" s="1"/>
  <c r="S41"/>
  <c r="S45" s="1"/>
  <c r="Q41"/>
  <c r="Q45" s="1"/>
  <c r="P41"/>
  <c r="P45" s="1"/>
  <c r="N41"/>
  <c r="N45" s="1"/>
  <c r="M41"/>
  <c r="M45" s="1"/>
  <c r="K41"/>
  <c r="K45" s="1"/>
  <c r="J41"/>
  <c r="J45" s="1"/>
  <c r="H41"/>
  <c r="H45" s="1"/>
  <c r="AM45" s="1"/>
  <c r="AN45" s="1"/>
  <c r="S40"/>
  <c r="S48" s="1"/>
  <c r="S51" s="1"/>
  <c r="R40"/>
  <c r="Q40"/>
  <c r="Q48" s="1"/>
  <c r="Q51" s="1"/>
  <c r="P40"/>
  <c r="O40"/>
  <c r="N40"/>
  <c r="M40"/>
  <c r="M48" s="1"/>
  <c r="M51" s="1"/>
  <c r="L40"/>
  <c r="K40"/>
  <c r="K48" s="1"/>
  <c r="K51" s="1"/>
  <c r="J40"/>
  <c r="I40"/>
  <c r="H40"/>
  <c r="H48" s="1"/>
  <c r="AN39"/>
  <c r="S38"/>
  <c r="R38"/>
  <c r="Q38"/>
  <c r="P38"/>
  <c r="O38"/>
  <c r="N38"/>
  <c r="M38"/>
  <c r="L38"/>
  <c r="K38"/>
  <c r="J38"/>
  <c r="I38"/>
  <c r="H38"/>
  <c r="S37"/>
  <c r="R37"/>
  <c r="Q37"/>
  <c r="P37"/>
  <c r="O37"/>
  <c r="N37"/>
  <c r="M37"/>
  <c r="L37"/>
  <c r="K37"/>
  <c r="J37"/>
  <c r="I37"/>
  <c r="H37"/>
  <c r="AM37" s="1"/>
  <c r="AN37" s="1"/>
  <c r="S36"/>
  <c r="R36"/>
  <c r="Q36"/>
  <c r="P36"/>
  <c r="O36"/>
  <c r="N36"/>
  <c r="M36"/>
  <c r="L36"/>
  <c r="K36"/>
  <c r="J36"/>
  <c r="I36"/>
  <c r="H36"/>
  <c r="S35"/>
  <c r="R35"/>
  <c r="Q35"/>
  <c r="P35"/>
  <c r="O35"/>
  <c r="N35"/>
  <c r="M35"/>
  <c r="L35"/>
  <c r="K35"/>
  <c r="J35"/>
  <c r="I35"/>
  <c r="H35"/>
  <c r="S34"/>
  <c r="R34"/>
  <c r="Q34"/>
  <c r="P34"/>
  <c r="O34"/>
  <c r="N34"/>
  <c r="M34"/>
  <c r="L34"/>
  <c r="K34"/>
  <c r="J34"/>
  <c r="I34"/>
  <c r="H34"/>
  <c r="S32"/>
  <c r="R32"/>
  <c r="Q32"/>
  <c r="P32"/>
  <c r="O32"/>
  <c r="N32"/>
  <c r="M32"/>
  <c r="L32"/>
  <c r="K32"/>
  <c r="J32"/>
  <c r="I32"/>
  <c r="H32"/>
  <c r="S31"/>
  <c r="R31"/>
  <c r="Q31"/>
  <c r="P31"/>
  <c r="O31"/>
  <c r="N31"/>
  <c r="M31"/>
  <c r="L31"/>
  <c r="K31"/>
  <c r="J31"/>
  <c r="I31"/>
  <c r="H31"/>
  <c r="AL30"/>
  <c r="AK30"/>
  <c r="AJ30"/>
  <c r="AI30"/>
  <c r="AH30"/>
  <c r="AF30"/>
  <c r="V30"/>
  <c r="U30"/>
  <c r="T30"/>
  <c r="S30"/>
  <c r="S33" s="1"/>
  <c r="R30"/>
  <c r="R33" s="1"/>
  <c r="Q30"/>
  <c r="Q33" s="1"/>
  <c r="P30"/>
  <c r="P33" s="1"/>
  <c r="N30"/>
  <c r="N33" s="1"/>
  <c r="M30"/>
  <c r="M33" s="1"/>
  <c r="K30"/>
  <c r="K33" s="1"/>
  <c r="J30"/>
  <c r="J33" s="1"/>
  <c r="H30"/>
  <c r="H33" s="1"/>
  <c r="AM29"/>
  <c r="AN29" s="1"/>
  <c r="AM28"/>
  <c r="AN28" s="1"/>
  <c r="D27"/>
  <c r="O27" s="1"/>
  <c r="S25"/>
  <c r="S52" s="1"/>
  <c r="R25"/>
  <c r="R52" s="1"/>
  <c r="Q25"/>
  <c r="P25"/>
  <c r="P52" s="1"/>
  <c r="O25"/>
  <c r="O52" s="1"/>
  <c r="N25"/>
  <c r="N52" s="1"/>
  <c r="M25"/>
  <c r="L25"/>
  <c r="L52" s="1"/>
  <c r="K25"/>
  <c r="K52" s="1"/>
  <c r="J25"/>
  <c r="J52" s="1"/>
  <c r="I25"/>
  <c r="H25"/>
  <c r="S24"/>
  <c r="R24"/>
  <c r="Q24"/>
  <c r="P24"/>
  <c r="O24"/>
  <c r="N24"/>
  <c r="M24"/>
  <c r="L24"/>
  <c r="K24"/>
  <c r="J24"/>
  <c r="I24"/>
  <c r="H24"/>
  <c r="AM24" s="1"/>
  <c r="AN24" s="1"/>
  <c r="S23"/>
  <c r="S50" s="1"/>
  <c r="R23"/>
  <c r="R50" s="1"/>
  <c r="Q23"/>
  <c r="P23"/>
  <c r="O23"/>
  <c r="O50" s="1"/>
  <c r="N23"/>
  <c r="N50" s="1"/>
  <c r="M23"/>
  <c r="M50" s="1"/>
  <c r="L23"/>
  <c r="K23"/>
  <c r="J23"/>
  <c r="J50" s="1"/>
  <c r="I23"/>
  <c r="I50" s="1"/>
  <c r="H23"/>
  <c r="S22"/>
  <c r="R22"/>
  <c r="R49" s="1"/>
  <c r="Q22"/>
  <c r="Q49" s="1"/>
  <c r="P22"/>
  <c r="O22"/>
  <c r="N22"/>
  <c r="N49" s="1"/>
  <c r="M22"/>
  <c r="M49" s="1"/>
  <c r="L22"/>
  <c r="K22"/>
  <c r="J22"/>
  <c r="J49" s="1"/>
  <c r="I22"/>
  <c r="I49" s="1"/>
  <c r="H22"/>
  <c r="D21"/>
  <c r="P21" s="1"/>
  <c r="P42" s="1"/>
  <c r="D20"/>
  <c r="L20" s="1"/>
  <c r="Q47" i="6"/>
  <c r="P47"/>
  <c r="O47"/>
  <c r="M47"/>
  <c r="L47"/>
  <c r="K47"/>
  <c r="J47"/>
  <c r="I47"/>
  <c r="G47"/>
  <c r="F47"/>
  <c r="AL47" s="1"/>
  <c r="Q46"/>
  <c r="P46"/>
  <c r="O46"/>
  <c r="N46"/>
  <c r="M46"/>
  <c r="L46"/>
  <c r="K46"/>
  <c r="J46"/>
  <c r="I46"/>
  <c r="H46"/>
  <c r="G46"/>
  <c r="F46"/>
  <c r="Q44"/>
  <c r="P44"/>
  <c r="O44"/>
  <c r="N44"/>
  <c r="M44"/>
  <c r="L44"/>
  <c r="K44"/>
  <c r="J44"/>
  <c r="I44"/>
  <c r="H44"/>
  <c r="G44"/>
  <c r="F44"/>
  <c r="Q43"/>
  <c r="P43"/>
  <c r="O43"/>
  <c r="N43"/>
  <c r="M43"/>
  <c r="L43"/>
  <c r="K43"/>
  <c r="J43"/>
  <c r="I43"/>
  <c r="H43"/>
  <c r="G43"/>
  <c r="F43"/>
  <c r="Q42"/>
  <c r="P42"/>
  <c r="O42"/>
  <c r="M42"/>
  <c r="L42"/>
  <c r="K42"/>
  <c r="J42"/>
  <c r="I42"/>
  <c r="G42"/>
  <c r="F42"/>
  <c r="AL42" s="1"/>
  <c r="Q41"/>
  <c r="Q45" s="1"/>
  <c r="O41"/>
  <c r="O45" s="1"/>
  <c r="N41"/>
  <c r="N45" s="1"/>
  <c r="L41"/>
  <c r="L45" s="1"/>
  <c r="K41"/>
  <c r="K45" s="1"/>
  <c r="I41"/>
  <c r="I45" s="1"/>
  <c r="H41"/>
  <c r="H45" s="1"/>
  <c r="F41"/>
  <c r="F45" s="1"/>
  <c r="AL45" s="1"/>
  <c r="Q40"/>
  <c r="Q48" s="1"/>
  <c r="Q51" s="1"/>
  <c r="P40"/>
  <c r="O40"/>
  <c r="O48" s="1"/>
  <c r="O51" s="1"/>
  <c r="N40"/>
  <c r="M40"/>
  <c r="L40"/>
  <c r="K40"/>
  <c r="K48" s="1"/>
  <c r="K51" s="1"/>
  <c r="J40"/>
  <c r="I40"/>
  <c r="I48" s="1"/>
  <c r="I51" s="1"/>
  <c r="H40"/>
  <c r="G40"/>
  <c r="F40"/>
  <c r="F48" s="1"/>
  <c r="Q38"/>
  <c r="P38"/>
  <c r="O38"/>
  <c r="N38"/>
  <c r="M38"/>
  <c r="L38"/>
  <c r="K38"/>
  <c r="J38"/>
  <c r="I38"/>
  <c r="H38"/>
  <c r="G38"/>
  <c r="F38"/>
  <c r="Q37"/>
  <c r="P37"/>
  <c r="O37"/>
  <c r="N37"/>
  <c r="M37"/>
  <c r="L37"/>
  <c r="K37"/>
  <c r="J37"/>
  <c r="I37"/>
  <c r="H37"/>
  <c r="G37"/>
  <c r="F37"/>
  <c r="AL37" s="1"/>
  <c r="Q36"/>
  <c r="P36"/>
  <c r="O36"/>
  <c r="N36"/>
  <c r="M36"/>
  <c r="L36"/>
  <c r="K36"/>
  <c r="J36"/>
  <c r="I36"/>
  <c r="H36"/>
  <c r="G36"/>
  <c r="F36"/>
  <c r="Q35"/>
  <c r="P35"/>
  <c r="O35"/>
  <c r="N35"/>
  <c r="M35"/>
  <c r="L35"/>
  <c r="K35"/>
  <c r="J35"/>
  <c r="I35"/>
  <c r="H35"/>
  <c r="G35"/>
  <c r="F35"/>
  <c r="Q34"/>
  <c r="P34"/>
  <c r="O34"/>
  <c r="N34"/>
  <c r="M34"/>
  <c r="L34"/>
  <c r="K34"/>
  <c r="J34"/>
  <c r="I34"/>
  <c r="H34"/>
  <c r="G34"/>
  <c r="F34"/>
  <c r="Q32"/>
  <c r="P32"/>
  <c r="O32"/>
  <c r="N32"/>
  <c r="M32"/>
  <c r="L32"/>
  <c r="K32"/>
  <c r="J32"/>
  <c r="I32"/>
  <c r="H32"/>
  <c r="G32"/>
  <c r="F32"/>
  <c r="Q31"/>
  <c r="P31"/>
  <c r="O31"/>
  <c r="N31"/>
  <c r="M31"/>
  <c r="L31"/>
  <c r="K31"/>
  <c r="J31"/>
  <c r="I31"/>
  <c r="H31"/>
  <c r="G31"/>
  <c r="F31"/>
  <c r="AJ30"/>
  <c r="AI30"/>
  <c r="AH30"/>
  <c r="AG30"/>
  <c r="AF30"/>
  <c r="AE30"/>
  <c r="AD30"/>
  <c r="AC30"/>
  <c r="AB30"/>
  <c r="AA30"/>
  <c r="Y30"/>
  <c r="X30"/>
  <c r="W30"/>
  <c r="V30"/>
  <c r="U30"/>
  <c r="T30"/>
  <c r="S30"/>
  <c r="R30"/>
  <c r="Q30"/>
  <c r="Q33" s="1"/>
  <c r="P30"/>
  <c r="P33" s="1"/>
  <c r="O30"/>
  <c r="O33" s="1"/>
  <c r="N30"/>
  <c r="N33" s="1"/>
  <c r="M30"/>
  <c r="M33" s="1"/>
  <c r="L30"/>
  <c r="L33" s="1"/>
  <c r="K30"/>
  <c r="K33" s="1"/>
  <c r="J30"/>
  <c r="J33" s="1"/>
  <c r="I30"/>
  <c r="I33" s="1"/>
  <c r="H30"/>
  <c r="H33" s="1"/>
  <c r="G30"/>
  <c r="G33" s="1"/>
  <c r="F30"/>
  <c r="F33" s="1"/>
  <c r="AK29"/>
  <c r="AK28"/>
  <c r="AL27"/>
  <c r="AL30" s="1"/>
  <c r="AK26"/>
  <c r="Q25"/>
  <c r="P25"/>
  <c r="P52" s="1"/>
  <c r="O25"/>
  <c r="N25"/>
  <c r="M25"/>
  <c r="L25"/>
  <c r="L52" s="1"/>
  <c r="K25"/>
  <c r="J25"/>
  <c r="I25"/>
  <c r="H25"/>
  <c r="H52" s="1"/>
  <c r="G25"/>
  <c r="F25"/>
  <c r="Q24"/>
  <c r="P24"/>
  <c r="O24"/>
  <c r="N24"/>
  <c r="M24"/>
  <c r="L24"/>
  <c r="K24"/>
  <c r="J24"/>
  <c r="I24"/>
  <c r="H24"/>
  <c r="G24"/>
  <c r="F24"/>
  <c r="AL24" s="1"/>
  <c r="Q23"/>
  <c r="P23"/>
  <c r="P50" s="1"/>
  <c r="O23"/>
  <c r="N23"/>
  <c r="M23"/>
  <c r="L23"/>
  <c r="L50" s="1"/>
  <c r="K23"/>
  <c r="J23"/>
  <c r="I23"/>
  <c r="H23"/>
  <c r="H50" s="1"/>
  <c r="G23"/>
  <c r="F23"/>
  <c r="Q22"/>
  <c r="P22"/>
  <c r="P49" s="1"/>
  <c r="O22"/>
  <c r="N22"/>
  <c r="M22"/>
  <c r="L22"/>
  <c r="L49" s="1"/>
  <c r="K22"/>
  <c r="K49" s="1"/>
  <c r="J22"/>
  <c r="I22"/>
  <c r="H22"/>
  <c r="H49" s="1"/>
  <c r="G22"/>
  <c r="G49" s="1"/>
  <c r="F22"/>
  <c r="N21"/>
  <c r="N47" s="1"/>
  <c r="H21"/>
  <c r="H42" s="1"/>
  <c r="P20"/>
  <c r="P41" s="1"/>
  <c r="P45" s="1"/>
  <c r="M20"/>
  <c r="M41" s="1"/>
  <c r="M45" s="1"/>
  <c r="J20"/>
  <c r="J41" s="1"/>
  <c r="J45" s="1"/>
  <c r="G20"/>
  <c r="AL20" s="1"/>
  <c r="S40" i="5"/>
  <c r="R40"/>
  <c r="Q40"/>
  <c r="O40"/>
  <c r="N40"/>
  <c r="M40"/>
  <c r="L40"/>
  <c r="K40"/>
  <c r="I40"/>
  <c r="H40"/>
  <c r="AM40" s="1"/>
  <c r="AN40" s="1"/>
  <c r="S39"/>
  <c r="R39"/>
  <c r="Q39"/>
  <c r="P39"/>
  <c r="O39"/>
  <c r="N39"/>
  <c r="M39"/>
  <c r="L39"/>
  <c r="K39"/>
  <c r="J39"/>
  <c r="I39"/>
  <c r="H39"/>
  <c r="S37"/>
  <c r="R37"/>
  <c r="Q37"/>
  <c r="P37"/>
  <c r="O37"/>
  <c r="N37"/>
  <c r="M37"/>
  <c r="L37"/>
  <c r="K37"/>
  <c r="J37"/>
  <c r="I37"/>
  <c r="H37"/>
  <c r="S36"/>
  <c r="R36"/>
  <c r="Q36"/>
  <c r="P36"/>
  <c r="O36"/>
  <c r="N36"/>
  <c r="M36"/>
  <c r="L36"/>
  <c r="K36"/>
  <c r="J36"/>
  <c r="I36"/>
  <c r="H36"/>
  <c r="S35"/>
  <c r="R35"/>
  <c r="Q35"/>
  <c r="O35"/>
  <c r="N35"/>
  <c r="M35"/>
  <c r="L35"/>
  <c r="I35"/>
  <c r="H35"/>
  <c r="AM35" s="1"/>
  <c r="AN35" s="1"/>
  <c r="S34"/>
  <c r="S38" s="1"/>
  <c r="Q34"/>
  <c r="Q38" s="1"/>
  <c r="P34"/>
  <c r="P38" s="1"/>
  <c r="N34"/>
  <c r="N38" s="1"/>
  <c r="M34"/>
  <c r="M38" s="1"/>
  <c r="K34"/>
  <c r="K38" s="1"/>
  <c r="J34"/>
  <c r="J38" s="1"/>
  <c r="H34"/>
  <c r="H38" s="1"/>
  <c r="AM38" s="1"/>
  <c r="AN38" s="1"/>
  <c r="S33"/>
  <c r="S41" s="1"/>
  <c r="S44" s="1"/>
  <c r="R33"/>
  <c r="Q33"/>
  <c r="Q41" s="1"/>
  <c r="Q44" s="1"/>
  <c r="P33"/>
  <c r="O33"/>
  <c r="N33"/>
  <c r="N41" s="1"/>
  <c r="N44" s="1"/>
  <c r="M33"/>
  <c r="M41" s="1"/>
  <c r="M44" s="1"/>
  <c r="L33"/>
  <c r="K33"/>
  <c r="I33"/>
  <c r="H33"/>
  <c r="AN32"/>
  <c r="S31"/>
  <c r="R31"/>
  <c r="Q31"/>
  <c r="P31"/>
  <c r="O31"/>
  <c r="N31"/>
  <c r="M31"/>
  <c r="L31"/>
  <c r="K31"/>
  <c r="J31"/>
  <c r="I31"/>
  <c r="H31"/>
  <c r="S29"/>
  <c r="R29"/>
  <c r="Q29"/>
  <c r="P29"/>
  <c r="O29"/>
  <c r="N29"/>
  <c r="M29"/>
  <c r="L29"/>
  <c r="K29"/>
  <c r="J29"/>
  <c r="I29"/>
  <c r="H29"/>
  <c r="S28"/>
  <c r="R28"/>
  <c r="Q28"/>
  <c r="P28"/>
  <c r="O28"/>
  <c r="N28"/>
  <c r="M28"/>
  <c r="L28"/>
  <c r="K28"/>
  <c r="J28"/>
  <c r="I28"/>
  <c r="H28"/>
  <c r="AL27"/>
  <c r="S30"/>
  <c r="Q30"/>
  <c r="N30"/>
  <c r="M30"/>
  <c r="K30"/>
  <c r="H30"/>
  <c r="D25"/>
  <c r="R25" s="1"/>
  <c r="R27" s="1"/>
  <c r="S23"/>
  <c r="R23"/>
  <c r="R45" s="1"/>
  <c r="Q23"/>
  <c r="Q45" s="1"/>
  <c r="P23"/>
  <c r="O23"/>
  <c r="N23"/>
  <c r="N45" s="1"/>
  <c r="M23"/>
  <c r="M45" s="1"/>
  <c r="L23"/>
  <c r="K23"/>
  <c r="J23"/>
  <c r="J45" s="1"/>
  <c r="I23"/>
  <c r="I45" s="1"/>
  <c r="H23"/>
  <c r="S22"/>
  <c r="R22"/>
  <c r="Q22"/>
  <c r="P22"/>
  <c r="O22"/>
  <c r="N22"/>
  <c r="M22"/>
  <c r="L22"/>
  <c r="K22"/>
  <c r="J22"/>
  <c r="I22"/>
  <c r="H22"/>
  <c r="AM22" s="1"/>
  <c r="AN22" s="1"/>
  <c r="S21"/>
  <c r="R21"/>
  <c r="R43" s="1"/>
  <c r="Q21"/>
  <c r="Q43" s="1"/>
  <c r="P21"/>
  <c r="O21"/>
  <c r="N21"/>
  <c r="N43" s="1"/>
  <c r="M21"/>
  <c r="M43" s="1"/>
  <c r="L21"/>
  <c r="K21"/>
  <c r="J21"/>
  <c r="J43" s="1"/>
  <c r="I21"/>
  <c r="I43" s="1"/>
  <c r="H21"/>
  <c r="S20"/>
  <c r="R20"/>
  <c r="R42" s="1"/>
  <c r="Q20"/>
  <c r="Q42" s="1"/>
  <c r="P20"/>
  <c r="O20"/>
  <c r="O42" s="1"/>
  <c r="N20"/>
  <c r="N42" s="1"/>
  <c r="M20"/>
  <c r="M42" s="1"/>
  <c r="L20"/>
  <c r="K20"/>
  <c r="K42" s="1"/>
  <c r="J20"/>
  <c r="J42" s="1"/>
  <c r="I20"/>
  <c r="I42" s="1"/>
  <c r="H20"/>
  <c r="R40" i="4"/>
  <c r="Q40"/>
  <c r="P40"/>
  <c r="O40"/>
  <c r="N40"/>
  <c r="M40"/>
  <c r="L40"/>
  <c r="K40"/>
  <c r="J40"/>
  <c r="I40"/>
  <c r="H40"/>
  <c r="G40"/>
  <c r="AL40" s="1"/>
  <c r="R39"/>
  <c r="Q39"/>
  <c r="P39"/>
  <c r="O39"/>
  <c r="N39"/>
  <c r="M39"/>
  <c r="L39"/>
  <c r="K39"/>
  <c r="J39"/>
  <c r="I39"/>
  <c r="H39"/>
  <c r="G39"/>
  <c r="R37"/>
  <c r="Q37"/>
  <c r="P37"/>
  <c r="O37"/>
  <c r="N37"/>
  <c r="M37"/>
  <c r="L37"/>
  <c r="K37"/>
  <c r="J37"/>
  <c r="I37"/>
  <c r="H37"/>
  <c r="G37"/>
  <c r="R36"/>
  <c r="Q36"/>
  <c r="P36"/>
  <c r="O36"/>
  <c r="N36"/>
  <c r="M36"/>
  <c r="L36"/>
  <c r="K36"/>
  <c r="J36"/>
  <c r="I36"/>
  <c r="H36"/>
  <c r="G36"/>
  <c r="R35"/>
  <c r="Q35"/>
  <c r="P35"/>
  <c r="O35"/>
  <c r="N35"/>
  <c r="M35"/>
  <c r="L35"/>
  <c r="K35"/>
  <c r="J35"/>
  <c r="I35"/>
  <c r="H35"/>
  <c r="G35"/>
  <c r="AL35" s="1"/>
  <c r="R34"/>
  <c r="R38" s="1"/>
  <c r="Q34"/>
  <c r="Q38" s="1"/>
  <c r="P34"/>
  <c r="P38" s="1"/>
  <c r="O34"/>
  <c r="O38" s="1"/>
  <c r="N34"/>
  <c r="N38" s="1"/>
  <c r="M34"/>
  <c r="M38" s="1"/>
  <c r="L34"/>
  <c r="L38" s="1"/>
  <c r="K34"/>
  <c r="K38" s="1"/>
  <c r="J34"/>
  <c r="J38" s="1"/>
  <c r="I34"/>
  <c r="I38" s="1"/>
  <c r="H34"/>
  <c r="H38" s="1"/>
  <c r="G34"/>
  <c r="G38" s="1"/>
  <c r="AL38" s="1"/>
  <c r="R33"/>
  <c r="R41" s="1"/>
  <c r="R44" s="1"/>
  <c r="Q33"/>
  <c r="Q41" s="1"/>
  <c r="Q44" s="1"/>
  <c r="P33"/>
  <c r="P41" s="1"/>
  <c r="P44" s="1"/>
  <c r="O33"/>
  <c r="O41" s="1"/>
  <c r="O44" s="1"/>
  <c r="N33"/>
  <c r="N41" s="1"/>
  <c r="N44" s="1"/>
  <c r="M33"/>
  <c r="M41" s="1"/>
  <c r="M44" s="1"/>
  <c r="L33"/>
  <c r="L41" s="1"/>
  <c r="L44" s="1"/>
  <c r="K33"/>
  <c r="K41" s="1"/>
  <c r="K44" s="1"/>
  <c r="J33"/>
  <c r="J41" s="1"/>
  <c r="J44" s="1"/>
  <c r="I33"/>
  <c r="I41" s="1"/>
  <c r="I44" s="1"/>
  <c r="H33"/>
  <c r="H41" s="1"/>
  <c r="H44" s="1"/>
  <c r="G33"/>
  <c r="G41" s="1"/>
  <c r="R31"/>
  <c r="Q31"/>
  <c r="P31"/>
  <c r="O31"/>
  <c r="N31"/>
  <c r="M31"/>
  <c r="L31"/>
  <c r="K31"/>
  <c r="J31"/>
  <c r="I31"/>
  <c r="H31"/>
  <c r="G31"/>
  <c r="R29"/>
  <c r="Q29"/>
  <c r="P29"/>
  <c r="O29"/>
  <c r="N29"/>
  <c r="M29"/>
  <c r="L29"/>
  <c r="K29"/>
  <c r="J29"/>
  <c r="I29"/>
  <c r="H29"/>
  <c r="G29"/>
  <c r="R28"/>
  <c r="Q28"/>
  <c r="P28"/>
  <c r="O28"/>
  <c r="N28"/>
  <c r="M28"/>
  <c r="L28"/>
  <c r="K28"/>
  <c r="J28"/>
  <c r="I28"/>
  <c r="H28"/>
  <c r="G28"/>
  <c r="AK27"/>
  <c r="AJ27"/>
  <c r="AI27"/>
  <c r="AH27"/>
  <c r="AG27"/>
  <c r="AF27"/>
  <c r="AE27"/>
  <c r="AD27"/>
  <c r="AC27"/>
  <c r="AB27"/>
  <c r="AA27"/>
  <c r="Z27"/>
  <c r="Y27"/>
  <c r="X27"/>
  <c r="W27"/>
  <c r="V27"/>
  <c r="U27"/>
  <c r="T27"/>
  <c r="S27"/>
  <c r="R27"/>
  <c r="R30" s="1"/>
  <c r="Q27"/>
  <c r="Q30" s="1"/>
  <c r="P27"/>
  <c r="P30" s="1"/>
  <c r="O27"/>
  <c r="O30" s="1"/>
  <c r="N27"/>
  <c r="N30" s="1"/>
  <c r="M27"/>
  <c r="M30" s="1"/>
  <c r="L27"/>
  <c r="L30" s="1"/>
  <c r="K27"/>
  <c r="K30" s="1"/>
  <c r="J27"/>
  <c r="J30" s="1"/>
  <c r="I27"/>
  <c r="I30" s="1"/>
  <c r="H30"/>
  <c r="G30"/>
  <c r="AL26"/>
  <c r="AL25"/>
  <c r="AL24"/>
  <c r="R23"/>
  <c r="R45" s="1"/>
  <c r="Q23"/>
  <c r="Q45" s="1"/>
  <c r="P23"/>
  <c r="O23"/>
  <c r="O45" s="1"/>
  <c r="N23"/>
  <c r="N45" s="1"/>
  <c r="M23"/>
  <c r="M45" s="1"/>
  <c r="L23"/>
  <c r="K23"/>
  <c r="K45" s="1"/>
  <c r="J23"/>
  <c r="J45" s="1"/>
  <c r="I23"/>
  <c r="I45" s="1"/>
  <c r="H23"/>
  <c r="G23"/>
  <c r="G45" s="1"/>
  <c r="AL45" s="1"/>
  <c r="R22"/>
  <c r="Q22"/>
  <c r="P22"/>
  <c r="O22"/>
  <c r="N22"/>
  <c r="M22"/>
  <c r="L22"/>
  <c r="K22"/>
  <c r="J22"/>
  <c r="I22"/>
  <c r="H22"/>
  <c r="G22"/>
  <c r="AL22" s="1"/>
  <c r="R21"/>
  <c r="R43" s="1"/>
  <c r="Q21"/>
  <c r="Q43" s="1"/>
  <c r="P21"/>
  <c r="O21"/>
  <c r="O43" s="1"/>
  <c r="N21"/>
  <c r="N43" s="1"/>
  <c r="M21"/>
  <c r="M43" s="1"/>
  <c r="L21"/>
  <c r="K21"/>
  <c r="K43" s="1"/>
  <c r="J21"/>
  <c r="J43" s="1"/>
  <c r="I21"/>
  <c r="I43" s="1"/>
  <c r="H21"/>
  <c r="G21"/>
  <c r="G43" s="1"/>
  <c r="AL43" s="1"/>
  <c r="R20"/>
  <c r="R42" s="1"/>
  <c r="Q20"/>
  <c r="Q42" s="1"/>
  <c r="P20"/>
  <c r="O20"/>
  <c r="O42" s="1"/>
  <c r="N20"/>
  <c r="N42" s="1"/>
  <c r="M20"/>
  <c r="M42" s="1"/>
  <c r="L20"/>
  <c r="K20"/>
  <c r="K42" s="1"/>
  <c r="J20"/>
  <c r="J42" s="1"/>
  <c r="I20"/>
  <c r="I42" s="1"/>
  <c r="H20"/>
  <c r="G20"/>
  <c r="G42" s="1"/>
  <c r="AL42" s="1"/>
  <c r="H32" i="10" l="1"/>
  <c r="L32"/>
  <c r="S32"/>
  <c r="AB32"/>
  <c r="AF32"/>
  <c r="AJ32"/>
  <c r="J32"/>
  <c r="N32"/>
  <c r="Y32"/>
  <c r="AD32"/>
  <c r="AH32"/>
  <c r="O32"/>
  <c r="Q32"/>
  <c r="AM32"/>
  <c r="O49" i="6"/>
  <c r="G50"/>
  <c r="K50"/>
  <c r="O50"/>
  <c r="G52"/>
  <c r="K52"/>
  <c r="H48"/>
  <c r="H51" s="1"/>
  <c r="L48"/>
  <c r="L51" s="1"/>
  <c r="AM34" i="11"/>
  <c r="AN34" s="1"/>
  <c r="AM25"/>
  <c r="AN21"/>
  <c r="AM28"/>
  <c r="AN28" s="1"/>
  <c r="V32" i="10"/>
  <c r="AL31"/>
  <c r="AM31" i="8"/>
  <c r="AK30" i="6"/>
  <c r="S42" i="5"/>
  <c r="K43"/>
  <c r="O43"/>
  <c r="S43"/>
  <c r="K45"/>
  <c r="O45"/>
  <c r="S45"/>
  <c r="O52" i="6"/>
  <c r="AM31" i="7"/>
  <c r="AN31" s="1"/>
  <c r="AM32"/>
  <c r="AN32" s="1"/>
  <c r="L27"/>
  <c r="AM28" i="5"/>
  <c r="AN28" s="1"/>
  <c r="AM29"/>
  <c r="AN29" s="1"/>
  <c r="I49" i="6"/>
  <c r="M49"/>
  <c r="Q49"/>
  <c r="I50"/>
  <c r="M50"/>
  <c r="Q50"/>
  <c r="I52"/>
  <c r="M52"/>
  <c r="Q52"/>
  <c r="I30" i="7"/>
  <c r="I33" s="1"/>
  <c r="I27"/>
  <c r="N48"/>
  <c r="N51" s="1"/>
  <c r="H42" i="4"/>
  <c r="L42"/>
  <c r="P42"/>
  <c r="H43"/>
  <c r="L43"/>
  <c r="P43"/>
  <c r="H45"/>
  <c r="L45"/>
  <c r="P45"/>
  <c r="L49" i="7"/>
  <c r="P49"/>
  <c r="L50"/>
  <c r="P50"/>
  <c r="J49" i="6"/>
  <c r="N49"/>
  <c r="J50"/>
  <c r="N50"/>
  <c r="F52"/>
  <c r="AL52" s="1"/>
  <c r="J52"/>
  <c r="N52"/>
  <c r="K49" i="7"/>
  <c r="O49"/>
  <c r="S49"/>
  <c r="K50"/>
  <c r="O26" i="9"/>
  <c r="AL28" i="4"/>
  <c r="AL29"/>
  <c r="AL31"/>
  <c r="AL36"/>
  <c r="AL37"/>
  <c r="AL39"/>
  <c r="H42" i="5"/>
  <c r="AM42" s="1"/>
  <c r="AN42" s="1"/>
  <c r="L42"/>
  <c r="P42"/>
  <c r="H43"/>
  <c r="AM43" s="1"/>
  <c r="AN43" s="1"/>
  <c r="L43"/>
  <c r="P43"/>
  <c r="H45"/>
  <c r="AM45" s="1"/>
  <c r="AN45" s="1"/>
  <c r="L45"/>
  <c r="P45"/>
  <c r="Q50" i="7"/>
  <c r="I52"/>
  <c r="K41" i="5"/>
  <c r="K44" s="1"/>
  <c r="H41"/>
  <c r="AM41" s="1"/>
  <c r="AN41" s="1"/>
  <c r="AM29" i="9"/>
  <c r="AN29" s="1"/>
  <c r="AL31" i="6"/>
  <c r="AL32"/>
  <c r="M52" i="7"/>
  <c r="Q52"/>
  <c r="AL43" i="6"/>
  <c r="AL44"/>
  <c r="AL46"/>
  <c r="J21" i="7"/>
  <c r="AM38" i="11"/>
  <c r="AN38" s="1"/>
  <c r="AM39"/>
  <c r="AN39" s="1"/>
  <c r="AM40"/>
  <c r="AN40" s="1"/>
  <c r="AM21" i="7"/>
  <c r="AN21" s="1"/>
  <c r="P48"/>
  <c r="P51" s="1"/>
  <c r="AM30" i="9"/>
  <c r="AN30" s="1"/>
  <c r="AM36" i="5"/>
  <c r="AN36" s="1"/>
  <c r="AM37"/>
  <c r="AN37" s="1"/>
  <c r="AM39"/>
  <c r="AN39" s="1"/>
  <c r="AL22" i="6"/>
  <c r="AL23"/>
  <c r="O30" i="7"/>
  <c r="O33" s="1"/>
  <c r="AM34"/>
  <c r="AN34" s="1"/>
  <c r="AM35"/>
  <c r="AN35" s="1"/>
  <c r="AM36"/>
  <c r="AN36" s="1"/>
  <c r="AM38"/>
  <c r="AN38" s="1"/>
  <c r="AM26" i="11"/>
  <c r="AN26" s="1"/>
  <c r="AM35"/>
  <c r="AN35" s="1"/>
  <c r="AM36"/>
  <c r="AN36" s="1"/>
  <c r="AL34" i="6"/>
  <c r="AL35"/>
  <c r="AL36"/>
  <c r="AL38"/>
  <c r="AM22" i="7"/>
  <c r="AN22" s="1"/>
  <c r="AM23"/>
  <c r="AN23" s="1"/>
  <c r="AM25"/>
  <c r="AN25" s="1"/>
  <c r="L30"/>
  <c r="L33" s="1"/>
  <c r="AM33" s="1"/>
  <c r="AN33" s="1"/>
  <c r="AM43"/>
  <c r="AN43" s="1"/>
  <c r="AM44"/>
  <c r="AN44" s="1"/>
  <c r="AM46"/>
  <c r="AN46" s="1"/>
  <c r="AM29" i="8"/>
  <c r="AM30"/>
  <c r="AM31" i="5"/>
  <c r="AN31" s="1"/>
  <c r="AM42" i="11"/>
  <c r="AN42" s="1"/>
  <c r="AL30" i="4"/>
  <c r="J35" i="5"/>
  <c r="J40"/>
  <c r="F51" i="6"/>
  <c r="AL51" s="1"/>
  <c r="AL48"/>
  <c r="R34" i="5"/>
  <c r="R38" s="1"/>
  <c r="R30"/>
  <c r="H44"/>
  <c r="AM44" s="1"/>
  <c r="AN44" s="1"/>
  <c r="J48" i="6"/>
  <c r="J51" s="1"/>
  <c r="M48"/>
  <c r="M51" s="1"/>
  <c r="AM48" i="7"/>
  <c r="AN48" s="1"/>
  <c r="H51"/>
  <c r="AM51" s="1"/>
  <c r="AN51" s="1"/>
  <c r="AL41" i="4"/>
  <c r="G44"/>
  <c r="AL44" s="1"/>
  <c r="P48" i="6"/>
  <c r="P51" s="1"/>
  <c r="R41" i="5"/>
  <c r="R44" s="1"/>
  <c r="AL33" i="6"/>
  <c r="AM52" i="11"/>
  <c r="AN52" s="1"/>
  <c r="H55"/>
  <c r="AM55" s="1"/>
  <c r="AN55" s="1"/>
  <c r="AL27" i="4"/>
  <c r="AM21" i="5"/>
  <c r="AN21" s="1"/>
  <c r="AM23"/>
  <c r="AN23" s="1"/>
  <c r="O25"/>
  <c r="O27" s="1"/>
  <c r="AL21" i="6"/>
  <c r="AL25"/>
  <c r="G41"/>
  <c r="G45" s="1"/>
  <c r="N42"/>
  <c r="N48" s="1"/>
  <c r="N51" s="1"/>
  <c r="F50"/>
  <c r="AL50" s="1"/>
  <c r="I20" i="7"/>
  <c r="AM41"/>
  <c r="AN41" s="1"/>
  <c r="J42"/>
  <c r="J48" s="1"/>
  <c r="J51" s="1"/>
  <c r="P47"/>
  <c r="H49"/>
  <c r="AM49" s="1"/>
  <c r="AN49" s="1"/>
  <c r="K26" i="9"/>
  <c r="K28" s="1"/>
  <c r="L31" s="1"/>
  <c r="I31"/>
  <c r="H31"/>
  <c r="AL25" i="10"/>
  <c r="AM27" i="11"/>
  <c r="AN27" s="1"/>
  <c r="AM29"/>
  <c r="AN29" s="1"/>
  <c r="H37"/>
  <c r="AM37" s="1"/>
  <c r="AN37" s="1"/>
  <c r="AL21" i="4"/>
  <c r="L25" i="5"/>
  <c r="L27" s="1"/>
  <c r="AM33"/>
  <c r="AN33" s="1"/>
  <c r="AL41" i="6"/>
  <c r="H47"/>
  <c r="F49"/>
  <c r="AL49" s="1"/>
  <c r="R20" i="7"/>
  <c r="R41" s="1"/>
  <c r="R45" s="1"/>
  <c r="AM45" i="11"/>
  <c r="AN45" s="1"/>
  <c r="H53"/>
  <c r="AM53" s="1"/>
  <c r="AN53" s="1"/>
  <c r="AL20" i="4"/>
  <c r="AL34"/>
  <c r="AM20" i="5"/>
  <c r="AN20" s="1"/>
  <c r="I25"/>
  <c r="AM26"/>
  <c r="AN26" s="1"/>
  <c r="AL40" i="6"/>
  <c r="O20" i="7"/>
  <c r="O41" s="1"/>
  <c r="O45" s="1"/>
  <c r="AM27"/>
  <c r="AN27" s="1"/>
  <c r="AM40"/>
  <c r="AN40" s="1"/>
  <c r="J47"/>
  <c r="H50"/>
  <c r="AM50" s="1"/>
  <c r="AN50" s="1"/>
  <c r="H52"/>
  <c r="AM52" s="1"/>
  <c r="AN52" s="1"/>
  <c r="AL23" i="4"/>
  <c r="AL33"/>
  <c r="AM34" i="5"/>
  <c r="AN34" s="1"/>
  <c r="AM44" i="11"/>
  <c r="AN44" s="1"/>
  <c r="AL32" i="10" l="1"/>
  <c r="AM57" i="11"/>
  <c r="AN57" s="1"/>
  <c r="AN25"/>
  <c r="AM26" i="9"/>
  <c r="AN26" s="1"/>
  <c r="L41" i="7"/>
  <c r="I41"/>
  <c r="AM20"/>
  <c r="AN20" s="1"/>
  <c r="I34" i="5"/>
  <c r="I30"/>
  <c r="AM25"/>
  <c r="L34"/>
  <c r="L30"/>
  <c r="O48" i="7"/>
  <c r="O51" s="1"/>
  <c r="R48"/>
  <c r="R51" s="1"/>
  <c r="G48" i="6"/>
  <c r="G51" s="1"/>
  <c r="P40" i="5"/>
  <c r="P30"/>
  <c r="P35"/>
  <c r="P41" s="1"/>
  <c r="P44" s="1"/>
  <c r="O34"/>
  <c r="O30"/>
  <c r="L45" i="7" l="1"/>
  <c r="L48"/>
  <c r="L51" s="1"/>
  <c r="O38" i="5"/>
  <c r="O41"/>
  <c r="O44" s="1"/>
  <c r="AN25"/>
  <c r="I45" i="7"/>
  <c r="I48"/>
  <c r="I51" s="1"/>
  <c r="L38" i="5"/>
  <c r="L41"/>
  <c r="L44" s="1"/>
  <c r="I38"/>
  <c r="I41"/>
  <c r="I44" s="1"/>
  <c r="D24" l="1"/>
  <c r="J24" s="1"/>
  <c r="D26" i="7"/>
  <c r="D25" i="9"/>
  <c r="I25" s="1"/>
  <c r="X26" i="7" l="1"/>
  <c r="X30" s="1"/>
  <c r="Y26"/>
  <c r="Y30" s="1"/>
  <c r="W26"/>
  <c r="I28" i="9"/>
  <c r="AM25"/>
  <c r="AN25" s="1"/>
  <c r="AM24" i="5"/>
  <c r="J27"/>
  <c r="J30" s="1"/>
  <c r="AM30" s="1"/>
  <c r="AN30" s="1"/>
  <c r="J33"/>
  <c r="J41" s="1"/>
  <c r="J44" s="1"/>
  <c r="AN24" l="1"/>
  <c r="AN27" s="1"/>
  <c r="AM27"/>
  <c r="W30" i="7"/>
  <c r="AM26"/>
  <c r="J31" i="9"/>
  <c r="AM31" s="1"/>
  <c r="AN31" s="1"/>
  <c r="AM28"/>
  <c r="AN28" s="1"/>
  <c r="AN26" i="7" l="1"/>
  <c r="AN30" s="1"/>
  <c r="AM30"/>
</calcChain>
</file>

<file path=xl/sharedStrings.xml><?xml version="1.0" encoding="utf-8"?>
<sst xmlns="http://schemas.openxmlformats.org/spreadsheetml/2006/main" count="684" uniqueCount="105">
  <si>
    <t>8.1.38</t>
  </si>
  <si>
    <t>УТВЕРЖДАЮ:</t>
  </si>
  <si>
    <t>СОГЛАСОВАНО:</t>
  </si>
  <si>
    <t>ООО "Би.Си.Си."</t>
  </si>
  <si>
    <t>ФКП «Дирекция КЗС г. СПб Минстроя России»</t>
  </si>
  <si>
    <t xml:space="preserve">Заместитель начальника управления эксплуатации </t>
  </si>
  <si>
    <t>(должность)</t>
  </si>
  <si>
    <t>Борисенко В.С.</t>
  </si>
  <si>
    <t>(подпись)</t>
  </si>
  <si>
    <t>«_____» _______________________________ 20     г.</t>
  </si>
  <si>
    <t>«_____» _______________________________ 20      г.</t>
  </si>
  <si>
    <t>Ежемесячный график  выполнения работ</t>
  </si>
  <si>
    <t xml:space="preserve">Система: ВОЛС Внешнего энергоснабжения </t>
  </si>
  <si>
    <t>Местоположение: Здание управления комплекса защитных сооружений</t>
  </si>
  <si>
    <t>№ п.п.</t>
  </si>
  <si>
    <t>Наименование оборудования</t>
  </si>
  <si>
    <t>Основание (№ ТК, смета и т.д.)</t>
  </si>
  <si>
    <t>Вид ТО</t>
  </si>
  <si>
    <t>Наименование
 работ</t>
  </si>
  <si>
    <t>Ед. изм.</t>
  </si>
  <si>
    <t>Итого</t>
  </si>
  <si>
    <t>Количество ТО</t>
  </si>
  <si>
    <t>Организационно технические мероприятия:</t>
  </si>
  <si>
    <t>чел/час</t>
  </si>
  <si>
    <t>Затраты на перемещение, чел/час:</t>
  </si>
  <si>
    <t>Работа автотранспорта, маш/час:</t>
  </si>
  <si>
    <t>маш/час</t>
  </si>
  <si>
    <t>1.1.</t>
  </si>
  <si>
    <t xml:space="preserve">Базовая система NATEX для монтажа
Система распределения телекоммуникационного шкафа
Система питания 220VAC/48VDC, 1,5 кВА
</t>
  </si>
  <si>
    <t>Технологическая карта 5/2/2016</t>
  </si>
  <si>
    <t>ТО2</t>
  </si>
  <si>
    <t>Ежемесячное техническое обслуживание</t>
  </si>
  <si>
    <t>1.2.</t>
  </si>
  <si>
    <t>Технологическая карта 9/2/2016</t>
  </si>
  <si>
    <t>ТО3</t>
  </si>
  <si>
    <t>Ежекавартальное техническое обслуживание</t>
  </si>
  <si>
    <t>1.3.</t>
  </si>
  <si>
    <t>Технологическая карта 17/2/2016</t>
  </si>
  <si>
    <t>ТО4</t>
  </si>
  <si>
    <t>Полуготовое техническое обслуживание</t>
  </si>
  <si>
    <t>Итого по видам работ:</t>
  </si>
  <si>
    <t>Организационного-технические мероприятия:</t>
  </si>
  <si>
    <t>Затраты на перемещение (М15,16,19,20,21,22,25,26,27,28), чел/час:</t>
  </si>
  <si>
    <t>Всего чел/час на ТО:</t>
  </si>
  <si>
    <t>Работы автотранспорта, маш/час:</t>
  </si>
  <si>
    <t>Составил:</t>
  </si>
  <si>
    <t>Начальник отдела АСУ 
УЭ ДУП ООО "Би.Си.Си."</t>
  </si>
  <si>
    <t>Борисевич К.В.</t>
  </si>
  <si>
    <t>(расшифровка)</t>
  </si>
  <si>
    <t>Проверил:</t>
  </si>
  <si>
    <t>Ведущий инженер группы подготовки технической документации ПЭО УЭ ДУП ООО "Би.Си.Си."</t>
  </si>
  <si>
    <t>Семенов А.А.</t>
  </si>
  <si>
    <t>«_____» _____________________________ 20      г.</t>
  </si>
  <si>
    <t>Ежемесячный график  выполнения работ с трудозатратами</t>
  </si>
  <si>
    <t>Норма по ТК</t>
  </si>
  <si>
    <t>Наименование работ</t>
  </si>
  <si>
    <t>Трудозатраты, чел/час</t>
  </si>
  <si>
    <t>инженер 1 категории</t>
  </si>
  <si>
    <t>Всего:</t>
  </si>
  <si>
    <t>Базовая система NATEX для монтажа
Система распределения телекоммуникационного шкафа
Система питания 220VAC/48VDC, 1,5 кВА</t>
  </si>
  <si>
    <t>ИТОГО по видам:</t>
  </si>
  <si>
    <t>10.2.38</t>
  </si>
  <si>
    <t xml:space="preserve">Ежемесячный график  выполнения работ </t>
  </si>
  <si>
    <t>Местоположение: Здание общеподстанционного управления 110кВ ПС № 360</t>
  </si>
  <si>
    <t>Итого дней</t>
  </si>
  <si>
    <t>Итого ТО</t>
  </si>
  <si>
    <t>Технологическая карта 7/2/2016</t>
  </si>
  <si>
    <t>Технологическая карта 12/2/2016</t>
  </si>
  <si>
    <t>1.1</t>
  </si>
  <si>
    <t>Шкаф телекоммуникационный (FOX515) 
Базовая система FOX515 (DC) 
Commutator
Система распределения питания телекоммуникационного шкафа
Панель аварийной сигнализации
Система питания 220VFC/48VDC, 1.5кВ
IP телефон H.323
Кросс оптический 80B FC/UPC
Оптический настенный крос на 48 одномодовых оптических портов</t>
  </si>
  <si>
    <t>Технологическая карта 4/2/2016</t>
  </si>
  <si>
    <t>Технологическая карта 8/2/2016</t>
  </si>
  <si>
    <t>Технологическая карта 13/2/2016</t>
  </si>
  <si>
    <t>Полугодовое техническое обслуживание</t>
  </si>
  <si>
    <t>1.4.</t>
  </si>
  <si>
    <t>Технологическая карта 14/2/2016</t>
  </si>
  <si>
    <t>«_____» ______________________________ 20      г.</t>
  </si>
  <si>
    <t>10.3.38</t>
  </si>
  <si>
    <t>«_____» ___________________________________ 20      г.</t>
  </si>
  <si>
    <t>Местоположение: Трансформаторная подстанция ПС С2 110/10кВ</t>
  </si>
  <si>
    <t>Технологическая карта 2/2/2016</t>
  </si>
  <si>
    <t>«_____» ________________________________ 20      г.</t>
  </si>
  <si>
    <t>10.4.38</t>
  </si>
  <si>
    <t>Местоположение: Здание трансформаторной подстанции 110/10кВ ПС С1 судопропускного сооружения С-1</t>
  </si>
  <si>
    <t xml:space="preserve">Кол-во оборудования </t>
  </si>
  <si>
    <t>Здание трансформаторной подстанции 110/10кВ ПС С1 судопропускного сооружения С-1 10.4.38</t>
  </si>
  <si>
    <t>Технологическая карта 1/2/2016</t>
  </si>
  <si>
    <t>Технологическая карта 10/2/2016</t>
  </si>
  <si>
    <t>Технологическая карта 11/2/2016</t>
  </si>
  <si>
    <t>ВОЛС ПС С-1 ПС № 86 10.4.38</t>
  </si>
  <si>
    <t>Волоконно-оптический кабель с центральным силовым диэлектрическим элементом, внутренней и внешней полиэтиленовой оболочкой и броней из стальных оцинкованных проволок, ОПН-ДСП-04-024А06-7,0
Волоконно-оптический кабель с центральным диэлектрическим силовым элементом, внешней и внутренней полиэтиленовой оболочкой, ОПН-ДСП-06-024А06-1,8
Волоконно-оптический кабель с центральным диэлектрическим силовым элементом, с наружной оболочкой, из материала не распространяющего горение, ОПН-ДСП-04-024А06-1,5</t>
  </si>
  <si>
    <t>Технологическая карта 3/2/2016</t>
  </si>
  <si>
    <t>Технологическая карта 15/2/2016</t>
  </si>
  <si>
    <t>Технологическая карта 16/2/2016</t>
  </si>
  <si>
    <t>Итого:</t>
  </si>
  <si>
    <t>Технологическая карта 6/2/2016</t>
  </si>
  <si>
    <t xml:space="preserve">Волоконно-оптический кабель с центральным силовым диэлектрическим элементом, внутренней и внешней полиэтиленовой оболочкой и броней из стальных оцинкованных проволок, ОПН-ДСП-04-024А06-7,0
Волоконно-оптический кабель с центральным диэлектрическим силовым элементом, внешней и внутренней полиэтиленовой оболочкой, ОПН-ДСП-06-024А06-1,8
Волоконно-оптический кабель с центральным диэлектрическим силовым элементом, с наружной оболочкой, из материала не распространяющего горение, ОПН-ДСП-04-024А06-1,5
</t>
  </si>
  <si>
    <t>М17+М18</t>
  </si>
  <si>
    <t>ЗУ-С2(север)
С2(север)-ЗУ</t>
  </si>
  <si>
    <t>М94:М95</t>
  </si>
  <si>
    <t>итого</t>
  </si>
  <si>
    <t>М13:М14</t>
  </si>
  <si>
    <t xml:space="preserve"> </t>
  </si>
  <si>
    <t>М101:М102</t>
  </si>
  <si>
    <t>Сентябрь 2019 год</t>
  </si>
</sst>
</file>

<file path=xl/styles.xml><?xml version="1.0" encoding="utf-8"?>
<styleSheet xmlns="http://schemas.openxmlformats.org/spreadsheetml/2006/main">
  <numFmts count="4">
    <numFmt numFmtId="164" formatCode="#,##0.00_р_."/>
    <numFmt numFmtId="165" formatCode="0.000"/>
    <numFmt numFmtId="166" formatCode="_-* #,##0.00_р_._-;\-* #,##0.00_р_._-;_-* &quot;-&quot;??_р_._-;_-@_-"/>
    <numFmt numFmtId="167" formatCode="_-* #,##0.00\ _р_._-;\-* #,##0.00\ _р_._-;_-* &quot;-&quot;??\ _р_._-;_-@_-"/>
  </numFmts>
  <fonts count="2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sz val="14"/>
      <color theme="1"/>
      <name val="Times New Roman"/>
      <family val="1"/>
      <charset val="204"/>
    </font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  <charset val="204"/>
    </font>
    <font>
      <b/>
      <sz val="14"/>
      <color indexed="8"/>
      <name val="Times New Roman"/>
      <family val="1"/>
      <charset val="204"/>
    </font>
    <font>
      <b/>
      <sz val="14"/>
      <name val="Times New Roman"/>
      <family val="1"/>
      <charset val="204"/>
    </font>
    <font>
      <sz val="14"/>
      <color indexed="8"/>
      <name val="Times New Roman"/>
      <family val="1"/>
      <charset val="204"/>
    </font>
    <font>
      <sz val="11"/>
      <color rgb="FF000000"/>
      <name val="Calibri"/>
      <family val="2"/>
      <charset val="204"/>
    </font>
    <font>
      <b/>
      <sz val="14"/>
      <color rgb="FF000000"/>
      <name val="Times New Roman"/>
      <family val="1"/>
      <charset val="204"/>
    </font>
    <font>
      <sz val="14"/>
      <name val="Times New Roman"/>
      <family val="1"/>
      <charset val="204"/>
    </font>
    <font>
      <vertAlign val="superscript"/>
      <sz val="14"/>
      <color theme="1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1"/>
    </font>
    <font>
      <sz val="10"/>
      <name val="Arial Cyr"/>
      <charset val="204"/>
    </font>
    <font>
      <sz val="10"/>
      <name val="Arial"/>
      <family val="2"/>
      <charset val="204"/>
    </font>
    <font>
      <sz val="16"/>
      <color theme="1"/>
      <name val="Times New Roman"/>
      <family val="1"/>
      <charset val="204"/>
    </font>
    <font>
      <sz val="16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6"/>
      <color theme="1"/>
      <name val="Times New Roman"/>
      <family val="1"/>
      <charset val="204"/>
    </font>
  </fonts>
  <fills count="1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26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20">
    <xf numFmtId="0" fontId="0" fillId="0" borderId="0"/>
    <xf numFmtId="0" fontId="2" fillId="0" borderId="0"/>
    <xf numFmtId="0" fontId="4" fillId="0" borderId="0"/>
    <xf numFmtId="0" fontId="1" fillId="0" borderId="0"/>
    <xf numFmtId="0" fontId="2" fillId="0" borderId="0"/>
    <xf numFmtId="0" fontId="9" fillId="0" borderId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0" borderId="0"/>
    <xf numFmtId="0" fontId="9" fillId="0" borderId="0"/>
    <xf numFmtId="0" fontId="13" fillId="0" borderId="0"/>
    <xf numFmtId="0" fontId="1" fillId="0" borderId="0"/>
    <xf numFmtId="0" fontId="1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6" fillId="0" borderId="0"/>
    <xf numFmtId="0" fontId="1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9" fillId="0" borderId="0"/>
    <xf numFmtId="0" fontId="1" fillId="0" borderId="0"/>
    <xf numFmtId="0" fontId="1" fillId="0" borderId="0"/>
    <xf numFmtId="0" fontId="2" fillId="15" borderId="20" applyNumberFormat="0" applyFont="0" applyAlignment="0" applyProtection="0"/>
    <xf numFmtId="166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1" fillId="0" borderId="0"/>
    <xf numFmtId="0" fontId="1" fillId="0" borderId="0"/>
  </cellStyleXfs>
  <cellXfs count="256">
    <xf numFmtId="0" fontId="0" fillId="0" borderId="0" xfId="0"/>
    <xf numFmtId="0" fontId="3" fillId="0" borderId="0" xfId="1" applyFont="1" applyBorder="1" applyAlignment="1">
      <alignment horizontal="center" vertical="center" wrapText="1"/>
    </xf>
    <xf numFmtId="0" fontId="5" fillId="0" borderId="0" xfId="2" applyFont="1" applyAlignment="1">
      <alignment horizontal="left" vertical="center" wrapText="1"/>
    </xf>
    <xf numFmtId="0" fontId="5" fillId="0" borderId="0" xfId="2" applyFont="1" applyAlignment="1">
      <alignment horizontal="center" vertical="center" wrapText="1"/>
    </xf>
    <xf numFmtId="0" fontId="5" fillId="0" borderId="0" xfId="2" applyFont="1" applyAlignment="1">
      <alignment vertical="center" wrapText="1"/>
    </xf>
    <xf numFmtId="0" fontId="5" fillId="0" borderId="0" xfId="2" applyFont="1"/>
    <xf numFmtId="0" fontId="3" fillId="0" borderId="0" xfId="3" applyFont="1"/>
    <xf numFmtId="0" fontId="5" fillId="2" borderId="0" xfId="2" applyFont="1" applyFill="1" applyBorder="1" applyAlignment="1">
      <alignment horizontal="center" vertical="center" wrapText="1"/>
    </xf>
    <xf numFmtId="49" fontId="5" fillId="0" borderId="1" xfId="2" applyNumberFormat="1" applyFont="1" applyBorder="1" applyAlignment="1">
      <alignment horizontal="center"/>
    </xf>
    <xf numFmtId="0" fontId="3" fillId="0" borderId="0" xfId="3" applyFont="1" applyBorder="1"/>
    <xf numFmtId="0" fontId="3" fillId="0" borderId="0" xfId="2" applyFont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0" xfId="0" applyFont="1"/>
    <xf numFmtId="0" fontId="3" fillId="0" borderId="0" xfId="0" applyNumberFormat="1" applyFont="1" applyAlignment="1">
      <alignment horizontal="center" wrapText="1"/>
    </xf>
    <xf numFmtId="0" fontId="3" fillId="0" borderId="0" xfId="0" applyNumberFormat="1" applyFont="1" applyAlignment="1">
      <alignment wrapText="1"/>
    </xf>
    <xf numFmtId="0" fontId="3" fillId="0" borderId="2" xfId="0" applyFont="1" applyBorder="1" applyAlignment="1">
      <alignment horizontal="left" vertical="center"/>
    </xf>
    <xf numFmtId="0" fontId="3" fillId="0" borderId="0" xfId="0" applyNumberFormat="1" applyFont="1" applyAlignment="1">
      <alignment horizontal="center" vertical="top" wrapText="1"/>
    </xf>
    <xf numFmtId="0" fontId="3" fillId="0" borderId="0" xfId="0" applyNumberFormat="1" applyFont="1" applyAlignment="1">
      <alignment vertical="top" wrapText="1"/>
    </xf>
    <xf numFmtId="0" fontId="3" fillId="0" borderId="0" xfId="2" applyFont="1" applyFill="1"/>
    <xf numFmtId="0" fontId="3" fillId="0" borderId="0" xfId="0" applyNumberFormat="1" applyFont="1" applyAlignment="1">
      <alignment horizontal="left" wrapText="1"/>
    </xf>
    <xf numFmtId="49" fontId="5" fillId="0" borderId="1" xfId="2" applyNumberFormat="1" applyFont="1" applyBorder="1" applyAlignment="1">
      <alignment horizontal="center" vertical="center"/>
    </xf>
    <xf numFmtId="0" fontId="3" fillId="0" borderId="0" xfId="3" applyFont="1" applyAlignment="1">
      <alignment vertical="center"/>
    </xf>
    <xf numFmtId="0" fontId="3" fillId="0" borderId="0" xfId="3" applyFont="1" applyBorder="1" applyAlignment="1">
      <alignment vertical="center"/>
    </xf>
    <xf numFmtId="0" fontId="3" fillId="0" borderId="1" xfId="3" applyFont="1" applyFill="1" applyBorder="1" applyAlignment="1">
      <alignment horizontal="center" vertical="center"/>
    </xf>
    <xf numFmtId="0" fontId="8" fillId="0" borderId="1" xfId="4" applyNumberFormat="1" applyFont="1" applyFill="1" applyBorder="1" applyAlignment="1">
      <alignment horizontal="center" vertical="center"/>
    </xf>
    <xf numFmtId="0" fontId="3" fillId="0" borderId="0" xfId="3" applyFont="1" applyAlignment="1">
      <alignment horizontal="center" vertical="center"/>
    </xf>
    <xf numFmtId="0" fontId="3" fillId="0" borderId="0" xfId="3" applyFont="1" applyBorder="1" applyAlignment="1">
      <alignment horizontal="center" vertical="center"/>
    </xf>
    <xf numFmtId="0" fontId="6" fillId="0" borderId="1" xfId="4" applyNumberFormat="1" applyFont="1" applyBorder="1" applyAlignment="1">
      <alignment horizontal="center" vertical="center" wrapText="1"/>
    </xf>
    <xf numFmtId="0" fontId="6" fillId="3" borderId="1" xfId="4" applyNumberFormat="1" applyFont="1" applyFill="1" applyBorder="1" applyAlignment="1">
      <alignment horizontal="center" vertical="center" wrapText="1"/>
    </xf>
    <xf numFmtId="0" fontId="5" fillId="0" borderId="0" xfId="3" applyFont="1"/>
    <xf numFmtId="0" fontId="5" fillId="0" borderId="0" xfId="3" applyFont="1" applyBorder="1"/>
    <xf numFmtId="0" fontId="3" fillId="0" borderId="1" xfId="3" applyFont="1" applyBorder="1" applyAlignment="1">
      <alignment horizontal="center" vertical="center" wrapText="1"/>
    </xf>
    <xf numFmtId="0" fontId="3" fillId="0" borderId="1" xfId="3" applyFont="1" applyBorder="1" applyAlignment="1">
      <alignment horizontal="center" vertical="top"/>
    </xf>
    <xf numFmtId="0" fontId="3" fillId="0" borderId="1" xfId="3" applyNumberFormat="1" applyFont="1" applyBorder="1" applyAlignment="1">
      <alignment horizontal="center" vertical="center"/>
    </xf>
    <xf numFmtId="0" fontId="3" fillId="0" borderId="4" xfId="3" applyFont="1" applyBorder="1"/>
    <xf numFmtId="2" fontId="3" fillId="0" borderId="1" xfId="3" applyNumberFormat="1" applyFont="1" applyBorder="1" applyAlignment="1">
      <alignment horizontal="center" vertical="center"/>
    </xf>
    <xf numFmtId="49" fontId="3" fillId="0" borderId="1" xfId="3" applyNumberFormat="1" applyFont="1" applyBorder="1" applyAlignment="1">
      <alignment vertical="center"/>
    </xf>
    <xf numFmtId="0" fontId="3" fillId="0" borderId="1" xfId="3" applyFont="1" applyBorder="1" applyAlignment="1">
      <alignment horizontal="center" vertical="center"/>
    </xf>
    <xf numFmtId="0" fontId="8" fillId="0" borderId="1" xfId="4" applyNumberFormat="1" applyFont="1" applyFill="1" applyBorder="1" applyAlignment="1">
      <alignment horizontal="center" vertical="center" wrapText="1"/>
    </xf>
    <xf numFmtId="0" fontId="3" fillId="0" borderId="5" xfId="3" applyFont="1" applyBorder="1"/>
    <xf numFmtId="3" fontId="8" fillId="0" borderId="1" xfId="4" applyNumberFormat="1" applyFont="1" applyFill="1" applyBorder="1" applyAlignment="1">
      <alignment horizontal="center" vertical="center" wrapText="1"/>
    </xf>
    <xf numFmtId="0" fontId="3" fillId="0" borderId="1" xfId="3" applyFont="1" applyBorder="1"/>
    <xf numFmtId="0" fontId="3" fillId="0" borderId="6" xfId="3" applyFont="1" applyBorder="1"/>
    <xf numFmtId="0" fontId="5" fillId="0" borderId="1" xfId="3" applyFont="1" applyBorder="1" applyAlignment="1">
      <alignment horizontal="center" vertical="top"/>
    </xf>
    <xf numFmtId="0" fontId="5" fillId="0" borderId="6" xfId="3" applyFont="1" applyBorder="1"/>
    <xf numFmtId="0" fontId="3" fillId="0" borderId="7" xfId="3" applyFont="1" applyBorder="1" applyAlignment="1">
      <alignment horizontal="center" vertical="center"/>
    </xf>
    <xf numFmtId="0" fontId="3" fillId="0" borderId="7" xfId="3" applyFont="1" applyBorder="1" applyAlignment="1">
      <alignment horizontal="center" vertical="center" wrapText="1"/>
    </xf>
    <xf numFmtId="0" fontId="3" fillId="0" borderId="7" xfId="3" applyFont="1" applyBorder="1" applyAlignment="1">
      <alignment horizontal="center" vertical="top"/>
    </xf>
    <xf numFmtId="0" fontId="3" fillId="0" borderId="7" xfId="3" applyNumberFormat="1" applyFont="1" applyBorder="1" applyAlignment="1">
      <alignment horizontal="center" vertical="center"/>
    </xf>
    <xf numFmtId="0" fontId="3" fillId="0" borderId="8" xfId="3" applyNumberFormat="1" applyFont="1" applyBorder="1" applyAlignment="1">
      <alignment horizontal="center" vertical="center"/>
    </xf>
    <xf numFmtId="0" fontId="3" fillId="0" borderId="0" xfId="3" applyNumberFormat="1" applyFont="1" applyBorder="1" applyAlignment="1">
      <alignment horizontal="center" vertical="center"/>
    </xf>
    <xf numFmtId="0" fontId="3" fillId="0" borderId="10" xfId="3" applyNumberFormat="1" applyFont="1" applyBorder="1" applyAlignment="1">
      <alignment horizontal="center" vertical="center"/>
    </xf>
    <xf numFmtId="165" fontId="3" fillId="0" borderId="1" xfId="3" applyNumberFormat="1" applyFont="1" applyBorder="1" applyAlignment="1">
      <alignment horizontal="center" vertical="center"/>
    </xf>
    <xf numFmtId="0" fontId="3" fillId="0" borderId="1" xfId="3" applyFont="1" applyBorder="1" applyAlignment="1">
      <alignment vertical="center"/>
    </xf>
    <xf numFmtId="0" fontId="3" fillId="0" borderId="0" xfId="3" applyNumberFormat="1" applyFont="1" applyBorder="1" applyAlignment="1">
      <alignment horizontal="center"/>
    </xf>
    <xf numFmtId="0" fontId="5" fillId="0" borderId="1" xfId="3" applyFont="1" applyBorder="1" applyAlignment="1">
      <alignment vertical="center"/>
    </xf>
    <xf numFmtId="0" fontId="5" fillId="0" borderId="1" xfId="3" applyNumberFormat="1" applyFont="1" applyBorder="1" applyAlignment="1">
      <alignment horizontal="center" vertical="center"/>
    </xf>
    <xf numFmtId="0" fontId="5" fillId="0" borderId="10" xfId="3" applyNumberFormat="1" applyFont="1" applyBorder="1" applyAlignment="1">
      <alignment horizontal="center" vertical="center"/>
    </xf>
    <xf numFmtId="0" fontId="5" fillId="0" borderId="0" xfId="3" applyNumberFormat="1" applyFont="1" applyBorder="1" applyAlignment="1">
      <alignment horizontal="center" vertical="center"/>
    </xf>
    <xf numFmtId="0" fontId="3" fillId="0" borderId="7" xfId="3" applyFont="1" applyBorder="1"/>
    <xf numFmtId="0" fontId="5" fillId="0" borderId="12" xfId="3" applyFont="1" applyBorder="1" applyAlignment="1">
      <alignment vertical="center"/>
    </xf>
    <xf numFmtId="0" fontId="5" fillId="0" borderId="6" xfId="3" applyNumberFormat="1" applyFont="1" applyBorder="1" applyAlignment="1">
      <alignment horizontal="center" vertical="center"/>
    </xf>
    <xf numFmtId="0" fontId="5" fillId="0" borderId="15" xfId="3" applyNumberFormat="1" applyFont="1" applyBorder="1" applyAlignment="1">
      <alignment horizontal="center" vertical="center"/>
    </xf>
    <xf numFmtId="0" fontId="5" fillId="0" borderId="1" xfId="3" applyFont="1" applyBorder="1"/>
    <xf numFmtId="0" fontId="5" fillId="0" borderId="1" xfId="3" applyFont="1" applyBorder="1" applyAlignment="1">
      <alignment wrapText="1"/>
    </xf>
    <xf numFmtId="0" fontId="5" fillId="0" borderId="1" xfId="3" applyFont="1" applyBorder="1" applyAlignment="1">
      <alignment horizontal="right"/>
    </xf>
    <xf numFmtId="0" fontId="5" fillId="0" borderId="1" xfId="3" applyFont="1" applyBorder="1" applyAlignment="1">
      <alignment horizontal="center"/>
    </xf>
    <xf numFmtId="0" fontId="5" fillId="0" borderId="1" xfId="2" applyFont="1" applyBorder="1" applyAlignment="1">
      <alignment vertical="center"/>
    </xf>
    <xf numFmtId="0" fontId="5" fillId="0" borderId="1" xfId="2" applyFont="1" applyBorder="1" applyAlignment="1"/>
    <xf numFmtId="0" fontId="5" fillId="0" borderId="1" xfId="3" applyNumberFormat="1" applyFont="1" applyFill="1" applyBorder="1" applyAlignment="1">
      <alignment horizontal="center" vertical="center"/>
    </xf>
    <xf numFmtId="0" fontId="5" fillId="0" borderId="10" xfId="3" applyNumberFormat="1" applyFont="1" applyFill="1" applyBorder="1" applyAlignment="1">
      <alignment horizontal="center" vertical="center"/>
    </xf>
    <xf numFmtId="0" fontId="5" fillId="0" borderId="1" xfId="2" applyFont="1" applyBorder="1"/>
    <xf numFmtId="0" fontId="5" fillId="4" borderId="1" xfId="3" applyNumberFormat="1" applyFont="1" applyFill="1" applyBorder="1" applyAlignment="1">
      <alignment horizontal="center" vertical="center"/>
    </xf>
    <xf numFmtId="0" fontId="5" fillId="4" borderId="10" xfId="3" applyNumberFormat="1" applyFont="1" applyFill="1" applyBorder="1" applyAlignment="1">
      <alignment horizontal="center" vertical="center"/>
    </xf>
    <xf numFmtId="0" fontId="5" fillId="0" borderId="0" xfId="3" applyNumberFormat="1" applyFont="1" applyBorder="1" applyAlignment="1">
      <alignment horizontal="center"/>
    </xf>
    <xf numFmtId="165" fontId="5" fillId="4" borderId="1" xfId="3" applyNumberFormat="1" applyFont="1" applyFill="1" applyBorder="1" applyAlignment="1">
      <alignment horizontal="center" vertical="center"/>
    </xf>
    <xf numFmtId="165" fontId="5" fillId="0" borderId="0" xfId="3" applyNumberFormat="1" applyFont="1" applyBorder="1" applyAlignment="1">
      <alignment horizontal="center"/>
    </xf>
    <xf numFmtId="0" fontId="3" fillId="0" borderId="0" xfId="2" applyFont="1" applyAlignment="1">
      <alignment vertical="center"/>
    </xf>
    <xf numFmtId="0" fontId="3" fillId="0" borderId="0" xfId="2" applyFont="1"/>
    <xf numFmtId="0" fontId="11" fillId="0" borderId="0" xfId="1" applyFont="1" applyAlignment="1">
      <alignment vertical="top" wrapText="1"/>
    </xf>
    <xf numFmtId="0" fontId="3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0" fontId="5" fillId="0" borderId="0" xfId="2" applyFont="1" applyBorder="1" applyAlignment="1">
      <alignment vertical="center" wrapText="1"/>
    </xf>
    <xf numFmtId="0" fontId="3" fillId="0" borderId="0" xfId="3" applyFont="1" applyAlignment="1">
      <alignment horizontal="center"/>
    </xf>
    <xf numFmtId="0" fontId="12" fillId="0" borderId="0" xfId="2" applyFont="1" applyBorder="1" applyAlignment="1">
      <alignment horizontal="center" vertical="center" wrapText="1"/>
    </xf>
    <xf numFmtId="0" fontId="3" fillId="0" borderId="0" xfId="3" applyFont="1" applyAlignment="1">
      <alignment wrapText="1"/>
    </xf>
    <xf numFmtId="0" fontId="3" fillId="0" borderId="0" xfId="1" applyFont="1" applyBorder="1" applyAlignment="1">
      <alignment vertical="center" wrapText="1"/>
    </xf>
    <xf numFmtId="0" fontId="5" fillId="0" borderId="1" xfId="3" applyFont="1" applyBorder="1" applyAlignment="1">
      <alignment horizontal="center" vertical="center" wrapText="1"/>
    </xf>
    <xf numFmtId="0" fontId="5" fillId="0" borderId="1" xfId="3" applyFont="1" applyBorder="1" applyAlignment="1">
      <alignment horizontal="center" wrapText="1"/>
    </xf>
    <xf numFmtId="0" fontId="5" fillId="0" borderId="1" xfId="3" applyFont="1" applyBorder="1" applyAlignment="1">
      <alignment horizontal="center" vertical="center"/>
    </xf>
    <xf numFmtId="0" fontId="3" fillId="0" borderId="9" xfId="3" applyNumberFormat="1" applyFont="1" applyBorder="1" applyAlignment="1">
      <alignment horizontal="center" vertical="center"/>
    </xf>
    <xf numFmtId="0" fontId="3" fillId="0" borderId="12" xfId="3" applyNumberFormat="1" applyFont="1" applyBorder="1" applyAlignment="1">
      <alignment horizontal="center" vertical="center"/>
    </xf>
    <xf numFmtId="0" fontId="5" fillId="0" borderId="12" xfId="3" applyNumberFormat="1" applyFont="1" applyBorder="1" applyAlignment="1">
      <alignment horizontal="center" vertical="center"/>
    </xf>
    <xf numFmtId="165" fontId="5" fillId="0" borderId="12" xfId="3" applyNumberFormat="1" applyFont="1" applyBorder="1" applyAlignment="1">
      <alignment horizontal="center" vertical="center"/>
    </xf>
    <xf numFmtId="49" fontId="3" fillId="0" borderId="17" xfId="3" applyNumberFormat="1" applyFont="1" applyBorder="1" applyAlignment="1">
      <alignment horizontal="center"/>
    </xf>
    <xf numFmtId="0" fontId="3" fillId="0" borderId="1" xfId="3" applyFont="1" applyBorder="1" applyAlignment="1">
      <alignment vertical="center" wrapText="1"/>
    </xf>
    <xf numFmtId="0" fontId="3" fillId="0" borderId="18" xfId="3" applyFont="1" applyBorder="1"/>
    <xf numFmtId="49" fontId="3" fillId="0" borderId="1" xfId="3" applyNumberFormat="1" applyFont="1" applyFill="1" applyBorder="1" applyAlignment="1">
      <alignment vertical="center"/>
    </xf>
    <xf numFmtId="0" fontId="5" fillId="0" borderId="4" xfId="3" applyFont="1" applyBorder="1"/>
    <xf numFmtId="0" fontId="3" fillId="0" borderId="7" xfId="3" applyFont="1" applyFill="1" applyBorder="1" applyAlignment="1">
      <alignment horizontal="center" vertical="center"/>
    </xf>
    <xf numFmtId="0" fontId="5" fillId="0" borderId="0" xfId="3" applyNumberFormat="1" applyFont="1" applyFill="1" applyBorder="1" applyAlignment="1">
      <alignment horizontal="center" vertical="center"/>
    </xf>
    <xf numFmtId="0" fontId="5" fillId="4" borderId="0" xfId="3" applyNumberFormat="1" applyFont="1" applyFill="1" applyBorder="1" applyAlignment="1">
      <alignment horizontal="center" vertical="center"/>
    </xf>
    <xf numFmtId="49" fontId="3" fillId="0" borderId="1" xfId="3" applyNumberFormat="1" applyFont="1" applyBorder="1" applyAlignment="1">
      <alignment horizontal="center"/>
    </xf>
    <xf numFmtId="49" fontId="5" fillId="0" borderId="1" xfId="3" applyNumberFormat="1" applyFont="1" applyBorder="1" applyAlignment="1">
      <alignment horizontal="center" vertical="center"/>
    </xf>
    <xf numFmtId="0" fontId="3" fillId="0" borderId="1" xfId="3" applyFont="1" applyFill="1" applyBorder="1" applyAlignment="1">
      <alignment horizontal="center" vertical="center" wrapText="1"/>
    </xf>
    <xf numFmtId="49" fontId="5" fillId="0" borderId="0" xfId="2" applyNumberFormat="1" applyFont="1" applyBorder="1" applyAlignment="1">
      <alignment horizontal="center" vertical="center"/>
    </xf>
    <xf numFmtId="0" fontId="6" fillId="0" borderId="1" xfId="4" applyNumberFormat="1" applyFont="1" applyBorder="1" applyAlignment="1">
      <alignment vertical="center" wrapText="1"/>
    </xf>
    <xf numFmtId="0" fontId="3" fillId="0" borderId="1" xfId="3" applyFont="1" applyBorder="1" applyAlignment="1">
      <alignment horizontal="center" vertical="top" wrapText="1"/>
    </xf>
    <xf numFmtId="0" fontId="3" fillId="0" borderId="1" xfId="2" applyFont="1" applyBorder="1" applyAlignment="1">
      <alignment vertical="center"/>
    </xf>
    <xf numFmtId="0" fontId="3" fillId="0" borderId="1" xfId="2" applyFont="1" applyBorder="1"/>
    <xf numFmtId="165" fontId="5" fillId="0" borderId="19" xfId="3" applyNumberFormat="1" applyFont="1" applyBorder="1" applyAlignment="1">
      <alignment horizontal="center" vertical="center"/>
    </xf>
    <xf numFmtId="0" fontId="3" fillId="0" borderId="1" xfId="3" applyNumberFormat="1" applyFont="1" applyFill="1" applyBorder="1" applyAlignment="1">
      <alignment horizontal="center" vertical="center"/>
    </xf>
    <xf numFmtId="2" fontId="3" fillId="0" borderId="1" xfId="3" applyNumberFormat="1" applyFont="1" applyFill="1" applyBorder="1" applyAlignment="1">
      <alignment horizontal="center" vertical="center"/>
    </xf>
    <xf numFmtId="0" fontId="3" fillId="0" borderId="10" xfId="3" applyFont="1" applyFill="1" applyBorder="1" applyAlignment="1">
      <alignment horizontal="center" vertical="center"/>
    </xf>
    <xf numFmtId="165" fontId="3" fillId="0" borderId="1" xfId="3" applyNumberFormat="1" applyFont="1" applyFill="1" applyBorder="1" applyAlignment="1">
      <alignment horizontal="center" vertical="center"/>
    </xf>
    <xf numFmtId="0" fontId="3" fillId="0" borderId="0" xfId="3" applyFont="1" applyFill="1" applyAlignment="1">
      <alignment horizontal="center" vertical="center"/>
    </xf>
    <xf numFmtId="0" fontId="11" fillId="0" borderId="0" xfId="1" applyFont="1" applyFill="1" applyAlignment="1">
      <alignment vertical="top" wrapText="1"/>
    </xf>
    <xf numFmtId="0" fontId="3" fillId="0" borderId="7" xfId="3" applyNumberFormat="1" applyFont="1" applyFill="1" applyBorder="1" applyAlignment="1">
      <alignment horizontal="center" vertical="center"/>
    </xf>
    <xf numFmtId="0" fontId="3" fillId="0" borderId="8" xfId="3" applyNumberFormat="1" applyFont="1" applyFill="1" applyBorder="1" applyAlignment="1">
      <alignment horizontal="center" vertical="center"/>
    </xf>
    <xf numFmtId="0" fontId="3" fillId="0" borderId="10" xfId="3" applyNumberFormat="1" applyFont="1" applyFill="1" applyBorder="1" applyAlignment="1">
      <alignment horizontal="center" vertical="center"/>
    </xf>
    <xf numFmtId="0" fontId="5" fillId="0" borderId="6" xfId="3" applyNumberFormat="1" applyFont="1" applyFill="1" applyBorder="1" applyAlignment="1">
      <alignment horizontal="center" vertical="center"/>
    </xf>
    <xf numFmtId="0" fontId="5" fillId="0" borderId="15" xfId="3" applyNumberFormat="1" applyFont="1" applyFill="1" applyBorder="1" applyAlignment="1">
      <alignment horizontal="center" vertical="center"/>
    </xf>
    <xf numFmtId="165" fontId="5" fillId="0" borderId="6" xfId="3" applyNumberFormat="1" applyFont="1" applyFill="1" applyBorder="1" applyAlignment="1">
      <alignment horizontal="center" vertical="center"/>
    </xf>
    <xf numFmtId="0" fontId="11" fillId="0" borderId="1" xfId="1" applyFont="1" applyFill="1" applyBorder="1" applyAlignment="1">
      <alignment vertical="top" wrapText="1"/>
    </xf>
    <xf numFmtId="2" fontId="3" fillId="0" borderId="1" xfId="3" applyNumberFormat="1" applyFont="1" applyBorder="1" applyAlignment="1">
      <alignment horizontal="center" vertical="center" wrapText="1"/>
    </xf>
    <xf numFmtId="1" fontId="3" fillId="0" borderId="1" xfId="3" applyNumberFormat="1" applyFont="1" applyFill="1" applyBorder="1" applyAlignment="1">
      <alignment horizontal="center" vertical="center"/>
    </xf>
    <xf numFmtId="0" fontId="17" fillId="0" borderId="1" xfId="3" applyFont="1" applyFill="1" applyBorder="1" applyAlignment="1">
      <alignment horizontal="center" vertical="center"/>
    </xf>
    <xf numFmtId="0" fontId="17" fillId="0" borderId="1" xfId="3" applyFont="1" applyFill="1" applyBorder="1" applyAlignment="1">
      <alignment horizontal="center" vertical="center" wrapText="1"/>
    </xf>
    <xf numFmtId="0" fontId="18" fillId="0" borderId="1" xfId="1" applyFont="1" applyFill="1" applyBorder="1" applyAlignment="1">
      <alignment horizontal="center" vertical="center" wrapText="1"/>
    </xf>
    <xf numFmtId="0" fontId="17" fillId="0" borderId="0" xfId="3" applyFont="1" applyFill="1"/>
    <xf numFmtId="2" fontId="17" fillId="0" borderId="1" xfId="3" applyNumberFormat="1" applyFont="1" applyFill="1" applyBorder="1" applyAlignment="1">
      <alignment horizontal="center" vertical="center"/>
    </xf>
    <xf numFmtId="0" fontId="17" fillId="0" borderId="0" xfId="3" applyFont="1" applyFill="1" applyBorder="1"/>
    <xf numFmtId="0" fontId="17" fillId="0" borderId="12" xfId="3" applyFont="1" applyFill="1" applyBorder="1" applyAlignment="1">
      <alignment vertical="center" wrapText="1"/>
    </xf>
    <xf numFmtId="0" fontId="17" fillId="0" borderId="10" xfId="3" applyFont="1" applyFill="1" applyBorder="1" applyAlignment="1">
      <alignment vertical="center"/>
    </xf>
    <xf numFmtId="0" fontId="5" fillId="0" borderId="1" xfId="3" applyFont="1" applyBorder="1" applyAlignment="1">
      <alignment horizontal="right" vertical="center"/>
    </xf>
    <xf numFmtId="0" fontId="19" fillId="0" borderId="1" xfId="218" applyFont="1" applyFill="1" applyBorder="1" applyAlignment="1">
      <alignment horizontal="center" vertical="center" wrapText="1"/>
    </xf>
    <xf numFmtId="0" fontId="19" fillId="0" borderId="1" xfId="218" applyFont="1" applyFill="1" applyBorder="1" applyAlignment="1">
      <alignment horizontal="center" vertical="center"/>
    </xf>
    <xf numFmtId="2" fontId="19" fillId="0" borderId="1" xfId="218" applyNumberFormat="1" applyFont="1" applyFill="1" applyBorder="1" applyAlignment="1">
      <alignment horizontal="center" vertical="center"/>
    </xf>
    <xf numFmtId="2" fontId="19" fillId="0" borderId="1" xfId="218" applyNumberFormat="1" applyFont="1" applyBorder="1" applyAlignment="1">
      <alignment horizontal="center" vertical="center"/>
    </xf>
    <xf numFmtId="0" fontId="17" fillId="16" borderId="1" xfId="219" applyFont="1" applyFill="1" applyBorder="1" applyAlignment="1">
      <alignment horizontal="center" vertical="center" wrapText="1"/>
    </xf>
    <xf numFmtId="0" fontId="17" fillId="16" borderId="1" xfId="219" applyFont="1" applyFill="1" applyBorder="1" applyAlignment="1">
      <alignment horizontal="center" vertical="center"/>
    </xf>
    <xf numFmtId="2" fontId="17" fillId="16" borderId="1" xfId="219" applyNumberFormat="1" applyFont="1" applyFill="1" applyBorder="1" applyAlignment="1">
      <alignment horizontal="center" vertical="center"/>
    </xf>
    <xf numFmtId="0" fontId="6" fillId="0" borderId="1" xfId="4" applyNumberFormat="1" applyFont="1" applyFill="1" applyBorder="1" applyAlignment="1">
      <alignment horizontal="center" vertical="center" wrapText="1"/>
    </xf>
    <xf numFmtId="0" fontId="3" fillId="0" borderId="0" xfId="3" applyFont="1" applyBorder="1" applyAlignment="1">
      <alignment wrapText="1"/>
    </xf>
    <xf numFmtId="0" fontId="3" fillId="0" borderId="0" xfId="3" applyFont="1" applyBorder="1" applyAlignment="1">
      <alignment horizontal="center"/>
    </xf>
    <xf numFmtId="0" fontId="17" fillId="0" borderId="0" xfId="3" applyFont="1" applyFill="1" applyBorder="1" applyAlignment="1">
      <alignment horizontal="center" vertical="center" wrapText="1"/>
    </xf>
    <xf numFmtId="0" fontId="17" fillId="0" borderId="0" xfId="3" applyFont="1" applyFill="1" applyBorder="1" applyAlignment="1">
      <alignment wrapText="1"/>
    </xf>
    <xf numFmtId="0" fontId="17" fillId="0" borderId="0" xfId="3" applyFont="1" applyFill="1" applyBorder="1" applyAlignment="1">
      <alignment horizontal="center" vertical="center"/>
    </xf>
    <xf numFmtId="0" fontId="1" fillId="0" borderId="0" xfId="3"/>
    <xf numFmtId="2" fontId="20" fillId="0" borderId="1" xfId="3" applyNumberFormat="1" applyFont="1" applyBorder="1" applyAlignment="1">
      <alignment horizontal="center"/>
    </xf>
    <xf numFmtId="0" fontId="7" fillId="0" borderId="0" xfId="0" applyFont="1" applyAlignment="1">
      <alignment horizontal="center" vertical="top" wrapText="1"/>
    </xf>
    <xf numFmtId="0" fontId="7" fillId="0" borderId="0" xfId="0" applyFont="1" applyAlignment="1">
      <alignment horizontal="left" wrapText="1"/>
    </xf>
    <xf numFmtId="0" fontId="11" fillId="0" borderId="2" xfId="0" applyFont="1" applyBorder="1" applyAlignment="1">
      <alignment horizontal="left" wrapText="1"/>
    </xf>
    <xf numFmtId="0" fontId="7" fillId="0" borderId="16" xfId="0" applyFont="1" applyBorder="1" applyAlignment="1">
      <alignment horizontal="left" wrapText="1"/>
    </xf>
    <xf numFmtId="0" fontId="11" fillId="0" borderId="16" xfId="0" applyFont="1" applyBorder="1" applyAlignment="1">
      <alignment horizontal="center" wrapText="1"/>
    </xf>
    <xf numFmtId="0" fontId="5" fillId="0" borderId="11" xfId="2" applyFont="1" applyBorder="1" applyAlignment="1">
      <alignment horizontal="right"/>
    </xf>
    <xf numFmtId="0" fontId="5" fillId="0" borderId="12" xfId="2" applyFont="1" applyBorder="1" applyAlignment="1">
      <alignment horizontal="right"/>
    </xf>
    <xf numFmtId="0" fontId="5" fillId="0" borderId="10" xfId="2" applyFont="1" applyBorder="1" applyAlignment="1">
      <alignment horizontal="right"/>
    </xf>
    <xf numFmtId="0" fontId="3" fillId="0" borderId="1" xfId="3" applyFont="1" applyBorder="1" applyAlignment="1">
      <alignment horizontal="left" vertical="center" wrapText="1"/>
    </xf>
    <xf numFmtId="0" fontId="5" fillId="0" borderId="1" xfId="3" applyFont="1" applyBorder="1" applyAlignment="1">
      <alignment horizontal="right" vertical="center"/>
    </xf>
    <xf numFmtId="0" fontId="3" fillId="0" borderId="8" xfId="3" applyFont="1" applyBorder="1" applyAlignment="1">
      <alignment horizontal="right" vertical="center"/>
    </xf>
    <xf numFmtId="0" fontId="3" fillId="0" borderId="2" xfId="3" applyFont="1" applyBorder="1" applyAlignment="1">
      <alignment horizontal="right" vertical="center"/>
    </xf>
    <xf numFmtId="0" fontId="3" fillId="0" borderId="9" xfId="3" applyFont="1" applyBorder="1" applyAlignment="1">
      <alignment horizontal="right" vertical="center"/>
    </xf>
    <xf numFmtId="0" fontId="3" fillId="0" borderId="10" xfId="3" applyFont="1" applyBorder="1" applyAlignment="1">
      <alignment horizontal="right" vertical="center" wrapText="1"/>
    </xf>
    <xf numFmtId="0" fontId="3" fillId="0" borderId="11" xfId="3" applyFont="1" applyBorder="1" applyAlignment="1">
      <alignment horizontal="right" vertical="center" wrapText="1"/>
    </xf>
    <xf numFmtId="0" fontId="3" fillId="0" borderId="12" xfId="3" applyFont="1" applyBorder="1" applyAlignment="1">
      <alignment horizontal="right" vertical="center" wrapText="1"/>
    </xf>
    <xf numFmtId="0" fontId="5" fillId="0" borderId="11" xfId="3" applyFont="1" applyBorder="1" applyAlignment="1">
      <alignment horizontal="right" vertical="center"/>
    </xf>
    <xf numFmtId="0" fontId="5" fillId="0" borderId="12" xfId="3" applyFont="1" applyBorder="1" applyAlignment="1">
      <alignment horizontal="right" vertical="center"/>
    </xf>
    <xf numFmtId="0" fontId="5" fillId="0" borderId="10" xfId="3" applyFont="1" applyBorder="1" applyAlignment="1">
      <alignment horizontal="right" vertical="center"/>
    </xf>
    <xf numFmtId="0" fontId="5" fillId="0" borderId="13" xfId="3" applyFont="1" applyBorder="1" applyAlignment="1">
      <alignment horizontal="right" vertical="center"/>
    </xf>
    <xf numFmtId="49" fontId="10" fillId="0" borderId="13" xfId="5" applyNumberFormat="1" applyFont="1" applyFill="1" applyBorder="1" applyAlignment="1">
      <alignment horizontal="right" wrapText="1"/>
    </xf>
    <xf numFmtId="49" fontId="10" fillId="0" borderId="1" xfId="5" applyNumberFormat="1" applyFont="1" applyFill="1" applyBorder="1" applyAlignment="1">
      <alignment horizontal="right" wrapText="1"/>
    </xf>
    <xf numFmtId="49" fontId="10" fillId="0" borderId="13" xfId="5" applyNumberFormat="1" applyFont="1" applyFill="1" applyBorder="1" applyAlignment="1">
      <alignment horizontal="right" vertical="center" wrapText="1"/>
    </xf>
    <xf numFmtId="49" fontId="10" fillId="0" borderId="1" xfId="5" applyNumberFormat="1" applyFont="1" applyFill="1" applyBorder="1" applyAlignment="1">
      <alignment horizontal="right" vertical="center" wrapText="1"/>
    </xf>
    <xf numFmtId="4" fontId="10" fillId="0" borderId="14" xfId="5" applyNumberFormat="1" applyFont="1" applyFill="1" applyBorder="1" applyAlignment="1">
      <alignment horizontal="right" vertical="center" wrapText="1"/>
    </xf>
    <xf numFmtId="4" fontId="10" fillId="0" borderId="6" xfId="5" applyNumberFormat="1" applyFont="1" applyFill="1" applyBorder="1" applyAlignment="1">
      <alignment horizontal="right" vertical="center" wrapText="1"/>
    </xf>
    <xf numFmtId="0" fontId="6" fillId="0" borderId="1" xfId="4" applyNumberFormat="1" applyFont="1" applyBorder="1" applyAlignment="1">
      <alignment horizontal="center" vertical="center" wrapText="1"/>
    </xf>
    <xf numFmtId="49" fontId="7" fillId="0" borderId="1" xfId="4" applyNumberFormat="1" applyFont="1" applyFill="1" applyBorder="1" applyAlignment="1">
      <alignment horizontal="center" vertical="center" wrapText="1"/>
    </xf>
    <xf numFmtId="0" fontId="5" fillId="0" borderId="1" xfId="3" applyFont="1" applyFill="1" applyBorder="1" applyAlignment="1">
      <alignment horizontal="center" vertical="center"/>
    </xf>
    <xf numFmtId="0" fontId="3" fillId="0" borderId="1" xfId="3" applyFont="1" applyBorder="1" applyAlignment="1">
      <alignment horizontal="right" vertical="center"/>
    </xf>
    <xf numFmtId="0" fontId="3" fillId="0" borderId="1" xfId="3" applyFont="1" applyBorder="1" applyAlignment="1">
      <alignment horizontal="right" vertical="center" wrapText="1"/>
    </xf>
    <xf numFmtId="0" fontId="6" fillId="0" borderId="1" xfId="4" applyFont="1" applyFill="1" applyBorder="1" applyAlignment="1">
      <alignment horizontal="left" vertical="center" wrapText="1"/>
    </xf>
    <xf numFmtId="49" fontId="7" fillId="0" borderId="1" xfId="4" applyNumberFormat="1" applyFont="1" applyBorder="1" applyAlignment="1">
      <alignment horizontal="center" vertical="center" wrapText="1"/>
    </xf>
    <xf numFmtId="49" fontId="7" fillId="0" borderId="1" xfId="4" applyNumberFormat="1" applyFont="1" applyBorder="1" applyAlignment="1">
      <alignment horizontal="center" vertical="center"/>
    </xf>
    <xf numFmtId="49" fontId="7" fillId="3" borderId="1" xfId="4" applyNumberFormat="1" applyFont="1" applyFill="1" applyBorder="1" applyAlignment="1">
      <alignment horizontal="center" vertical="center" wrapText="1"/>
    </xf>
    <xf numFmtId="164" fontId="7" fillId="3" borderId="1" xfId="4" applyNumberFormat="1" applyFont="1" applyFill="1" applyBorder="1" applyAlignment="1">
      <alignment horizontal="center" vertical="center" wrapText="1"/>
    </xf>
    <xf numFmtId="0" fontId="6" fillId="0" borderId="1" xfId="4" applyNumberFormat="1" applyFont="1" applyBorder="1" applyAlignment="1">
      <alignment horizontal="center" vertical="center"/>
    </xf>
    <xf numFmtId="0" fontId="3" fillId="0" borderId="0" xfId="0" applyNumberFormat="1" applyFont="1" applyAlignment="1">
      <alignment horizontal="left" wrapText="1"/>
    </xf>
    <xf numFmtId="0" fontId="3" fillId="0" borderId="3" xfId="0" applyNumberFormat="1" applyFont="1" applyBorder="1" applyAlignment="1">
      <alignment horizontal="center" wrapText="1"/>
    </xf>
    <xf numFmtId="0" fontId="3" fillId="0" borderId="0" xfId="0" applyNumberFormat="1" applyFont="1" applyAlignment="1">
      <alignment horizontal="center" wrapText="1"/>
    </xf>
    <xf numFmtId="0" fontId="5" fillId="0" borderId="1" xfId="3" applyFont="1" applyBorder="1" applyAlignment="1">
      <alignment horizontal="center" vertical="center" wrapText="1"/>
    </xf>
    <xf numFmtId="49" fontId="7" fillId="0" borderId="15" xfId="4" applyNumberFormat="1" applyFont="1" applyFill="1" applyBorder="1" applyAlignment="1">
      <alignment horizontal="center" vertical="center" wrapText="1"/>
    </xf>
    <xf numFmtId="49" fontId="7" fillId="0" borderId="3" xfId="4" applyNumberFormat="1" applyFont="1" applyFill="1" applyBorder="1" applyAlignment="1">
      <alignment horizontal="center" vertical="center" wrapText="1"/>
    </xf>
    <xf numFmtId="49" fontId="7" fillId="0" borderId="8" xfId="4" applyNumberFormat="1" applyFont="1" applyFill="1" applyBorder="1" applyAlignment="1">
      <alignment horizontal="center" vertical="center" wrapText="1"/>
    </xf>
    <xf numFmtId="49" fontId="7" fillId="0" borderId="2" xfId="4" applyNumberFormat="1" applyFont="1" applyFill="1" applyBorder="1" applyAlignment="1">
      <alignment horizontal="center" vertical="center" wrapText="1"/>
    </xf>
    <xf numFmtId="0" fontId="3" fillId="0" borderId="6" xfId="3" applyFont="1" applyBorder="1" applyAlignment="1">
      <alignment horizontal="left" vertical="center" wrapText="1"/>
    </xf>
    <xf numFmtId="0" fontId="3" fillId="0" borderId="4" xfId="3" applyFont="1" applyBorder="1" applyAlignment="1">
      <alignment horizontal="left" vertical="center" wrapText="1"/>
    </xf>
    <xf numFmtId="0" fontId="3" fillId="0" borderId="7" xfId="3" applyFont="1" applyBorder="1" applyAlignment="1">
      <alignment horizontal="left" vertical="center" wrapText="1"/>
    </xf>
    <xf numFmtId="0" fontId="6" fillId="0" borderId="10" xfId="4" applyFont="1" applyFill="1" applyBorder="1" applyAlignment="1">
      <alignment horizontal="left" vertical="center" wrapText="1"/>
    </xf>
    <xf numFmtId="0" fontId="6" fillId="0" borderId="11" xfId="4" applyFont="1" applyFill="1" applyBorder="1" applyAlignment="1">
      <alignment horizontal="left" vertical="center" wrapText="1"/>
    </xf>
    <xf numFmtId="0" fontId="6" fillId="0" borderId="12" xfId="4" applyFont="1" applyFill="1" applyBorder="1" applyAlignment="1">
      <alignment horizontal="left" vertical="center" wrapText="1"/>
    </xf>
    <xf numFmtId="164" fontId="7" fillId="3" borderId="6" xfId="4" applyNumberFormat="1" applyFont="1" applyFill="1" applyBorder="1" applyAlignment="1">
      <alignment horizontal="center" vertical="center" wrapText="1"/>
    </xf>
    <xf numFmtId="164" fontId="7" fillId="3" borderId="4" xfId="4" applyNumberFormat="1" applyFont="1" applyFill="1" applyBorder="1" applyAlignment="1">
      <alignment horizontal="center" vertical="center" wrapText="1"/>
    </xf>
    <xf numFmtId="164" fontId="7" fillId="3" borderId="7" xfId="4" applyNumberFormat="1" applyFont="1" applyFill="1" applyBorder="1" applyAlignment="1">
      <alignment horizontal="center" vertical="center" wrapText="1"/>
    </xf>
    <xf numFmtId="0" fontId="6" fillId="0" borderId="10" xfId="4" applyNumberFormat="1" applyFont="1" applyBorder="1" applyAlignment="1">
      <alignment horizontal="center" vertical="center"/>
    </xf>
    <xf numFmtId="0" fontId="3" fillId="0" borderId="10" xfId="3" applyFont="1" applyBorder="1" applyAlignment="1">
      <alignment horizontal="right" vertical="center"/>
    </xf>
    <xf numFmtId="0" fontId="3" fillId="0" borderId="11" xfId="3" applyFont="1" applyBorder="1" applyAlignment="1">
      <alignment horizontal="right" vertical="center"/>
    </xf>
    <xf numFmtId="0" fontId="3" fillId="0" borderId="12" xfId="3" applyFont="1" applyBorder="1" applyAlignment="1">
      <alignment horizontal="right" vertical="center"/>
    </xf>
    <xf numFmtId="0" fontId="3" fillId="0" borderId="6" xfId="3" applyFont="1" applyBorder="1" applyAlignment="1">
      <alignment horizontal="center" vertical="top" wrapText="1"/>
    </xf>
    <xf numFmtId="0" fontId="3" fillId="0" borderId="4" xfId="3" applyFont="1" applyBorder="1" applyAlignment="1">
      <alignment horizontal="center" vertical="top" wrapText="1"/>
    </xf>
    <xf numFmtId="0" fontId="3" fillId="0" borderId="7" xfId="3" applyFont="1" applyBorder="1" applyAlignment="1">
      <alignment horizontal="center" vertical="top" wrapText="1"/>
    </xf>
    <xf numFmtId="0" fontId="3" fillId="0" borderId="6" xfId="3" applyFont="1" applyBorder="1" applyAlignment="1">
      <alignment horizontal="center" vertical="top"/>
    </xf>
    <xf numFmtId="0" fontId="3" fillId="0" borderId="7" xfId="3" applyFont="1" applyBorder="1" applyAlignment="1">
      <alignment horizontal="center" vertical="top"/>
    </xf>
    <xf numFmtId="0" fontId="17" fillId="0" borderId="11" xfId="3" applyFont="1" applyFill="1" applyBorder="1" applyAlignment="1">
      <alignment horizontal="center" vertical="center" wrapText="1"/>
    </xf>
    <xf numFmtId="0" fontId="3" fillId="0" borderId="1" xfId="3" applyFont="1" applyBorder="1" applyAlignment="1">
      <alignment horizontal="center" vertical="top" wrapText="1"/>
    </xf>
    <xf numFmtId="0" fontId="3" fillId="0" borderId="1" xfId="3" applyFont="1" applyBorder="1" applyAlignment="1">
      <alignment horizontal="center" vertical="top"/>
    </xf>
    <xf numFmtId="0" fontId="6" fillId="0" borderId="1" xfId="4" applyFont="1" applyFill="1" applyBorder="1" applyAlignment="1">
      <alignment horizontal="left" wrapText="1"/>
    </xf>
    <xf numFmtId="0" fontId="17" fillId="0" borderId="0" xfId="3" applyFont="1" applyFill="1" applyBorder="1" applyAlignment="1">
      <alignment horizontal="center" vertical="center"/>
    </xf>
    <xf numFmtId="0" fontId="17" fillId="0" borderId="0" xfId="3" applyFont="1" applyFill="1" applyBorder="1" applyAlignment="1">
      <alignment horizontal="center" vertical="center" wrapText="1"/>
    </xf>
    <xf numFmtId="0" fontId="5" fillId="0" borderId="1" xfId="2" applyFont="1" applyBorder="1" applyAlignment="1">
      <alignment horizontal="right"/>
    </xf>
    <xf numFmtId="0" fontId="6" fillId="0" borderId="1" xfId="4" applyNumberFormat="1" applyFont="1" applyFill="1" applyBorder="1" applyAlignment="1">
      <alignment horizontal="center" vertical="center" wrapText="1"/>
    </xf>
    <xf numFmtId="49" fontId="7" fillId="0" borderId="1" xfId="4" applyNumberFormat="1" applyFont="1" applyFill="1" applyBorder="1" applyAlignment="1">
      <alignment horizontal="center" vertical="center"/>
    </xf>
    <xf numFmtId="164" fontId="7" fillId="0" borderId="1" xfId="4" applyNumberFormat="1" applyFont="1" applyFill="1" applyBorder="1" applyAlignment="1">
      <alignment horizontal="center" vertical="center" wrapText="1"/>
    </xf>
    <xf numFmtId="0" fontId="6" fillId="0" borderId="1" xfId="4" applyNumberFormat="1" applyFont="1" applyFill="1" applyBorder="1" applyAlignment="1">
      <alignment horizontal="center" vertical="center"/>
    </xf>
    <xf numFmtId="0" fontId="3" fillId="0" borderId="1" xfId="3" applyFont="1" applyFill="1" applyBorder="1" applyAlignment="1">
      <alignment horizontal="right" vertical="center"/>
    </xf>
    <xf numFmtId="0" fontId="3" fillId="0" borderId="1" xfId="3" applyFont="1" applyFill="1" applyBorder="1" applyAlignment="1">
      <alignment horizontal="center" vertical="top"/>
    </xf>
    <xf numFmtId="0" fontId="3" fillId="0" borderId="1" xfId="3" applyFont="1" applyFill="1" applyBorder="1" applyAlignment="1">
      <alignment horizontal="right" vertical="center" wrapText="1"/>
    </xf>
    <xf numFmtId="0" fontId="5" fillId="0" borderId="1" xfId="3" applyFont="1" applyFill="1" applyBorder="1" applyAlignment="1">
      <alignment horizontal="right" vertical="center"/>
    </xf>
    <xf numFmtId="0" fontId="3" fillId="0" borderId="1" xfId="3" applyFont="1" applyFill="1" applyBorder="1" applyAlignment="1">
      <alignment horizontal="left" vertical="center" wrapText="1"/>
    </xf>
    <xf numFmtId="0" fontId="5" fillId="0" borderId="1" xfId="3" applyFont="1" applyFill="1" applyBorder="1" applyAlignment="1">
      <alignment horizontal="center" vertical="top"/>
    </xf>
    <xf numFmtId="0" fontId="3" fillId="0" borderId="7" xfId="3" applyFont="1" applyFill="1" applyBorder="1" applyAlignment="1">
      <alignment horizontal="center" vertical="center" wrapText="1"/>
    </xf>
    <xf numFmtId="0" fontId="3" fillId="0" borderId="8" xfId="3" applyFont="1" applyFill="1" applyBorder="1" applyAlignment="1">
      <alignment horizontal="right" vertical="center"/>
    </xf>
    <xf numFmtId="0" fontId="3" fillId="0" borderId="2" xfId="3" applyFont="1" applyFill="1" applyBorder="1" applyAlignment="1">
      <alignment horizontal="right" vertical="center"/>
    </xf>
    <xf numFmtId="0" fontId="3" fillId="0" borderId="9" xfId="3" applyFont="1" applyFill="1" applyBorder="1" applyAlignment="1">
      <alignment horizontal="right" vertical="center"/>
    </xf>
    <xf numFmtId="0" fontId="3" fillId="0" borderId="7" xfId="3" applyFont="1" applyFill="1" applyBorder="1" applyAlignment="1">
      <alignment horizontal="center" vertical="top"/>
    </xf>
    <xf numFmtId="0" fontId="3" fillId="0" borderId="0" xfId="3" applyNumberFormat="1" applyFont="1" applyFill="1" applyBorder="1" applyAlignment="1">
      <alignment horizontal="center" vertical="center"/>
    </xf>
    <xf numFmtId="0" fontId="3" fillId="0" borderId="10" xfId="3" applyFont="1" applyFill="1" applyBorder="1" applyAlignment="1">
      <alignment horizontal="right" vertical="center" wrapText="1"/>
    </xf>
    <xf numFmtId="0" fontId="3" fillId="0" borderId="11" xfId="3" applyFont="1" applyFill="1" applyBorder="1" applyAlignment="1">
      <alignment horizontal="right" vertical="center" wrapText="1"/>
    </xf>
    <xf numFmtId="0" fontId="3" fillId="0" borderId="12" xfId="3" applyFont="1" applyFill="1" applyBorder="1" applyAlignment="1">
      <alignment horizontal="right" vertical="center" wrapText="1"/>
    </xf>
    <xf numFmtId="0" fontId="5" fillId="0" borderId="11" xfId="3" applyFont="1" applyFill="1" applyBorder="1" applyAlignment="1">
      <alignment horizontal="right" vertical="center"/>
    </xf>
    <xf numFmtId="0" fontId="5" fillId="0" borderId="12" xfId="3" applyFont="1" applyFill="1" applyBorder="1" applyAlignment="1">
      <alignment horizontal="right" vertical="center"/>
    </xf>
    <xf numFmtId="0" fontId="3" fillId="17" borderId="1" xfId="3" applyFont="1" applyFill="1" applyBorder="1" applyAlignment="1">
      <alignment horizontal="center" vertical="center"/>
    </xf>
    <xf numFmtId="0" fontId="8" fillId="17" borderId="1" xfId="4" applyNumberFormat="1" applyFont="1" applyFill="1" applyBorder="1" applyAlignment="1">
      <alignment horizontal="center" vertical="center"/>
    </xf>
    <xf numFmtId="0" fontId="3" fillId="17" borderId="1" xfId="3" applyNumberFormat="1" applyFont="1" applyFill="1" applyBorder="1" applyAlignment="1">
      <alignment horizontal="center" vertical="center"/>
    </xf>
    <xf numFmtId="0" fontId="3" fillId="17" borderId="5" xfId="3" applyFont="1" applyFill="1" applyBorder="1"/>
    <xf numFmtId="0" fontId="3" fillId="17" borderId="1" xfId="3" applyFont="1" applyFill="1" applyBorder="1"/>
    <xf numFmtId="0" fontId="3" fillId="17" borderId="18" xfId="3" applyFont="1" applyFill="1" applyBorder="1"/>
    <xf numFmtId="0" fontId="3" fillId="17" borderId="4" xfId="3" applyFont="1" applyFill="1" applyBorder="1"/>
    <xf numFmtId="0" fontId="3" fillId="0" borderId="6" xfId="3" applyNumberFormat="1" applyFont="1" applyFill="1" applyBorder="1" applyAlignment="1">
      <alignment horizontal="center" vertical="center"/>
    </xf>
    <xf numFmtId="0" fontId="5" fillId="0" borderId="6" xfId="3" applyFont="1" applyFill="1" applyBorder="1" applyAlignment="1">
      <alignment horizontal="center" vertical="center"/>
    </xf>
    <xf numFmtId="165" fontId="3" fillId="17" borderId="1" xfId="3" applyNumberFormat="1" applyFont="1" applyFill="1" applyBorder="1" applyAlignment="1">
      <alignment horizontal="center" vertical="center"/>
    </xf>
    <xf numFmtId="0" fontId="3" fillId="17" borderId="6" xfId="3" applyNumberFormat="1" applyFont="1" applyFill="1" applyBorder="1" applyAlignment="1">
      <alignment horizontal="center" vertical="center"/>
    </xf>
    <xf numFmtId="1" fontId="3" fillId="0" borderId="6" xfId="3" applyNumberFormat="1" applyFont="1" applyFill="1" applyBorder="1" applyAlignment="1">
      <alignment horizontal="center" vertical="center"/>
    </xf>
    <xf numFmtId="0" fontId="17" fillId="0" borderId="1" xfId="3" applyFont="1" applyFill="1" applyBorder="1"/>
    <xf numFmtId="0" fontId="18" fillId="0" borderId="0" xfId="1" applyFont="1" applyFill="1" applyBorder="1" applyAlignment="1">
      <alignment horizontal="center" vertical="center" wrapText="1"/>
    </xf>
    <xf numFmtId="0" fontId="18" fillId="0" borderId="0" xfId="1" applyFont="1" applyFill="1" applyBorder="1" applyAlignment="1">
      <alignment vertical="center" wrapText="1"/>
    </xf>
  </cellXfs>
  <cellStyles count="220">
    <cellStyle name="20% - Акцент1 2" xfId="6"/>
    <cellStyle name="20% - Акцент2 2" xfId="7"/>
    <cellStyle name="20% - Акцент3 2" xfId="8"/>
    <cellStyle name="20% - Акцент4 2" xfId="9"/>
    <cellStyle name="20% - Акцент5 2" xfId="10"/>
    <cellStyle name="20% - Акцент6 2" xfId="11"/>
    <cellStyle name="40% - Акцент1 2" xfId="12"/>
    <cellStyle name="40% - Акцент2 2" xfId="13"/>
    <cellStyle name="40% - Акцент3 2" xfId="14"/>
    <cellStyle name="40% - Акцент4 2" xfId="15"/>
    <cellStyle name="40% - Акцент5 2" xfId="16"/>
    <cellStyle name="40% - Акцент6 2" xfId="17"/>
    <cellStyle name="Excel Built-in Normal" xfId="18"/>
    <cellStyle name="TableStyleLight1" xfId="5"/>
    <cellStyle name="TableStyleLight1 2" xfId="19"/>
    <cellStyle name="TableStyleLight1 2 2" xfId="20"/>
    <cellStyle name="Обычный" xfId="0" builtinId="0"/>
    <cellStyle name="Обычный 10" xfId="21"/>
    <cellStyle name="Обычный 10 2" xfId="22"/>
    <cellStyle name="Обычный 10 3" xfId="23"/>
    <cellStyle name="Обычный 10 4" xfId="24"/>
    <cellStyle name="Обычный 10 4 2" xfId="25"/>
    <cellStyle name="Обычный 10 5" xfId="26"/>
    <cellStyle name="Обычный 10 5 2" xfId="27"/>
    <cellStyle name="Обычный 10 6" xfId="28"/>
    <cellStyle name="Обычный 10 7" xfId="29"/>
    <cellStyle name="Обычный 11" xfId="30"/>
    <cellStyle name="Обычный 11 2" xfId="31"/>
    <cellStyle name="Обычный 11 2 2" xfId="32"/>
    <cellStyle name="Обычный 11 2 2 2" xfId="33"/>
    <cellStyle name="Обычный 11 3" xfId="34"/>
    <cellStyle name="Обычный 12" xfId="35"/>
    <cellStyle name="Обычный 13" xfId="36"/>
    <cellStyle name="Обычный 13 2" xfId="37"/>
    <cellStyle name="Обычный 13 2 2" xfId="38"/>
    <cellStyle name="Обычный 13 2 2 2" xfId="39"/>
    <cellStyle name="Обычный 13 2 3" xfId="40"/>
    <cellStyle name="Обычный 13 3" xfId="41"/>
    <cellStyle name="Обычный 13 3 2" xfId="42"/>
    <cellStyle name="Обычный 13 3 2 2" xfId="43"/>
    <cellStyle name="Обычный 13 3 3" xfId="44"/>
    <cellStyle name="Обычный 13 4" xfId="45"/>
    <cellStyle name="Обычный 14" xfId="46"/>
    <cellStyle name="Обычный 14 2" xfId="47"/>
    <cellStyle name="Обычный 14 2 2" xfId="48"/>
    <cellStyle name="Обычный 15" xfId="49"/>
    <cellStyle name="Обычный 15 2" xfId="50"/>
    <cellStyle name="Обычный 16" xfId="51"/>
    <cellStyle name="Обычный 17" xfId="52"/>
    <cellStyle name="Обычный 18" xfId="53"/>
    <cellStyle name="Обычный 2" xfId="3"/>
    <cellStyle name="Обычный 2 10" xfId="219"/>
    <cellStyle name="Обычный 2 2" xfId="4"/>
    <cellStyle name="Обычный 2 2 2" xfId="54"/>
    <cellStyle name="Обычный 2 2 2 2" xfId="55"/>
    <cellStyle name="Обычный 2 2 2 2 2" xfId="56"/>
    <cellStyle name="Обычный 2 2 2 2 2 2" xfId="57"/>
    <cellStyle name="Обычный 2 2 2 2 3" xfId="58"/>
    <cellStyle name="Обычный 2 2 2 3" xfId="59"/>
    <cellStyle name="Обычный 2 2 2 4" xfId="60"/>
    <cellStyle name="Обычный 2 2 2 4 2" xfId="61"/>
    <cellStyle name="Обычный 2 2 2 5" xfId="62"/>
    <cellStyle name="Обычный 2 2 3" xfId="63"/>
    <cellStyle name="Обычный 2 2 3 2" xfId="64"/>
    <cellStyle name="Обычный 2 2 4" xfId="65"/>
    <cellStyle name="Обычный 2 3" xfId="66"/>
    <cellStyle name="Обычный 2 3 2" xfId="67"/>
    <cellStyle name="Обычный 2 3 2 2" xfId="68"/>
    <cellStyle name="Обычный 2 3 2 3" xfId="69"/>
    <cellStyle name="Обычный 2 3 3" xfId="70"/>
    <cellStyle name="Обычный 2 3 3 2" xfId="71"/>
    <cellStyle name="Обычный 2 3 3 2 2" xfId="72"/>
    <cellStyle name="Обычный 2 3 4" xfId="73"/>
    <cellStyle name="Обычный 2 3 5" xfId="74"/>
    <cellStyle name="Обычный 2 3 5 2" xfId="75"/>
    <cellStyle name="Обычный 2 3 6" xfId="76"/>
    <cellStyle name="Обычный 2 4" xfId="77"/>
    <cellStyle name="Обычный 2 4 2" xfId="78"/>
    <cellStyle name="Обычный 2 4 2 2" xfId="79"/>
    <cellStyle name="Обычный 2 4 3" xfId="80"/>
    <cellStyle name="Обычный 2 4 3 2" xfId="81"/>
    <cellStyle name="Обычный 2 4 4" xfId="82"/>
    <cellStyle name="Обычный 2 4 5" xfId="83"/>
    <cellStyle name="Обычный 2 5" xfId="84"/>
    <cellStyle name="Обычный 2 5 2" xfId="85"/>
    <cellStyle name="Обычный 2 6" xfId="86"/>
    <cellStyle name="Обычный 2 7" xfId="87"/>
    <cellStyle name="Обычный 2 8" xfId="88"/>
    <cellStyle name="Обычный 2 9" xfId="218"/>
    <cellStyle name="Обычный 3" xfId="1"/>
    <cellStyle name="Обычный 3 2" xfId="89"/>
    <cellStyle name="Обычный 3 2 2" xfId="90"/>
    <cellStyle name="Обычный 3 2 2 2" xfId="91"/>
    <cellStyle name="Обычный 3 2 2 3" xfId="92"/>
    <cellStyle name="Обычный 3 2 3" xfId="93"/>
    <cellStyle name="Обычный 3 2 4" xfId="94"/>
    <cellStyle name="Обычный 3 2 4 2" xfId="95"/>
    <cellStyle name="Обычный 3 2 5" xfId="96"/>
    <cellStyle name="Обычный 3 3" xfId="97"/>
    <cellStyle name="Обычный 3 3 2" xfId="98"/>
    <cellStyle name="Обычный 3 3 2 2" xfId="99"/>
    <cellStyle name="Обычный 3 3 2 2 2" xfId="100"/>
    <cellStyle name="Обычный 3 3 2 3" xfId="101"/>
    <cellStyle name="Обычный 3 3 2 3 2" xfId="102"/>
    <cellStyle name="Обычный 3 3 2 4" xfId="103"/>
    <cellStyle name="Обычный 3 3 3" xfId="104"/>
    <cellStyle name="Обычный 3 3 3 2" xfId="105"/>
    <cellStyle name="Обычный 3 4" xfId="106"/>
    <cellStyle name="Обычный 3 4 2" xfId="107"/>
    <cellStyle name="Обычный 3 5" xfId="108"/>
    <cellStyle name="Обычный 3 5 2" xfId="109"/>
    <cellStyle name="Обычный 3 6" xfId="110"/>
    <cellStyle name="Обычный 3 6 2" xfId="111"/>
    <cellStyle name="Обычный 3 7" xfId="112"/>
    <cellStyle name="Обычный 3 7 2" xfId="113"/>
    <cellStyle name="Обычный 4" xfId="2"/>
    <cellStyle name="Обычный 4 2" xfId="114"/>
    <cellStyle name="Обычный 4 2 2" xfId="115"/>
    <cellStyle name="Обычный 4 2 2 2" xfId="116"/>
    <cellStyle name="Обычный 4 2 2 3" xfId="117"/>
    <cellStyle name="Обычный 4 2 2 3 2" xfId="118"/>
    <cellStyle name="Обычный 4 2 3" xfId="119"/>
    <cellStyle name="Обычный 4 2 4" xfId="120"/>
    <cellStyle name="Обычный 4 2 4 2" xfId="121"/>
    <cellStyle name="Обычный 4 3" xfId="122"/>
    <cellStyle name="Обычный 4 3 2" xfId="123"/>
    <cellStyle name="Обычный 4 4" xfId="124"/>
    <cellStyle name="Обычный 4 4 2" xfId="125"/>
    <cellStyle name="Обычный 5" xfId="126"/>
    <cellStyle name="Обычный 5 2" xfId="127"/>
    <cellStyle name="Обычный 5 2 2" xfId="128"/>
    <cellStyle name="Обычный 5 2 3" xfId="129"/>
    <cellStyle name="Обычный 5 3" xfId="130"/>
    <cellStyle name="Обычный 5 4" xfId="131"/>
    <cellStyle name="Обычный 5 4 2" xfId="132"/>
    <cellStyle name="Обычный 5 5" xfId="133"/>
    <cellStyle name="Обычный 6" xfId="134"/>
    <cellStyle name="Обычный 6 2" xfId="135"/>
    <cellStyle name="Обычный 6 2 2" xfId="136"/>
    <cellStyle name="Обычный 6 3" xfId="137"/>
    <cellStyle name="Обычный 6 3 2" xfId="138"/>
    <cellStyle name="Обычный 6 4" xfId="139"/>
    <cellStyle name="Обычный 6 4 2" xfId="140"/>
    <cellStyle name="Обычный 6 5" xfId="141"/>
    <cellStyle name="Обычный 7" xfId="142"/>
    <cellStyle name="Обычный 7 10" xfId="143"/>
    <cellStyle name="Обычный 7 10 2" xfId="144"/>
    <cellStyle name="Обычный 7 11" xfId="145"/>
    <cellStyle name="Обычный 7 2" xfId="146"/>
    <cellStyle name="Обычный 7 2 2" xfId="147"/>
    <cellStyle name="Обычный 7 2 2 2" xfId="148"/>
    <cellStyle name="Обычный 7 2 3" xfId="149"/>
    <cellStyle name="Обычный 7 2 3 2" xfId="150"/>
    <cellStyle name="Обычный 7 2 4" xfId="151"/>
    <cellStyle name="Обычный 7 3" xfId="152"/>
    <cellStyle name="Обычный 7 3 2" xfId="153"/>
    <cellStyle name="Обычный 7 3 2 2" xfId="154"/>
    <cellStyle name="Обычный 7 3 3" xfId="155"/>
    <cellStyle name="Обычный 7 3 3 2" xfId="156"/>
    <cellStyle name="Обычный 7 3 4" xfId="157"/>
    <cellStyle name="Обычный 7 4" xfId="158"/>
    <cellStyle name="Обычный 7 4 2" xfId="159"/>
    <cellStyle name="Обычный 7 4 2 2" xfId="160"/>
    <cellStyle name="Обычный 7 4 3" xfId="161"/>
    <cellStyle name="Обычный 7 4 3 2" xfId="162"/>
    <cellStyle name="Обычный 7 4 4" xfId="163"/>
    <cellStyle name="Обычный 7 5" xfId="164"/>
    <cellStyle name="Обычный 7 5 2" xfId="165"/>
    <cellStyle name="Обычный 7 5 2 2" xfId="166"/>
    <cellStyle name="Обычный 7 5 3" xfId="167"/>
    <cellStyle name="Обычный 7 5 3 2" xfId="168"/>
    <cellStyle name="Обычный 7 5 4" xfId="169"/>
    <cellStyle name="Обычный 7 6" xfId="170"/>
    <cellStyle name="Обычный 7 6 2" xfId="171"/>
    <cellStyle name="Обычный 7 6 2 2" xfId="172"/>
    <cellStyle name="Обычный 7 6 3" xfId="173"/>
    <cellStyle name="Обычный 7 6 3 2" xfId="174"/>
    <cellStyle name="Обычный 7 6 4" xfId="175"/>
    <cellStyle name="Обычный 7 7" xfId="176"/>
    <cellStyle name="Обычный 7 7 2" xfId="177"/>
    <cellStyle name="Обычный 7 7 2 2" xfId="178"/>
    <cellStyle name="Обычный 7 7 3" xfId="179"/>
    <cellStyle name="Обычный 7 7 3 2" xfId="180"/>
    <cellStyle name="Обычный 7 7 4" xfId="181"/>
    <cellStyle name="Обычный 7 8" xfId="182"/>
    <cellStyle name="Обычный 7 8 2" xfId="183"/>
    <cellStyle name="Обычный 7 9" xfId="184"/>
    <cellStyle name="Обычный 7 9 2" xfId="185"/>
    <cellStyle name="Обычный 8" xfId="186"/>
    <cellStyle name="Обычный 8 2" xfId="187"/>
    <cellStyle name="Обычный 8 2 2" xfId="188"/>
    <cellStyle name="Обычный 8 2 2 2" xfId="189"/>
    <cellStyle name="Обычный 8 2 3" xfId="190"/>
    <cellStyle name="Обычный 8 2 3 2" xfId="191"/>
    <cellStyle name="Обычный 8 2 4" xfId="192"/>
    <cellStyle name="Обычный 8 3" xfId="193"/>
    <cellStyle name="Обычный 8 3 2" xfId="194"/>
    <cellStyle name="Обычный 8 3 2 2" xfId="195"/>
    <cellStyle name="Обычный 8 3 3" xfId="196"/>
    <cellStyle name="Обычный 8 3 3 2" xfId="197"/>
    <cellStyle name="Обычный 8 3 4" xfId="198"/>
    <cellStyle name="Обычный 8 4" xfId="199"/>
    <cellStyle name="Обычный 8 4 2" xfId="200"/>
    <cellStyle name="Обычный 8 5" xfId="201"/>
    <cellStyle name="Обычный 8 6" xfId="202"/>
    <cellStyle name="Обычный 8 7" xfId="203"/>
    <cellStyle name="Обычный 8 8" xfId="204"/>
    <cellStyle name="Обычный 9" xfId="205"/>
    <cellStyle name="Обычный 9 2" xfId="206"/>
    <cellStyle name="Обычный 9 2 2" xfId="207"/>
    <cellStyle name="Обычный 9 3" xfId="208"/>
    <cellStyle name="Обычный 9 4" xfId="209"/>
    <cellStyle name="Обычный 9 4 2" xfId="210"/>
    <cellStyle name="Примечание 2" xfId="211"/>
    <cellStyle name="Финансовый 2" xfId="212"/>
    <cellStyle name="Финансовый 2 2" xfId="213"/>
    <cellStyle name="Финансовый 3" xfId="214"/>
    <cellStyle name="Финансовый 4" xfId="215"/>
    <cellStyle name="Финансовый 5" xfId="216"/>
    <cellStyle name="Финансовый 5 2" xfId="217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5;&#1088;&#1072;&#1092;&#1080;&#1082;/6.&#1042;&#1054;&#1051;&#1057;%20&#1042;&#1053;.&#1069;%20%202018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03%20&#1084;&#1072;&#1088;&#1090;%20&#1042;&#1054;&#1051;&#1057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Фотография рабочего времени (2)"/>
      <sheetName val="Расчет №1"/>
      <sheetName val="ОТМ"/>
      <sheetName val="Сводка год!"/>
      <sheetName val="Год ТО 2018"/>
      <sheetName val="мес ТО  2017"/>
      <sheetName val=" Год ТЗ 2018"/>
      <sheetName val="ОТМ 2018"/>
      <sheetName val="мес ТЗ 2018"/>
      <sheetName val="гр ТО 2018"/>
      <sheetName val="Норма ТК"/>
      <sheetName val="ТК001 С1 ТО2"/>
      <sheetName val="ТК002 С2 ТО2  "/>
      <sheetName val="ТК003 ПС86 ТО2  "/>
      <sheetName val="ТК004 ПС360 ТО2 "/>
      <sheetName val="ТК005 ЗУ ТО2 .  "/>
      <sheetName val="ТК006 С1 ТО3  "/>
      <sheetName val="ТК007 С2 ТО3  "/>
      <sheetName val="ТК008 ПС360 ТО3  "/>
      <sheetName val="ТК009 ЗУ ТО3   "/>
      <sheetName val="ТК010 С1 ТО4  "/>
      <sheetName val="ТК011 С1 ТО4   "/>
      <sheetName val="ТК012 С1ПС86-С2 ТО4   "/>
      <sheetName val="ТК013 С1ПС86-ПС360 ТО4    "/>
      <sheetName val="ТК014 С2-ПС360 ТО4  "/>
      <sheetName val="ТК015 С1ПС86-ПС110(223) ТО4 "/>
      <sheetName val="ТК016 С1ПС86-ПС110 ТО4 "/>
      <sheetName val="ТК017 ЗУ ТО4 "/>
      <sheetName val="Январь "/>
      <sheetName val="Февраль"/>
      <sheetName val="Март"/>
      <sheetName val="Апрель"/>
      <sheetName val="Май"/>
      <sheetName val="Июнь"/>
      <sheetName val="Июль"/>
      <sheetName val="Август"/>
      <sheetName val="Сентябрь"/>
      <sheetName val="Октябрь"/>
      <sheetName val="Ноябрь"/>
      <sheetName val="Декабрь"/>
      <sheetName val="Лист1"/>
    </sheetNames>
    <sheetDataSet>
      <sheetData sheetId="0"/>
      <sheetData sheetId="1"/>
      <sheetData sheetId="2">
        <row r="1">
          <cell r="I1">
            <v>0.75</v>
          </cell>
        </row>
      </sheetData>
      <sheetData sheetId="3"/>
      <sheetData sheetId="4"/>
      <sheetData sheetId="5"/>
      <sheetData sheetId="6"/>
      <sheetData sheetId="7"/>
      <sheetData sheetId="8">
        <row r="23">
          <cell r="AM23">
            <v>8.35</v>
          </cell>
        </row>
        <row r="24">
          <cell r="AM24">
            <v>4.5</v>
          </cell>
        </row>
        <row r="26">
          <cell r="AM26">
            <v>1.95</v>
          </cell>
        </row>
        <row r="52">
          <cell r="AM52">
            <v>15.03</v>
          </cell>
        </row>
        <row r="53">
          <cell r="AM53">
            <v>8.56</v>
          </cell>
        </row>
        <row r="55">
          <cell r="AM55">
            <v>3.74</v>
          </cell>
        </row>
        <row r="81">
          <cell r="AM81">
            <v>173.72</v>
          </cell>
        </row>
        <row r="82">
          <cell r="AM82">
            <v>339.44</v>
          </cell>
        </row>
        <row r="84">
          <cell r="AM84">
            <v>17.41</v>
          </cell>
        </row>
        <row r="110">
          <cell r="AM110">
            <v>8.35</v>
          </cell>
        </row>
        <row r="111">
          <cell r="AM111">
            <v>4.5</v>
          </cell>
        </row>
        <row r="113">
          <cell r="AM113">
            <v>1.95</v>
          </cell>
        </row>
        <row r="139">
          <cell r="AM139">
            <v>15.03</v>
          </cell>
        </row>
        <row r="140">
          <cell r="AM140">
            <v>8.56</v>
          </cell>
        </row>
        <row r="142">
          <cell r="AM142">
            <v>3.74</v>
          </cell>
        </row>
        <row r="160">
          <cell r="AM160">
            <v>0</v>
          </cell>
        </row>
        <row r="161">
          <cell r="AM161">
            <v>0</v>
          </cell>
        </row>
        <row r="163">
          <cell r="AM163">
            <v>0.47</v>
          </cell>
        </row>
        <row r="168">
          <cell r="AM168">
            <v>0</v>
          </cell>
        </row>
        <row r="169">
          <cell r="AM169">
            <v>0</v>
          </cell>
        </row>
        <row r="171">
          <cell r="AM171">
            <v>0.49</v>
          </cell>
        </row>
        <row r="195">
          <cell r="AM195">
            <v>0.96776252723311695</v>
          </cell>
        </row>
        <row r="196">
          <cell r="AM196">
            <v>1.7956419753086399</v>
          </cell>
        </row>
        <row r="198">
          <cell r="AM198">
            <v>0.2</v>
          </cell>
        </row>
        <row r="224">
          <cell r="AM224">
            <v>0</v>
          </cell>
        </row>
        <row r="225">
          <cell r="AM225">
            <v>0</v>
          </cell>
        </row>
        <row r="227">
          <cell r="AM227">
            <v>0</v>
          </cell>
        </row>
        <row r="253">
          <cell r="AM253">
            <v>0</v>
          </cell>
        </row>
        <row r="254">
          <cell r="AM254" t="str">
            <v>Итого, чел/час</v>
          </cell>
        </row>
        <row r="256">
          <cell r="AM256">
            <v>0</v>
          </cell>
        </row>
        <row r="262">
          <cell r="AM262">
            <v>0</v>
          </cell>
        </row>
        <row r="263">
          <cell r="AM263">
            <v>0</v>
          </cell>
        </row>
        <row r="265">
          <cell r="AM265">
            <v>0</v>
          </cell>
        </row>
        <row r="271">
          <cell r="AM271">
            <v>0</v>
          </cell>
        </row>
        <row r="272">
          <cell r="AM272">
            <v>0</v>
          </cell>
        </row>
        <row r="274">
          <cell r="AM274">
            <v>30</v>
          </cell>
        </row>
        <row r="282">
          <cell r="AM282">
            <v>0</v>
          </cell>
        </row>
        <row r="283">
          <cell r="AM283">
            <v>0</v>
          </cell>
        </row>
        <row r="284">
          <cell r="AM284">
            <v>0</v>
          </cell>
        </row>
        <row r="285">
          <cell r="AM285">
            <v>0</v>
          </cell>
        </row>
        <row r="287">
          <cell r="AM287">
            <v>0</v>
          </cell>
        </row>
        <row r="299">
          <cell r="AM299">
            <v>0</v>
          </cell>
        </row>
        <row r="300">
          <cell r="AM300">
            <v>0</v>
          </cell>
        </row>
        <row r="302">
          <cell r="AM302">
            <v>1.08</v>
          </cell>
        </row>
        <row r="307">
          <cell r="AM307">
            <v>0</v>
          </cell>
        </row>
        <row r="308">
          <cell r="AM308">
            <v>3.9780698364827298</v>
          </cell>
        </row>
        <row r="310">
          <cell r="AM310">
            <v>0.57999999999999996</v>
          </cell>
        </row>
        <row r="311">
          <cell r="AM311">
            <v>0</v>
          </cell>
        </row>
        <row r="312">
          <cell r="AM312">
            <v>15.465999999999999</v>
          </cell>
        </row>
        <row r="313">
          <cell r="AM313">
            <v>15.465999999999999</v>
          </cell>
        </row>
        <row r="314">
          <cell r="AM314">
            <v>0</v>
          </cell>
        </row>
        <row r="316">
          <cell r="AM316">
            <v>0</v>
          </cell>
        </row>
        <row r="334">
          <cell r="AM334">
            <v>0</v>
          </cell>
        </row>
        <row r="335">
          <cell r="AM335">
            <v>0</v>
          </cell>
        </row>
        <row r="337">
          <cell r="AM337">
            <v>0.9</v>
          </cell>
        </row>
        <row r="342">
          <cell r="AM342">
            <v>0</v>
          </cell>
        </row>
        <row r="343">
          <cell r="AM343">
            <v>3.9780698364827298</v>
          </cell>
        </row>
        <row r="345">
          <cell r="AM345">
            <v>5.27</v>
          </cell>
        </row>
        <row r="349">
          <cell r="AM349">
            <v>0</v>
          </cell>
        </row>
        <row r="350">
          <cell r="AM350">
            <v>0</v>
          </cell>
        </row>
        <row r="352">
          <cell r="AM352">
            <v>0</v>
          </cell>
        </row>
        <row r="358">
          <cell r="AM358">
            <v>0</v>
          </cell>
        </row>
        <row r="359">
          <cell r="AM359">
            <v>0</v>
          </cell>
        </row>
        <row r="361">
          <cell r="AM361">
            <v>0</v>
          </cell>
        </row>
        <row r="367">
          <cell r="AM367">
            <v>0</v>
          </cell>
        </row>
        <row r="368">
          <cell r="AM368">
            <v>0</v>
          </cell>
        </row>
        <row r="370">
          <cell r="AM370">
            <v>0</v>
          </cell>
        </row>
        <row r="371">
          <cell r="AM371">
            <v>0</v>
          </cell>
        </row>
        <row r="372">
          <cell r="AM372">
            <v>0</v>
          </cell>
        </row>
        <row r="374">
          <cell r="AM374">
            <v>0</v>
          </cell>
        </row>
        <row r="400">
          <cell r="AM400">
            <v>6</v>
          </cell>
        </row>
        <row r="401">
          <cell r="AM401">
            <v>0</v>
          </cell>
        </row>
        <row r="402">
          <cell r="AM402">
            <v>6</v>
          </cell>
        </row>
        <row r="403">
          <cell r="AM403">
            <v>0</v>
          </cell>
        </row>
        <row r="404">
          <cell r="AM404">
            <v>0</v>
          </cell>
        </row>
        <row r="410">
          <cell r="AM410">
            <v>30</v>
          </cell>
        </row>
        <row r="411">
          <cell r="AM411">
            <v>3.15</v>
          </cell>
        </row>
        <row r="413">
          <cell r="AM413">
            <v>38.549999999999997</v>
          </cell>
        </row>
        <row r="438">
          <cell r="AM438">
            <v>29.443000000000001</v>
          </cell>
        </row>
        <row r="439">
          <cell r="AM439">
            <v>55.616999999999997</v>
          </cell>
        </row>
        <row r="441">
          <cell r="AM441">
            <v>2.04</v>
          </cell>
        </row>
        <row r="447">
          <cell r="AM447">
            <v>50.781999999999996</v>
          </cell>
        </row>
        <row r="448">
          <cell r="AM448">
            <v>95.995999999999995</v>
          </cell>
        </row>
        <row r="450">
          <cell r="AM450">
            <v>3.2</v>
          </cell>
        </row>
        <row r="456">
          <cell r="AM456">
            <v>32.203000000000003</v>
          </cell>
        </row>
        <row r="457">
          <cell r="AM457">
            <v>60.834000000000003</v>
          </cell>
        </row>
        <row r="459">
          <cell r="AM459">
            <v>2.21</v>
          </cell>
        </row>
        <row r="475">
          <cell r="AM475">
            <v>2.7469999999999999</v>
          </cell>
        </row>
        <row r="476">
          <cell r="AM476">
            <v>6.7439999999999998</v>
          </cell>
        </row>
        <row r="478">
          <cell r="AM478">
            <v>0.25</v>
          </cell>
        </row>
        <row r="488">
          <cell r="AM488">
            <v>0</v>
          </cell>
        </row>
        <row r="489">
          <cell r="AM489">
            <v>0</v>
          </cell>
        </row>
        <row r="491">
          <cell r="AM491">
            <v>0</v>
          </cell>
        </row>
        <row r="497">
          <cell r="AM497">
            <v>0</v>
          </cell>
        </row>
        <row r="498">
          <cell r="AM498">
            <v>0</v>
          </cell>
        </row>
        <row r="500">
          <cell r="AM500">
            <v>0</v>
          </cell>
        </row>
        <row r="506">
          <cell r="AM506">
            <v>0</v>
          </cell>
        </row>
        <row r="507">
          <cell r="AM507">
            <v>0</v>
          </cell>
        </row>
        <row r="509">
          <cell r="AM509">
            <v>29.443000000000001</v>
          </cell>
        </row>
        <row r="541">
          <cell r="AM541">
            <v>1.72</v>
          </cell>
        </row>
        <row r="542">
          <cell r="AM542">
            <v>3.17</v>
          </cell>
        </row>
        <row r="544">
          <cell r="AM544">
            <v>0.47</v>
          </cell>
        </row>
        <row r="549">
          <cell r="AM549">
            <v>2.17</v>
          </cell>
        </row>
        <row r="550">
          <cell r="AM550">
            <v>3.98</v>
          </cell>
        </row>
        <row r="551">
          <cell r="AM551">
            <v>19.678000000000001</v>
          </cell>
        </row>
        <row r="552">
          <cell r="AM552">
            <v>0.57999999999999996</v>
          </cell>
        </row>
        <row r="553">
          <cell r="AM553">
            <v>0</v>
          </cell>
        </row>
        <row r="576">
          <cell r="AM576">
            <v>1.1299999999999999</v>
          </cell>
        </row>
        <row r="577">
          <cell r="AM577">
            <v>2.04</v>
          </cell>
        </row>
        <row r="579">
          <cell r="AM579">
            <v>0.45</v>
          </cell>
        </row>
        <row r="586">
          <cell r="AM586">
            <v>1.7</v>
          </cell>
        </row>
        <row r="587">
          <cell r="AM587">
            <v>9.7100000000000009</v>
          </cell>
        </row>
        <row r="589">
          <cell r="AM589">
            <v>80.421999999999997</v>
          </cell>
        </row>
        <row r="595">
          <cell r="AM595">
            <v>0</v>
          </cell>
        </row>
        <row r="596">
          <cell r="AM596">
            <v>0</v>
          </cell>
        </row>
        <row r="598">
          <cell r="AM598">
            <v>0</v>
          </cell>
        </row>
        <row r="628">
          <cell r="AM628">
            <v>0.47</v>
          </cell>
        </row>
        <row r="629">
          <cell r="AM629">
            <v>0.57999999999999996</v>
          </cell>
        </row>
        <row r="631">
          <cell r="AM631">
            <v>0.75</v>
          </cell>
        </row>
        <row r="638">
          <cell r="AM638">
            <v>0</v>
          </cell>
        </row>
        <row r="639">
          <cell r="AM639">
            <v>0</v>
          </cell>
        </row>
        <row r="641">
          <cell r="AM641">
            <v>0</v>
          </cell>
        </row>
        <row r="643">
          <cell r="AM643">
            <v>13.332000000000001</v>
          </cell>
        </row>
        <row r="644">
          <cell r="AM644">
            <v>0</v>
          </cell>
        </row>
        <row r="646">
          <cell r="AM646">
            <v>1.7239973417511201</v>
          </cell>
        </row>
        <row r="647">
          <cell r="AM647">
            <v>2.56</v>
          </cell>
        </row>
        <row r="648">
          <cell r="AM648">
            <v>26.664000000000001</v>
          </cell>
        </row>
        <row r="649">
          <cell r="AM649">
            <v>0.68</v>
          </cell>
        </row>
        <row r="650">
          <cell r="AM650">
            <v>0</v>
          </cell>
        </row>
        <row r="652">
          <cell r="AM652">
            <v>0</v>
          </cell>
        </row>
        <row r="653">
          <cell r="AM653">
            <v>19.678000000000001</v>
          </cell>
        </row>
        <row r="654">
          <cell r="AM654">
            <v>2.1652198294142599</v>
          </cell>
        </row>
        <row r="655">
          <cell r="AM655">
            <v>3.9780698364827298</v>
          </cell>
        </row>
        <row r="657">
          <cell r="AM657">
            <v>0.57999999999999996</v>
          </cell>
        </row>
        <row r="681">
          <cell r="AM681">
            <v>1.1324309342057399</v>
          </cell>
        </row>
        <row r="682">
          <cell r="AM682">
            <v>2.16</v>
          </cell>
        </row>
        <row r="684">
          <cell r="AM684">
            <v>0.6</v>
          </cell>
        </row>
        <row r="727">
          <cell r="AM727">
            <v>0</v>
          </cell>
        </row>
        <row r="728">
          <cell r="AM728">
            <v>0</v>
          </cell>
        </row>
        <row r="730">
          <cell r="AM730">
            <v>0.68</v>
          </cell>
        </row>
        <row r="731">
          <cell r="AM731">
            <v>0.57999999999999996</v>
          </cell>
        </row>
        <row r="733">
          <cell r="AM733">
            <v>1.1100000000000001</v>
          </cell>
        </row>
        <row r="736">
          <cell r="AM736">
            <v>0</v>
          </cell>
        </row>
        <row r="737">
          <cell r="AM737">
            <v>0</v>
          </cell>
        </row>
        <row r="739">
          <cell r="AM739">
            <v>0</v>
          </cell>
        </row>
        <row r="740">
          <cell r="AM740" t="str">
            <v>Итого, чел/час</v>
          </cell>
        </row>
        <row r="742">
          <cell r="AM742">
            <v>0</v>
          </cell>
        </row>
        <row r="748">
          <cell r="AM748">
            <v>13.332000000000001</v>
          </cell>
        </row>
        <row r="749">
          <cell r="AM749">
            <v>1.72</v>
          </cell>
        </row>
        <row r="750">
          <cell r="AM750">
            <v>0</v>
          </cell>
        </row>
        <row r="751">
          <cell r="AM751">
            <v>13.332000000000001</v>
          </cell>
        </row>
        <row r="752">
          <cell r="AM752">
            <v>0.47</v>
          </cell>
        </row>
        <row r="757">
          <cell r="AM757">
            <v>2.17</v>
          </cell>
        </row>
        <row r="758">
          <cell r="AM758">
            <v>3.98</v>
          </cell>
        </row>
        <row r="760">
          <cell r="AM760">
            <v>0.57999999999999996</v>
          </cell>
        </row>
        <row r="784">
          <cell r="AM784">
            <v>1.1299999999999999</v>
          </cell>
        </row>
        <row r="785">
          <cell r="AM785">
            <v>2.04</v>
          </cell>
        </row>
        <row r="787">
          <cell r="AM787">
            <v>0.45</v>
          </cell>
        </row>
        <row r="791">
          <cell r="AM791">
            <v>6.68</v>
          </cell>
        </row>
        <row r="792">
          <cell r="AM792">
            <v>3.88</v>
          </cell>
        </row>
        <row r="794">
          <cell r="AM794">
            <v>1.7</v>
          </cell>
        </row>
        <row r="828">
          <cell r="AM828">
            <v>0</v>
          </cell>
        </row>
        <row r="829">
          <cell r="AM829">
            <v>0</v>
          </cell>
        </row>
        <row r="831">
          <cell r="AM831">
            <v>0</v>
          </cell>
        </row>
        <row r="835">
          <cell r="AM835">
            <v>0.75</v>
          </cell>
        </row>
        <row r="836">
          <cell r="AM836">
            <v>0.45</v>
          </cell>
        </row>
        <row r="837">
          <cell r="AM837">
            <v>0</v>
          </cell>
        </row>
        <row r="838">
          <cell r="AM838">
            <v>0</v>
          </cell>
        </row>
        <row r="840">
          <cell r="AM840">
            <v>0</v>
          </cell>
        </row>
        <row r="844">
          <cell r="AM844">
            <v>9</v>
          </cell>
        </row>
        <row r="845">
          <cell r="AM845">
            <v>0</v>
          </cell>
        </row>
        <row r="847">
          <cell r="AM847">
            <v>0</v>
          </cell>
        </row>
        <row r="850">
          <cell r="AM850">
            <v>0</v>
          </cell>
        </row>
        <row r="851">
          <cell r="AM851">
            <v>0</v>
          </cell>
        </row>
        <row r="852">
          <cell r="AM852">
            <v>13.332000000000001</v>
          </cell>
        </row>
        <row r="853">
          <cell r="AM853">
            <v>0.47</v>
          </cell>
        </row>
        <row r="854">
          <cell r="AM854">
            <v>0</v>
          </cell>
        </row>
        <row r="856">
          <cell r="AM856">
            <v>0</v>
          </cell>
        </row>
        <row r="858">
          <cell r="AM858">
            <v>0</v>
          </cell>
        </row>
        <row r="859">
          <cell r="AM859">
            <v>0</v>
          </cell>
        </row>
        <row r="860">
          <cell r="AM860">
            <v>19.678000000000001</v>
          </cell>
        </row>
        <row r="861">
          <cell r="AM861">
            <v>0.57999999999999996</v>
          </cell>
        </row>
        <row r="863">
          <cell r="AM863">
            <v>15.465999999999999</v>
          </cell>
        </row>
        <row r="885">
          <cell r="AM885">
            <v>0</v>
          </cell>
        </row>
        <row r="886">
          <cell r="AM886">
            <v>0</v>
          </cell>
        </row>
        <row r="888">
          <cell r="AM888">
            <v>0.45</v>
          </cell>
        </row>
        <row r="933">
          <cell r="AM933">
            <v>0.47</v>
          </cell>
        </row>
        <row r="934">
          <cell r="AM934">
            <v>0.57999999999999996</v>
          </cell>
        </row>
        <row r="936">
          <cell r="AM936">
            <v>0.75</v>
          </cell>
        </row>
        <row r="938">
          <cell r="AM938">
            <v>0</v>
          </cell>
        </row>
        <row r="939">
          <cell r="AM939">
            <v>0</v>
          </cell>
        </row>
        <row r="941">
          <cell r="AM941" t="str">
            <v>Итого, чел/час</v>
          </cell>
        </row>
        <row r="942">
          <cell r="AM942">
            <v>0</v>
          </cell>
        </row>
        <row r="943">
          <cell r="AM943">
            <v>0</v>
          </cell>
        </row>
        <row r="945">
          <cell r="AM945">
            <v>6</v>
          </cell>
        </row>
        <row r="947">
          <cell r="AM947">
            <v>0</v>
          </cell>
        </row>
        <row r="948">
          <cell r="AM948">
            <v>6</v>
          </cell>
        </row>
        <row r="950">
          <cell r="AM950">
            <v>0</v>
          </cell>
        </row>
        <row r="952">
          <cell r="AM952">
            <v>0</v>
          </cell>
        </row>
        <row r="953">
          <cell r="AM953">
            <v>6</v>
          </cell>
        </row>
        <row r="955">
          <cell r="AM955">
            <v>0</v>
          </cell>
        </row>
        <row r="956">
          <cell r="AM956">
            <v>6</v>
          </cell>
        </row>
        <row r="957">
          <cell r="AM957">
            <v>0</v>
          </cell>
        </row>
        <row r="959">
          <cell r="AM959">
            <v>0</v>
          </cell>
        </row>
        <row r="961">
          <cell r="AM961">
            <v>30</v>
          </cell>
        </row>
        <row r="962">
          <cell r="AM962">
            <v>8.35</v>
          </cell>
        </row>
        <row r="963">
          <cell r="AM963">
            <v>4.5</v>
          </cell>
        </row>
        <row r="964">
          <cell r="AM964">
            <v>42.85</v>
          </cell>
        </row>
        <row r="965">
          <cell r="AM965">
            <v>1.95</v>
          </cell>
        </row>
        <row r="966">
          <cell r="AM966">
            <v>3.15</v>
          </cell>
        </row>
        <row r="990">
          <cell r="AM990">
            <v>0</v>
          </cell>
        </row>
        <row r="991">
          <cell r="AM991">
            <v>0</v>
          </cell>
        </row>
        <row r="993">
          <cell r="AM993">
            <v>1.08</v>
          </cell>
        </row>
        <row r="998">
          <cell r="AM998">
            <v>0</v>
          </cell>
        </row>
        <row r="999">
          <cell r="AM999">
            <v>0</v>
          </cell>
        </row>
        <row r="1001">
          <cell r="AM1001">
            <v>0.57999999999999996</v>
          </cell>
        </row>
        <row r="1025">
          <cell r="AM1025">
            <v>0</v>
          </cell>
        </row>
        <row r="1026">
          <cell r="AM1026">
            <v>0</v>
          </cell>
        </row>
        <row r="1028">
          <cell r="AM1028">
            <v>0.9</v>
          </cell>
        </row>
        <row r="1033">
          <cell r="AM1033">
            <v>0</v>
          </cell>
        </row>
        <row r="1034">
          <cell r="AM1034">
            <v>0</v>
          </cell>
        </row>
        <row r="1036">
          <cell r="AM1036">
            <v>5.27</v>
          </cell>
        </row>
        <row r="1037">
          <cell r="AM1037">
            <v>0</v>
          </cell>
        </row>
        <row r="1039">
          <cell r="AM1039">
            <v>0</v>
          </cell>
        </row>
        <row r="1040">
          <cell r="AM1040">
            <v>0</v>
          </cell>
        </row>
        <row r="1042">
          <cell r="AM1042">
            <v>0</v>
          </cell>
        </row>
        <row r="1045">
          <cell r="AM1045">
            <v>0</v>
          </cell>
        </row>
        <row r="1046">
          <cell r="AM1046">
            <v>0</v>
          </cell>
        </row>
        <row r="1048">
          <cell r="AM1048">
            <v>0</v>
          </cell>
        </row>
        <row r="1049">
          <cell r="AM1049">
            <v>0</v>
          </cell>
        </row>
        <row r="1051">
          <cell r="AM1051">
            <v>0</v>
          </cell>
        </row>
        <row r="1052">
          <cell r="AM1052">
            <v>0</v>
          </cell>
        </row>
        <row r="1053">
          <cell r="AM1053">
            <v>0</v>
          </cell>
        </row>
        <row r="1055">
          <cell r="AM1055">
            <v>0</v>
          </cell>
        </row>
        <row r="1057">
          <cell r="AM1057">
            <v>0</v>
          </cell>
        </row>
        <row r="1058">
          <cell r="AM1058">
            <v>0</v>
          </cell>
        </row>
        <row r="1060">
          <cell r="AM1060">
            <v>0</v>
          </cell>
        </row>
        <row r="1088">
          <cell r="AM1088">
            <v>0</v>
          </cell>
        </row>
        <row r="1089">
          <cell r="AM1089">
            <v>0</v>
          </cell>
        </row>
        <row r="1091">
          <cell r="AM1091">
            <v>2.3199999999999998</v>
          </cell>
        </row>
        <row r="1092">
          <cell r="AM1092">
            <v>0</v>
          </cell>
        </row>
        <row r="1093">
          <cell r="AM1093">
            <v>19.678000000000001</v>
          </cell>
        </row>
        <row r="1095">
          <cell r="AM1095">
            <v>139.34399999999999</v>
          </cell>
        </row>
        <row r="1097">
          <cell r="AM1097">
            <v>50.5628295784282</v>
          </cell>
        </row>
        <row r="1098">
          <cell r="AM1098">
            <v>84.253296341997995</v>
          </cell>
        </row>
        <row r="1100">
          <cell r="AM1100">
            <v>3.55</v>
          </cell>
        </row>
        <row r="1101">
          <cell r="AM1101">
            <v>0</v>
          </cell>
        </row>
        <row r="1102">
          <cell r="AM1102">
            <v>15.465999999999999</v>
          </cell>
        </row>
        <row r="1104">
          <cell r="AM1104">
            <v>306.12799999999999</v>
          </cell>
        </row>
        <row r="1125">
          <cell r="AM1125">
            <v>2.9991971683204102</v>
          </cell>
        </row>
        <row r="1126">
          <cell r="AM1126">
            <v>5.5740958963929002</v>
          </cell>
        </row>
        <row r="1128">
          <cell r="AM1128">
            <v>0.56000000000000005</v>
          </cell>
        </row>
        <row r="1133">
          <cell r="AM1133">
            <v>166.916998644204</v>
          </cell>
        </row>
        <row r="1134">
          <cell r="AM1134">
            <v>303.56266009142303</v>
          </cell>
        </row>
        <row r="1135">
          <cell r="AM1135">
            <v>1983.422</v>
          </cell>
        </row>
        <row r="1136">
          <cell r="AM1136">
            <v>15.74</v>
          </cell>
        </row>
        <row r="1137">
          <cell r="AM1137">
            <v>0</v>
          </cell>
        </row>
        <row r="1138">
          <cell r="AM1138">
            <v>0</v>
          </cell>
        </row>
        <row r="1140">
          <cell r="AM1140">
            <v>0</v>
          </cell>
        </row>
        <row r="1146">
          <cell r="AM1146">
            <v>0</v>
          </cell>
        </row>
        <row r="1147">
          <cell r="AM1147">
            <v>0</v>
          </cell>
        </row>
        <row r="1149">
          <cell r="AM1149">
            <v>0</v>
          </cell>
        </row>
        <row r="1179">
          <cell r="AM1179">
            <v>0</v>
          </cell>
        </row>
        <row r="1180">
          <cell r="AM1180">
            <v>0</v>
          </cell>
        </row>
        <row r="1182">
          <cell r="AM1182">
            <v>0</v>
          </cell>
        </row>
        <row r="1187">
          <cell r="AM1187">
            <v>0</v>
          </cell>
        </row>
        <row r="1188">
          <cell r="AM1188">
            <v>0</v>
          </cell>
        </row>
        <row r="1189">
          <cell r="AM1189">
            <v>13.332000000000001</v>
          </cell>
        </row>
        <row r="1190">
          <cell r="AM1190">
            <v>0.47</v>
          </cell>
        </row>
        <row r="1191">
          <cell r="AM1191">
            <v>0</v>
          </cell>
        </row>
        <row r="1192">
          <cell r="AM1192">
            <v>19.678000000000001</v>
          </cell>
        </row>
        <row r="1194">
          <cell r="AM1194">
            <v>19.678000000000001</v>
          </cell>
        </row>
        <row r="1195">
          <cell r="AM1195">
            <v>0</v>
          </cell>
        </row>
        <row r="1196">
          <cell r="AM1196">
            <v>0</v>
          </cell>
        </row>
        <row r="1197">
          <cell r="AM1197">
            <v>19.678000000000001</v>
          </cell>
        </row>
        <row r="1198">
          <cell r="AM1198">
            <v>0.57999999999999996</v>
          </cell>
        </row>
        <row r="1200">
          <cell r="AM1200">
            <v>15.465999999999999</v>
          </cell>
        </row>
        <row r="1201">
          <cell r="AM1201">
            <v>0</v>
          </cell>
        </row>
        <row r="1203">
          <cell r="AM1203">
            <v>15.465999999999999</v>
          </cell>
        </row>
        <row r="1205">
          <cell r="AM1205">
            <v>0</v>
          </cell>
        </row>
        <row r="1206">
          <cell r="AM1206">
            <v>15.465999999999999</v>
          </cell>
        </row>
        <row r="1208">
          <cell r="AM1208">
            <v>0</v>
          </cell>
        </row>
        <row r="1222">
          <cell r="AM1222">
            <v>0</v>
          </cell>
        </row>
        <row r="1223">
          <cell r="AM1223">
            <v>0</v>
          </cell>
        </row>
        <row r="1224">
          <cell r="AM1224">
            <v>7.8620000000000001</v>
          </cell>
        </row>
        <row r="1225">
          <cell r="AM1225">
            <v>0.45</v>
          </cell>
        </row>
        <row r="1226">
          <cell r="AM1226">
            <v>0</v>
          </cell>
        </row>
        <row r="1277">
          <cell r="AM1277">
            <v>0.75</v>
          </cell>
        </row>
        <row r="1278">
          <cell r="AM1278">
            <v>0.45</v>
          </cell>
        </row>
        <row r="1279">
          <cell r="AM1279">
            <v>0</v>
          </cell>
        </row>
        <row r="1280">
          <cell r="AM1280">
            <v>0</v>
          </cell>
        </row>
        <row r="1281">
          <cell r="AM1281" t="str">
            <v>Итого, чел/час</v>
          </cell>
        </row>
        <row r="1286">
          <cell r="AM1286">
            <v>0</v>
          </cell>
        </row>
        <row r="1287">
          <cell r="AM1287">
            <v>0</v>
          </cell>
        </row>
        <row r="1288">
          <cell r="AM1288">
            <v>6</v>
          </cell>
        </row>
        <row r="1289">
          <cell r="AM1289">
            <v>0</v>
          </cell>
        </row>
        <row r="1290">
          <cell r="AM1290">
            <v>0</v>
          </cell>
        </row>
        <row r="1291">
          <cell r="AM1291">
            <v>6</v>
          </cell>
        </row>
        <row r="1292">
          <cell r="AM1292">
            <v>0</v>
          </cell>
        </row>
        <row r="1294">
          <cell r="AM1294">
            <v>0</v>
          </cell>
        </row>
        <row r="1295">
          <cell r="AM1295">
            <v>0</v>
          </cell>
        </row>
        <row r="1297">
          <cell r="AM1297">
            <v>0</v>
          </cell>
        </row>
        <row r="1298">
          <cell r="AM1298">
            <v>0</v>
          </cell>
        </row>
        <row r="1299">
          <cell r="AM1299">
            <v>0</v>
          </cell>
        </row>
        <row r="1300">
          <cell r="AM1300">
            <v>30</v>
          </cell>
        </row>
        <row r="1301">
          <cell r="AM1301">
            <v>30</v>
          </cell>
        </row>
        <row r="1302">
          <cell r="AM1302">
            <v>3.15</v>
          </cell>
        </row>
        <row r="1303">
          <cell r="AM1303">
            <v>5.4</v>
          </cell>
        </row>
        <row r="1305">
          <cell r="AM1305">
            <v>2.35</v>
          </cell>
        </row>
        <row r="1306">
          <cell r="AM1306">
            <v>0</v>
          </cell>
        </row>
        <row r="1308">
          <cell r="AM1308">
            <v>0</v>
          </cell>
        </row>
        <row r="1327">
          <cell r="AM1327">
            <v>0</v>
          </cell>
        </row>
        <row r="1328">
          <cell r="AM1328">
            <v>0</v>
          </cell>
        </row>
        <row r="1330">
          <cell r="AM1330">
            <v>1.08</v>
          </cell>
        </row>
        <row r="1335">
          <cell r="AM1335">
            <v>2.1652198294142599</v>
          </cell>
        </row>
        <row r="1336">
          <cell r="AM1336">
            <v>0</v>
          </cell>
        </row>
        <row r="1338">
          <cell r="AM1338">
            <v>0.57999999999999996</v>
          </cell>
        </row>
        <row r="1362">
          <cell r="AM1362">
            <v>0</v>
          </cell>
        </row>
        <row r="1363">
          <cell r="AM1363">
            <v>0</v>
          </cell>
        </row>
        <row r="1365">
          <cell r="AM1365">
            <v>0.9</v>
          </cell>
        </row>
        <row r="1376">
          <cell r="AM1376">
            <v>0</v>
          </cell>
        </row>
        <row r="1377">
          <cell r="AM1377">
            <v>0</v>
          </cell>
        </row>
        <row r="1378">
          <cell r="AM1378">
            <v>0</v>
          </cell>
        </row>
        <row r="1379">
          <cell r="AM1379">
            <v>0</v>
          </cell>
        </row>
        <row r="1380">
          <cell r="AM1380">
            <v>0</v>
          </cell>
        </row>
        <row r="1385">
          <cell r="AM1385">
            <v>0</v>
          </cell>
        </row>
        <row r="1386">
          <cell r="AM1386">
            <v>0</v>
          </cell>
        </row>
        <row r="1387">
          <cell r="AM1387">
            <v>0</v>
          </cell>
        </row>
        <row r="1388">
          <cell r="AM1388">
            <v>0</v>
          </cell>
        </row>
        <row r="1389">
          <cell r="AM1389">
            <v>0</v>
          </cell>
        </row>
        <row r="1394">
          <cell r="AM1394">
            <v>0</v>
          </cell>
        </row>
        <row r="1395">
          <cell r="AM1395">
            <v>0</v>
          </cell>
        </row>
        <row r="1397">
          <cell r="AM1397">
            <v>0</v>
          </cell>
        </row>
        <row r="1429">
          <cell r="AM1429">
            <v>5.67</v>
          </cell>
        </row>
        <row r="1430">
          <cell r="AM1430">
            <v>9.7200000000000006</v>
          </cell>
        </row>
        <row r="1432">
          <cell r="AM1432">
            <v>4.2300000000000004</v>
          </cell>
        </row>
        <row r="1438">
          <cell r="AM1438">
            <v>1.54</v>
          </cell>
        </row>
        <row r="1439">
          <cell r="AM1439">
            <v>0.9</v>
          </cell>
        </row>
        <row r="1441">
          <cell r="AM1441">
            <v>0</v>
          </cell>
        </row>
        <row r="1460">
          <cell r="AM1460">
            <v>0</v>
          </cell>
        </row>
        <row r="1461">
          <cell r="AM1461">
            <v>0</v>
          </cell>
        </row>
        <row r="1463">
          <cell r="AM1463">
            <v>0.47</v>
          </cell>
        </row>
        <row r="1468">
          <cell r="AM1468">
            <v>0</v>
          </cell>
        </row>
        <row r="1469">
          <cell r="AM1469">
            <v>0</v>
          </cell>
        </row>
        <row r="1471">
          <cell r="AM1471">
            <v>0.57999999999999996</v>
          </cell>
        </row>
        <row r="1474">
          <cell r="AM1474">
            <v>0</v>
          </cell>
        </row>
        <row r="1475">
          <cell r="AM1475">
            <v>0</v>
          </cell>
        </row>
        <row r="1477">
          <cell r="AM1477">
            <v>0</v>
          </cell>
        </row>
        <row r="1483">
          <cell r="AM1483">
            <v>24.084</v>
          </cell>
        </row>
        <row r="1484">
          <cell r="AM1484">
            <v>24.084</v>
          </cell>
        </row>
        <row r="1486">
          <cell r="AM1486">
            <v>0</v>
          </cell>
        </row>
        <row r="1495">
          <cell r="AM1495">
            <v>0</v>
          </cell>
        </row>
        <row r="1496">
          <cell r="AM1496">
            <v>0</v>
          </cell>
        </row>
        <row r="1498">
          <cell r="AM1498">
            <v>0.45</v>
          </cell>
        </row>
        <row r="1516">
          <cell r="AM1516">
            <v>0</v>
          </cell>
        </row>
        <row r="1517">
          <cell r="AM1517">
            <v>0</v>
          </cell>
        </row>
        <row r="1519">
          <cell r="AM1519">
            <v>0</v>
          </cell>
        </row>
        <row r="1525">
          <cell r="AM1525">
            <v>0</v>
          </cell>
        </row>
        <row r="1526">
          <cell r="AM1526">
            <v>0</v>
          </cell>
        </row>
        <row r="1528">
          <cell r="AM1528">
            <v>0</v>
          </cell>
        </row>
        <row r="1534">
          <cell r="AM1534">
            <v>0</v>
          </cell>
        </row>
        <row r="1535">
          <cell r="AM1535">
            <v>0</v>
          </cell>
        </row>
        <row r="1537">
          <cell r="AM1537">
            <v>0</v>
          </cell>
        </row>
        <row r="1562">
          <cell r="AM1562">
            <v>0</v>
          </cell>
        </row>
        <row r="1563">
          <cell r="AM1563">
            <v>0</v>
          </cell>
        </row>
        <row r="1564">
          <cell r="AM1564">
            <v>6</v>
          </cell>
        </row>
        <row r="1565">
          <cell r="AM1565">
            <v>0</v>
          </cell>
        </row>
        <row r="1566">
          <cell r="AM1566">
            <v>0</v>
          </cell>
        </row>
        <row r="1571">
          <cell r="AM1571">
            <v>0</v>
          </cell>
        </row>
        <row r="1572">
          <cell r="AM1572">
            <v>6</v>
          </cell>
        </row>
        <row r="1574">
          <cell r="AM1574">
            <v>0</v>
          </cell>
        </row>
        <row r="1578">
          <cell r="AM1578">
            <v>3.15</v>
          </cell>
        </row>
        <row r="1579">
          <cell r="AM1579">
            <v>5.4</v>
          </cell>
        </row>
        <row r="1581">
          <cell r="AM1581">
            <v>2.35</v>
          </cell>
        </row>
        <row r="1601">
          <cell r="AM1601">
            <v>0</v>
          </cell>
        </row>
        <row r="1602">
          <cell r="AM1602">
            <v>0</v>
          </cell>
        </row>
        <row r="1604">
          <cell r="AM1604">
            <v>0</v>
          </cell>
        </row>
        <row r="1614">
          <cell r="AM1614">
            <v>0</v>
          </cell>
        </row>
        <row r="1615">
          <cell r="AM1615">
            <v>0</v>
          </cell>
        </row>
        <row r="1617">
          <cell r="AM1617">
            <v>0</v>
          </cell>
        </row>
        <row r="1623">
          <cell r="AM1623">
            <v>0</v>
          </cell>
        </row>
        <row r="1624">
          <cell r="AM1624">
            <v>0</v>
          </cell>
        </row>
        <row r="1626">
          <cell r="AM1626">
            <v>0</v>
          </cell>
        </row>
        <row r="1649">
          <cell r="AM1649">
            <v>0</v>
          </cell>
        </row>
        <row r="1650">
          <cell r="AM1650">
            <v>0</v>
          </cell>
        </row>
        <row r="1652">
          <cell r="AM1652">
            <v>0</v>
          </cell>
        </row>
        <row r="1658">
          <cell r="AM1658">
            <v>0</v>
          </cell>
        </row>
        <row r="1659">
          <cell r="AM1659">
            <v>0</v>
          </cell>
        </row>
        <row r="1661">
          <cell r="AM1661">
            <v>0</v>
          </cell>
        </row>
        <row r="1667">
          <cell r="AM1667">
            <v>0</v>
          </cell>
        </row>
        <row r="1668">
          <cell r="AM1668">
            <v>0</v>
          </cell>
        </row>
        <row r="1670">
          <cell r="AM1670">
            <v>0</v>
          </cell>
        </row>
      </sheetData>
      <sheetData sheetId="9"/>
      <sheetData sheetId="10">
        <row r="3">
          <cell r="C3">
            <v>13.332000000000001</v>
          </cell>
        </row>
        <row r="5">
          <cell r="C5">
            <v>19.678000000000001</v>
          </cell>
        </row>
        <row r="10">
          <cell r="C10">
            <v>13.332000000000001</v>
          </cell>
        </row>
        <row r="16">
          <cell r="C16">
            <v>239.464</v>
          </cell>
        </row>
        <row r="17">
          <cell r="C17">
            <v>47.463999999999999</v>
          </cell>
        </row>
        <row r="21">
          <cell r="C21">
            <v>352.95600000000002</v>
          </cell>
        </row>
        <row r="22">
          <cell r="C22">
            <v>139.34399999999999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 Год ТО.38 "/>
      <sheetName val="Мес ТО.38"/>
      <sheetName val=" Год ТЗ 38 "/>
      <sheetName val="8.1.38 ТО"/>
      <sheetName val="8.1.38 ТЗ"/>
      <sheetName val="10.2.38 ТО"/>
      <sheetName val="10.2.38 ТЗ"/>
      <sheetName val="10.3.38 ТО"/>
      <sheetName val="10.3.38 ТЗ"/>
      <sheetName val="10.4.38 ТО"/>
      <sheetName val="10.4.38 ТЗ"/>
    </sheetNames>
    <sheetDataSet>
      <sheetData sheetId="0"/>
      <sheetData sheetId="1"/>
      <sheetData sheetId="2">
        <row r="47">
          <cell r="D47">
            <v>15.465999999999999</v>
          </cell>
        </row>
        <row r="56">
          <cell r="D56">
            <v>24.084</v>
          </cell>
        </row>
        <row r="66">
          <cell r="D66">
            <v>7.8620000000000001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3" tint="0.39997558519241921"/>
    <pageSetUpPr fitToPage="1"/>
  </sheetPr>
  <dimension ref="A1:BP64"/>
  <sheetViews>
    <sheetView showZeros="0" topLeftCell="A10" zoomScale="60" zoomScaleNormal="60" zoomScaleSheetLayoutView="55" workbookViewId="0">
      <selection activeCell="AF60" sqref="AF60"/>
    </sheetView>
  </sheetViews>
  <sheetFormatPr defaultColWidth="12.42578125" defaultRowHeight="18.75" outlineLevelRow="1"/>
  <cols>
    <col min="1" max="1" width="6" style="6" customWidth="1"/>
    <col min="2" max="2" width="62.85546875" style="85" customWidth="1"/>
    <col min="3" max="3" width="25.5703125" style="6" customWidth="1"/>
    <col min="4" max="4" width="11.85546875" style="6" customWidth="1"/>
    <col min="5" max="5" width="19.85546875" style="83" customWidth="1"/>
    <col min="6" max="6" width="8.42578125" style="83" hidden="1" customWidth="1"/>
    <col min="7" max="36" width="8.42578125" style="6" customWidth="1"/>
    <col min="37" max="37" width="8.42578125" style="6" hidden="1" customWidth="1"/>
    <col min="38" max="38" width="9.85546875" style="54" customWidth="1"/>
    <col min="39" max="41" width="12.42578125" style="6"/>
    <col min="42" max="68" width="12.42578125" style="9"/>
    <col min="69" max="16384" width="12.42578125" style="6"/>
  </cols>
  <sheetData>
    <row r="1" spans="1:68" ht="15" hidden="1" customHeight="1" outlineLevel="1">
      <c r="A1" s="1"/>
      <c r="B1" s="2"/>
      <c r="C1" s="3"/>
      <c r="D1" s="4"/>
      <c r="E1" s="4"/>
      <c r="F1" s="4"/>
      <c r="G1" s="5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8" t="s">
        <v>0</v>
      </c>
    </row>
    <row r="2" spans="1:68" ht="15" hidden="1" customHeight="1" outlineLevel="1">
      <c r="A2" s="1"/>
      <c r="B2" s="10" t="s">
        <v>1</v>
      </c>
      <c r="C2" s="3"/>
      <c r="D2" s="4"/>
      <c r="E2" s="4"/>
      <c r="F2" s="4"/>
      <c r="G2" s="5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6" t="s">
        <v>2</v>
      </c>
      <c r="AI2" s="7"/>
      <c r="AJ2" s="7"/>
      <c r="AK2" s="7"/>
      <c r="AL2" s="7"/>
    </row>
    <row r="3" spans="1:68" ht="32.25" hidden="1" customHeight="1" outlineLevel="1">
      <c r="A3" s="1"/>
      <c r="B3" s="187" t="s">
        <v>3</v>
      </c>
      <c r="C3" s="187"/>
      <c r="D3" s="187"/>
      <c r="E3" s="187"/>
      <c r="F3" s="4"/>
      <c r="G3" s="5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187" t="s">
        <v>4</v>
      </c>
      <c r="AG3" s="187"/>
      <c r="AH3" s="187"/>
      <c r="AI3" s="187"/>
      <c r="AJ3" s="187"/>
      <c r="AK3" s="187"/>
      <c r="AL3" s="187"/>
    </row>
    <row r="4" spans="1:68" ht="31.5" hidden="1" customHeight="1" outlineLevel="1">
      <c r="A4" s="1"/>
      <c r="B4" s="11" t="s">
        <v>5</v>
      </c>
      <c r="C4" s="12"/>
      <c r="D4" s="12"/>
      <c r="E4" s="12"/>
      <c r="F4" s="4"/>
      <c r="G4" s="5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12"/>
      <c r="AG4" s="12"/>
      <c r="AH4" s="12"/>
      <c r="AI4" s="12"/>
      <c r="AJ4" s="12"/>
      <c r="AK4" s="7"/>
      <c r="AL4" s="7"/>
    </row>
    <row r="5" spans="1:68" ht="15" hidden="1" customHeight="1" outlineLevel="1">
      <c r="A5" s="1"/>
      <c r="B5" s="13" t="s">
        <v>6</v>
      </c>
      <c r="C5" s="14"/>
      <c r="D5" s="14"/>
      <c r="E5" s="14"/>
      <c r="F5" s="4"/>
      <c r="G5" s="5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188" t="s">
        <v>6</v>
      </c>
      <c r="AG5" s="188"/>
      <c r="AH5" s="188"/>
      <c r="AI5" s="188"/>
      <c r="AJ5" s="188"/>
      <c r="AK5" s="188"/>
      <c r="AL5" s="188"/>
    </row>
    <row r="6" spans="1:68" ht="33" hidden="1" customHeight="1" outlineLevel="1">
      <c r="A6" s="1"/>
      <c r="B6" s="15" t="s">
        <v>7</v>
      </c>
      <c r="C6" s="12"/>
      <c r="D6" s="12"/>
      <c r="E6" s="12"/>
      <c r="F6" s="4"/>
      <c r="G6" s="5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12"/>
      <c r="AG6" s="12"/>
      <c r="AH6" s="12"/>
      <c r="AI6" s="12"/>
      <c r="AJ6" s="12"/>
      <c r="AK6" s="7"/>
      <c r="AL6" s="7"/>
    </row>
    <row r="7" spans="1:68" ht="15" hidden="1" customHeight="1" outlineLevel="1">
      <c r="A7" s="1"/>
      <c r="B7" s="16" t="s">
        <v>8</v>
      </c>
      <c r="C7" s="17"/>
      <c r="D7" s="17"/>
      <c r="E7" s="17"/>
      <c r="F7" s="4"/>
      <c r="G7" s="5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188" t="s">
        <v>8</v>
      </c>
      <c r="AG7" s="188"/>
      <c r="AH7" s="188"/>
      <c r="AI7" s="188"/>
      <c r="AJ7" s="188"/>
      <c r="AK7" s="188"/>
      <c r="AL7" s="188"/>
    </row>
    <row r="8" spans="1:68" ht="15" hidden="1" customHeight="1" outlineLevel="1">
      <c r="A8" s="1"/>
      <c r="B8" s="12"/>
      <c r="C8" s="12"/>
      <c r="D8" s="12"/>
      <c r="E8" s="12"/>
      <c r="F8" s="4"/>
      <c r="G8" s="5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12"/>
      <c r="AG8" s="12"/>
      <c r="AH8" s="12"/>
      <c r="AI8" s="12"/>
      <c r="AJ8" s="12"/>
      <c r="AK8" s="7"/>
      <c r="AL8" s="7"/>
    </row>
    <row r="9" spans="1:68" ht="27.75" hidden="1" customHeight="1" outlineLevel="1" thickBot="1">
      <c r="A9" s="18"/>
      <c r="B9" s="187" t="s">
        <v>9</v>
      </c>
      <c r="C9" s="187"/>
      <c r="D9" s="187"/>
      <c r="E9" s="187"/>
      <c r="F9" s="18"/>
      <c r="G9" s="18"/>
      <c r="H9" s="18"/>
      <c r="I9" s="18"/>
      <c r="J9" s="18"/>
      <c r="K9" s="18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89" t="s">
        <v>10</v>
      </c>
      <c r="AG9" s="189"/>
      <c r="AH9" s="189"/>
      <c r="AI9" s="189"/>
      <c r="AJ9" s="189"/>
      <c r="AK9" s="189"/>
      <c r="AL9" s="189"/>
    </row>
    <row r="10" spans="1:68" ht="27.75" customHeight="1" collapsed="1">
      <c r="A10" s="18"/>
      <c r="B10" s="19"/>
      <c r="C10" s="19"/>
      <c r="D10" s="19"/>
      <c r="E10" s="19"/>
      <c r="F10" s="18"/>
      <c r="G10" s="18"/>
      <c r="H10" s="18"/>
      <c r="I10" s="18"/>
      <c r="J10" s="18"/>
      <c r="K10" s="18"/>
      <c r="L10" s="19"/>
      <c r="M10" s="19"/>
      <c r="N10" s="19"/>
      <c r="O10" s="19"/>
      <c r="P10" s="19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20" t="s">
        <v>0</v>
      </c>
    </row>
    <row r="11" spans="1:68" ht="27.75" customHeight="1">
      <c r="A11" s="18"/>
      <c r="B11" s="19"/>
      <c r="C11" s="19"/>
      <c r="D11" s="19"/>
      <c r="E11" s="19"/>
      <c r="F11" s="18"/>
      <c r="G11" s="18"/>
      <c r="H11" s="18"/>
      <c r="I11" s="18"/>
      <c r="J11" s="18"/>
      <c r="K11" s="18"/>
      <c r="L11" s="19"/>
      <c r="M11" s="19"/>
      <c r="N11" s="19"/>
      <c r="O11" s="19"/>
      <c r="P11" s="19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</row>
    <row r="12" spans="1:68" s="21" customFormat="1" ht="21.75" customHeight="1">
      <c r="A12" s="181" t="s">
        <v>11</v>
      </c>
      <c r="B12" s="181"/>
      <c r="C12" s="181"/>
      <c r="D12" s="181"/>
      <c r="E12" s="181"/>
      <c r="F12" s="181"/>
      <c r="G12" s="181"/>
      <c r="H12" s="181"/>
      <c r="I12" s="181"/>
      <c r="J12" s="181"/>
      <c r="K12" s="181"/>
      <c r="L12" s="181"/>
      <c r="M12" s="181"/>
      <c r="N12" s="181"/>
      <c r="O12" s="181"/>
      <c r="P12" s="181"/>
      <c r="Q12" s="181"/>
      <c r="R12" s="181"/>
      <c r="S12" s="181"/>
      <c r="T12" s="181"/>
      <c r="U12" s="181"/>
      <c r="V12" s="181"/>
      <c r="W12" s="181"/>
      <c r="X12" s="181"/>
      <c r="Y12" s="181"/>
      <c r="Z12" s="181"/>
      <c r="AA12" s="181"/>
      <c r="AB12" s="181"/>
      <c r="AC12" s="181"/>
      <c r="AD12" s="181"/>
      <c r="AE12" s="181"/>
      <c r="AF12" s="181"/>
      <c r="AG12" s="181"/>
      <c r="AH12" s="181"/>
      <c r="AI12" s="181"/>
      <c r="AJ12" s="181"/>
      <c r="AK12" s="181"/>
      <c r="AL12" s="181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  <c r="BJ12" s="22"/>
      <c r="BK12" s="22"/>
      <c r="BL12" s="22"/>
      <c r="BM12" s="22"/>
      <c r="BN12" s="22"/>
      <c r="BO12" s="22"/>
      <c r="BP12" s="22"/>
    </row>
    <row r="13" spans="1:68" s="21" customFormat="1" ht="21.75" customHeight="1">
      <c r="A13" s="181" t="s">
        <v>12</v>
      </c>
      <c r="B13" s="181"/>
      <c r="C13" s="181"/>
      <c r="D13" s="181"/>
      <c r="E13" s="181"/>
      <c r="F13" s="181"/>
      <c r="G13" s="181"/>
      <c r="H13" s="181"/>
      <c r="I13" s="181"/>
      <c r="J13" s="181"/>
      <c r="K13" s="181"/>
      <c r="L13" s="181"/>
      <c r="M13" s="181"/>
      <c r="N13" s="181"/>
      <c r="O13" s="181"/>
      <c r="P13" s="181"/>
      <c r="Q13" s="181"/>
      <c r="R13" s="181"/>
      <c r="S13" s="181"/>
      <c r="T13" s="181"/>
      <c r="U13" s="181"/>
      <c r="V13" s="181"/>
      <c r="W13" s="181"/>
      <c r="X13" s="181"/>
      <c r="Y13" s="181"/>
      <c r="Z13" s="181"/>
      <c r="AA13" s="181"/>
      <c r="AB13" s="181"/>
      <c r="AC13" s="181"/>
      <c r="AD13" s="181"/>
      <c r="AE13" s="181"/>
      <c r="AF13" s="181"/>
      <c r="AG13" s="181"/>
      <c r="AH13" s="181"/>
      <c r="AI13" s="181"/>
      <c r="AJ13" s="181"/>
      <c r="AK13" s="181"/>
      <c r="AL13" s="181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  <c r="BJ13" s="22"/>
      <c r="BK13" s="22"/>
      <c r="BL13" s="22"/>
      <c r="BM13" s="22"/>
      <c r="BN13" s="22"/>
      <c r="BO13" s="22"/>
      <c r="BP13" s="22"/>
    </row>
    <row r="14" spans="1:68" s="21" customFormat="1" ht="21.75" customHeight="1">
      <c r="A14" s="181" t="s">
        <v>13</v>
      </c>
      <c r="B14" s="181"/>
      <c r="C14" s="181"/>
      <c r="D14" s="181"/>
      <c r="E14" s="181"/>
      <c r="F14" s="181"/>
      <c r="G14" s="181"/>
      <c r="H14" s="181"/>
      <c r="I14" s="181"/>
      <c r="J14" s="181"/>
      <c r="K14" s="181"/>
      <c r="L14" s="181"/>
      <c r="M14" s="181"/>
      <c r="N14" s="181"/>
      <c r="O14" s="181"/>
      <c r="P14" s="181"/>
      <c r="Q14" s="181"/>
      <c r="R14" s="181"/>
      <c r="S14" s="181"/>
      <c r="T14" s="181"/>
      <c r="U14" s="181"/>
      <c r="V14" s="181"/>
      <c r="W14" s="181"/>
      <c r="X14" s="181"/>
      <c r="Y14" s="181"/>
      <c r="Z14" s="181"/>
      <c r="AA14" s="181"/>
      <c r="AB14" s="181"/>
      <c r="AC14" s="181"/>
      <c r="AD14" s="181"/>
      <c r="AE14" s="181"/>
      <c r="AF14" s="181"/>
      <c r="AG14" s="181"/>
      <c r="AH14" s="181"/>
      <c r="AI14" s="181"/>
      <c r="AJ14" s="181"/>
      <c r="AK14" s="181"/>
      <c r="AL14" s="181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  <c r="BJ14" s="22"/>
      <c r="BK14" s="22"/>
      <c r="BL14" s="22"/>
      <c r="BM14" s="22"/>
      <c r="BN14" s="22"/>
      <c r="BO14" s="22"/>
      <c r="BP14" s="22"/>
    </row>
    <row r="15" spans="1:68" ht="15" customHeight="1">
      <c r="A15" s="177" t="s">
        <v>14</v>
      </c>
      <c r="B15" s="221" t="s">
        <v>15</v>
      </c>
      <c r="C15" s="177" t="s">
        <v>16</v>
      </c>
      <c r="D15" s="177" t="s">
        <v>17</v>
      </c>
      <c r="E15" s="177" t="s">
        <v>18</v>
      </c>
      <c r="F15" s="222" t="s">
        <v>19</v>
      </c>
      <c r="G15" s="223" t="s">
        <v>104</v>
      </c>
      <c r="H15" s="223"/>
      <c r="I15" s="223"/>
      <c r="J15" s="223"/>
      <c r="K15" s="223"/>
      <c r="L15" s="223"/>
      <c r="M15" s="223"/>
      <c r="N15" s="223"/>
      <c r="O15" s="223"/>
      <c r="P15" s="223"/>
      <c r="Q15" s="223"/>
      <c r="R15" s="223"/>
      <c r="S15" s="223"/>
      <c r="T15" s="223"/>
      <c r="U15" s="223"/>
      <c r="V15" s="223"/>
      <c r="W15" s="223"/>
      <c r="X15" s="223"/>
      <c r="Y15" s="223"/>
      <c r="Z15" s="223"/>
      <c r="AA15" s="223"/>
      <c r="AB15" s="223"/>
      <c r="AC15" s="223"/>
      <c r="AD15" s="223"/>
      <c r="AE15" s="223"/>
      <c r="AF15" s="223"/>
      <c r="AG15" s="223"/>
      <c r="AH15" s="223"/>
      <c r="AI15" s="223"/>
      <c r="AJ15" s="223"/>
      <c r="AK15" s="223"/>
      <c r="AL15" s="220" t="s">
        <v>20</v>
      </c>
    </row>
    <row r="16" spans="1:68" s="25" customFormat="1" ht="15" customHeight="1">
      <c r="A16" s="177"/>
      <c r="B16" s="221"/>
      <c r="C16" s="177"/>
      <c r="D16" s="177"/>
      <c r="E16" s="177"/>
      <c r="F16" s="222"/>
      <c r="G16" s="241">
        <v>1</v>
      </c>
      <c r="H16" s="24">
        <v>2</v>
      </c>
      <c r="I16" s="23">
        <v>3</v>
      </c>
      <c r="J16" s="24">
        <v>4</v>
      </c>
      <c r="K16" s="23">
        <v>5</v>
      </c>
      <c r="L16" s="24">
        <v>6</v>
      </c>
      <c r="M16" s="241">
        <v>7</v>
      </c>
      <c r="N16" s="242">
        <v>8</v>
      </c>
      <c r="O16" s="23">
        <v>9</v>
      </c>
      <c r="P16" s="24">
        <v>10</v>
      </c>
      <c r="Q16" s="23">
        <v>11</v>
      </c>
      <c r="R16" s="24">
        <v>12</v>
      </c>
      <c r="S16" s="23">
        <v>13</v>
      </c>
      <c r="T16" s="242">
        <v>14</v>
      </c>
      <c r="U16" s="241">
        <v>15</v>
      </c>
      <c r="V16" s="24">
        <v>16</v>
      </c>
      <c r="W16" s="23">
        <v>17</v>
      </c>
      <c r="X16" s="24">
        <v>18</v>
      </c>
      <c r="Y16" s="23">
        <v>19</v>
      </c>
      <c r="Z16" s="24">
        <v>20</v>
      </c>
      <c r="AA16" s="241">
        <v>21</v>
      </c>
      <c r="AB16" s="242">
        <v>22</v>
      </c>
      <c r="AC16" s="23">
        <v>23</v>
      </c>
      <c r="AD16" s="24">
        <v>24</v>
      </c>
      <c r="AE16" s="23">
        <v>25</v>
      </c>
      <c r="AF16" s="24">
        <v>26</v>
      </c>
      <c r="AG16" s="23">
        <v>27</v>
      </c>
      <c r="AH16" s="242">
        <v>28</v>
      </c>
      <c r="AI16" s="241">
        <v>29</v>
      </c>
      <c r="AJ16" s="24">
        <v>30</v>
      </c>
      <c r="AK16" s="23">
        <v>31</v>
      </c>
      <c r="AL16" s="220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6"/>
      <c r="BC16" s="26"/>
      <c r="BD16" s="26"/>
      <c r="BE16" s="26"/>
      <c r="BF16" s="26"/>
      <c r="BG16" s="26"/>
      <c r="BH16" s="26"/>
      <c r="BI16" s="26"/>
      <c r="BJ16" s="26"/>
      <c r="BK16" s="26"/>
      <c r="BL16" s="26"/>
      <c r="BM16" s="26"/>
      <c r="BN16" s="26"/>
      <c r="BO16" s="26"/>
      <c r="BP16" s="26"/>
    </row>
    <row r="17" spans="1:68" ht="15" customHeight="1">
      <c r="A17" s="177"/>
      <c r="B17" s="221"/>
      <c r="C17" s="177"/>
      <c r="D17" s="177"/>
      <c r="E17" s="177"/>
      <c r="F17" s="222"/>
      <c r="G17" s="177" t="s">
        <v>21</v>
      </c>
      <c r="H17" s="177"/>
      <c r="I17" s="177"/>
      <c r="J17" s="177"/>
      <c r="K17" s="177"/>
      <c r="L17" s="177"/>
      <c r="M17" s="177"/>
      <c r="N17" s="177"/>
      <c r="O17" s="177"/>
      <c r="P17" s="177"/>
      <c r="Q17" s="177"/>
      <c r="R17" s="177"/>
      <c r="S17" s="177"/>
      <c r="T17" s="177"/>
      <c r="U17" s="177"/>
      <c r="V17" s="177"/>
      <c r="W17" s="177"/>
      <c r="X17" s="177"/>
      <c r="Y17" s="177"/>
      <c r="Z17" s="177"/>
      <c r="AA17" s="177"/>
      <c r="AB17" s="177"/>
      <c r="AC17" s="177"/>
      <c r="AD17" s="177"/>
      <c r="AE17" s="177"/>
      <c r="AF17" s="177"/>
      <c r="AG17" s="177"/>
      <c r="AH17" s="177"/>
      <c r="AI17" s="177"/>
      <c r="AJ17" s="177"/>
      <c r="AK17" s="177"/>
      <c r="AL17" s="220"/>
    </row>
    <row r="18" spans="1:68" ht="30" customHeight="1">
      <c r="A18" s="177"/>
      <c r="B18" s="221"/>
      <c r="C18" s="177"/>
      <c r="D18" s="177"/>
      <c r="E18" s="177"/>
      <c r="F18" s="222"/>
      <c r="G18" s="177"/>
      <c r="H18" s="177"/>
      <c r="I18" s="177"/>
      <c r="J18" s="177"/>
      <c r="K18" s="177"/>
      <c r="L18" s="177"/>
      <c r="M18" s="177"/>
      <c r="N18" s="177"/>
      <c r="O18" s="177"/>
      <c r="P18" s="177"/>
      <c r="Q18" s="177"/>
      <c r="R18" s="177"/>
      <c r="S18" s="177"/>
      <c r="T18" s="177"/>
      <c r="U18" s="177"/>
      <c r="V18" s="177"/>
      <c r="W18" s="177"/>
      <c r="X18" s="177"/>
      <c r="Y18" s="177"/>
      <c r="Z18" s="177"/>
      <c r="AA18" s="177"/>
      <c r="AB18" s="177"/>
      <c r="AC18" s="177"/>
      <c r="AD18" s="177"/>
      <c r="AE18" s="177"/>
      <c r="AF18" s="177"/>
      <c r="AG18" s="177"/>
      <c r="AH18" s="177"/>
      <c r="AI18" s="177"/>
      <c r="AJ18" s="177"/>
      <c r="AK18" s="177"/>
      <c r="AL18" s="220"/>
    </row>
    <row r="19" spans="1:68" s="29" customFormat="1" ht="19.5" thickBot="1">
      <c r="A19" s="142">
        <v>1</v>
      </c>
      <c r="B19" s="142">
        <v>2</v>
      </c>
      <c r="C19" s="142">
        <v>3</v>
      </c>
      <c r="D19" s="142">
        <v>5</v>
      </c>
      <c r="E19" s="142">
        <v>6</v>
      </c>
      <c r="F19" s="142">
        <v>7</v>
      </c>
      <c r="G19" s="178">
        <v>7</v>
      </c>
      <c r="H19" s="178"/>
      <c r="I19" s="178"/>
      <c r="J19" s="178"/>
      <c r="K19" s="178"/>
      <c r="L19" s="178"/>
      <c r="M19" s="178"/>
      <c r="N19" s="178"/>
      <c r="O19" s="178"/>
      <c r="P19" s="178"/>
      <c r="Q19" s="178"/>
      <c r="R19" s="178"/>
      <c r="S19" s="178"/>
      <c r="T19" s="178"/>
      <c r="U19" s="178"/>
      <c r="V19" s="178"/>
      <c r="W19" s="178"/>
      <c r="X19" s="178"/>
      <c r="Y19" s="178"/>
      <c r="Z19" s="178"/>
      <c r="AA19" s="178"/>
      <c r="AB19" s="178"/>
      <c r="AC19" s="178"/>
      <c r="AD19" s="178"/>
      <c r="AE19" s="178"/>
      <c r="AF19" s="178"/>
      <c r="AG19" s="178"/>
      <c r="AH19" s="178"/>
      <c r="AI19" s="178"/>
      <c r="AJ19" s="178"/>
      <c r="AK19" s="178"/>
      <c r="AL19" s="142">
        <v>8</v>
      </c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30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</row>
    <row r="20" spans="1:68" s="34" customFormat="1" ht="15" hidden="1" customHeight="1">
      <c r="A20" s="23"/>
      <c r="B20" s="104"/>
      <c r="C20" s="224" t="s">
        <v>22</v>
      </c>
      <c r="D20" s="224"/>
      <c r="E20" s="224"/>
      <c r="F20" s="225" t="s">
        <v>23</v>
      </c>
      <c r="G20" s="111">
        <f>'[1]мес ТЗ 2018'!AM447</f>
        <v>50.781999999999996</v>
      </c>
      <c r="H20" s="111">
        <f>'[1]мес ТЗ 2018'!AM586</f>
        <v>1.7</v>
      </c>
      <c r="I20" s="111">
        <f>'[1]мес ТЗ 2018'!AM727</f>
        <v>0</v>
      </c>
      <c r="J20" s="111">
        <f>'[1]мес ТЗ 2018'!AM828</f>
        <v>0</v>
      </c>
      <c r="K20" s="111">
        <f>'[1]мес ТЗ 2018'!AM933</f>
        <v>0.47</v>
      </c>
      <c r="L20" s="111">
        <f>'[1]мес ТЗ 2018'!AM1036</f>
        <v>5.27</v>
      </c>
      <c r="M20" s="111">
        <f>'[1]мес ТЗ 2018'!AM1137</f>
        <v>0</v>
      </c>
      <c r="N20" s="111">
        <f>'[1]мес ТЗ 2018'!AM1277</f>
        <v>0.75</v>
      </c>
      <c r="O20" s="111">
        <f>'[1]мес ТЗ 2018'!AM1377</f>
        <v>0</v>
      </c>
      <c r="P20" s="111">
        <f>'[1]мес ТЗ 2018'!AM1474</f>
        <v>0</v>
      </c>
      <c r="Q20" s="111">
        <f>'[1]мес ТЗ 2018'!AM1614</f>
        <v>0</v>
      </c>
      <c r="R20" s="111">
        <f>'[1]мес ТЗ 2018'!AM1747</f>
        <v>0</v>
      </c>
      <c r="S20" s="111"/>
      <c r="T20" s="111"/>
      <c r="U20" s="111"/>
      <c r="V20" s="111"/>
      <c r="W20" s="111"/>
      <c r="X20" s="111"/>
      <c r="Y20" s="111"/>
      <c r="Z20" s="111"/>
      <c r="AA20" s="111"/>
      <c r="AB20" s="111"/>
      <c r="AC20" s="111"/>
      <c r="AD20" s="111"/>
      <c r="AE20" s="111"/>
      <c r="AF20" s="111"/>
      <c r="AG20" s="111"/>
      <c r="AH20" s="111"/>
      <c r="AI20" s="111"/>
      <c r="AJ20" s="111"/>
      <c r="AK20" s="111"/>
      <c r="AL20" s="111">
        <f t="shared" ref="AL20:AL23" si="0">SUM(G20:AK20)</f>
        <v>58.971999999999994</v>
      </c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9"/>
      <c r="BJ20" s="9"/>
      <c r="BK20" s="9"/>
      <c r="BL20" s="9"/>
      <c r="BM20" s="9"/>
      <c r="BN20" s="9"/>
      <c r="BO20" s="9"/>
      <c r="BP20" s="9"/>
    </row>
    <row r="21" spans="1:68" s="34" customFormat="1" ht="15" hidden="1" customHeight="1">
      <c r="A21" s="23"/>
      <c r="B21" s="104"/>
      <c r="C21" s="226" t="s">
        <v>24</v>
      </c>
      <c r="D21" s="226"/>
      <c r="E21" s="226"/>
      <c r="F21" s="225" t="s">
        <v>23</v>
      </c>
      <c r="G21" s="111">
        <f>'[1]мес ТЗ 2018'!AM448</f>
        <v>95.995999999999995</v>
      </c>
      <c r="H21" s="111">
        <f>'[1]мес ТЗ 2018'!AM587</f>
        <v>9.7100000000000009</v>
      </c>
      <c r="I21" s="111">
        <f>'[1]мес ТЗ 2018'!AM728</f>
        <v>0</v>
      </c>
      <c r="J21" s="111">
        <f>'[1]мес ТЗ 2018'!AM829</f>
        <v>0</v>
      </c>
      <c r="K21" s="111">
        <f>'[1]мес ТЗ 2018'!AM934</f>
        <v>0.57999999999999996</v>
      </c>
      <c r="L21" s="111">
        <f>'[1]мес ТЗ 2018'!AM1037</f>
        <v>0</v>
      </c>
      <c r="M21" s="111">
        <f>'[1]мес ТЗ 2018'!AM1138</f>
        <v>0</v>
      </c>
      <c r="N21" s="111">
        <f>'[1]мес ТЗ 2018'!AM1278</f>
        <v>0.45</v>
      </c>
      <c r="O21" s="111">
        <f>'[1]мес ТЗ 2018'!AM1378</f>
        <v>0</v>
      </c>
      <c r="P21" s="111">
        <f>'[1]мес ТЗ 2018'!AM1475</f>
        <v>0</v>
      </c>
      <c r="Q21" s="111">
        <f>'[1]мес ТЗ 2018'!AM1615</f>
        <v>0</v>
      </c>
      <c r="R21" s="111">
        <f>'[1]мес ТЗ 2018'!AM1748</f>
        <v>0</v>
      </c>
      <c r="S21" s="111"/>
      <c r="T21" s="111"/>
      <c r="U21" s="111"/>
      <c r="V21" s="111"/>
      <c r="W21" s="111"/>
      <c r="X21" s="111"/>
      <c r="Y21" s="111"/>
      <c r="Z21" s="111"/>
      <c r="AA21" s="111"/>
      <c r="AB21" s="111"/>
      <c r="AC21" s="111"/>
      <c r="AD21" s="111"/>
      <c r="AE21" s="111"/>
      <c r="AF21" s="111"/>
      <c r="AG21" s="111"/>
      <c r="AH21" s="111"/>
      <c r="AI21" s="111"/>
      <c r="AJ21" s="111"/>
      <c r="AK21" s="111"/>
      <c r="AL21" s="111">
        <f t="shared" si="0"/>
        <v>106.73599999999999</v>
      </c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9"/>
      <c r="BL21" s="9"/>
      <c r="BM21" s="9"/>
      <c r="BN21" s="9"/>
      <c r="BO21" s="9"/>
      <c r="BP21" s="9"/>
    </row>
    <row r="22" spans="1:68" s="34" customFormat="1" ht="15" hidden="1" customHeight="1">
      <c r="A22" s="23"/>
      <c r="B22" s="104"/>
      <c r="C22" s="104"/>
      <c r="D22" s="227"/>
      <c r="E22" s="227"/>
      <c r="F22" s="225" t="s">
        <v>23</v>
      </c>
      <c r="G22" s="111" t="e">
        <f>#REF!</f>
        <v>#REF!</v>
      </c>
      <c r="H22" s="111" t="e">
        <f>#REF!</f>
        <v>#REF!</v>
      </c>
      <c r="I22" s="111" t="e">
        <f>#REF!</f>
        <v>#REF!</v>
      </c>
      <c r="J22" s="111" t="e">
        <f>#REF!</f>
        <v>#REF!</v>
      </c>
      <c r="K22" s="111" t="e">
        <f>#REF!</f>
        <v>#REF!</v>
      </c>
      <c r="L22" s="111" t="e">
        <f>#REF!</f>
        <v>#REF!</v>
      </c>
      <c r="M22" s="111" t="e">
        <f>#REF!</f>
        <v>#REF!</v>
      </c>
      <c r="N22" s="111" t="e">
        <f>#REF!</f>
        <v>#REF!</v>
      </c>
      <c r="O22" s="111" t="e">
        <f>#REF!</f>
        <v>#REF!</v>
      </c>
      <c r="P22" s="111" t="e">
        <f>#REF!</f>
        <v>#REF!</v>
      </c>
      <c r="Q22" s="111" t="e">
        <f>#REF!</f>
        <v>#REF!</v>
      </c>
      <c r="R22" s="111" t="e">
        <f>#REF!</f>
        <v>#REF!</v>
      </c>
      <c r="S22" s="111"/>
      <c r="T22" s="111"/>
      <c r="U22" s="111"/>
      <c r="V22" s="111"/>
      <c r="W22" s="111"/>
      <c r="X22" s="111"/>
      <c r="Y22" s="111"/>
      <c r="Z22" s="111"/>
      <c r="AA22" s="111"/>
      <c r="AB22" s="111"/>
      <c r="AC22" s="111"/>
      <c r="AD22" s="111"/>
      <c r="AE22" s="111"/>
      <c r="AF22" s="111"/>
      <c r="AG22" s="111"/>
      <c r="AH22" s="111"/>
      <c r="AI22" s="111"/>
      <c r="AJ22" s="111"/>
      <c r="AK22" s="111"/>
      <c r="AL22" s="111" t="e">
        <f t="shared" si="0"/>
        <v>#REF!</v>
      </c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  <c r="BM22" s="9"/>
      <c r="BN22" s="9"/>
      <c r="BO22" s="9"/>
      <c r="BP22" s="9"/>
    </row>
    <row r="23" spans="1:68" s="34" customFormat="1" ht="15" hidden="1" customHeight="1">
      <c r="A23" s="23"/>
      <c r="B23" s="104"/>
      <c r="C23" s="226" t="s">
        <v>25</v>
      </c>
      <c r="D23" s="226"/>
      <c r="E23" s="226"/>
      <c r="F23" s="225" t="s">
        <v>26</v>
      </c>
      <c r="G23" s="111">
        <f>'[1]мес ТЗ 2018'!AM450</f>
        <v>3.2</v>
      </c>
      <c r="H23" s="111">
        <f>'[1]мес ТЗ 2018'!AM589</f>
        <v>80.421999999999997</v>
      </c>
      <c r="I23" s="111">
        <f>'[1]мес ТЗ 2018'!AM730</f>
        <v>0.68</v>
      </c>
      <c r="J23" s="111">
        <f>'[1]мес ТЗ 2018'!AM831</f>
        <v>0</v>
      </c>
      <c r="K23" s="111">
        <f>'[1]мес ТЗ 2018'!AM936</f>
        <v>0.75</v>
      </c>
      <c r="L23" s="111">
        <f>'[1]мес ТЗ 2018'!AM1039</f>
        <v>0</v>
      </c>
      <c r="M23" s="111">
        <f>'[1]мес ТЗ 2018'!AM1140</f>
        <v>0</v>
      </c>
      <c r="N23" s="111">
        <f>'[1]мес ТЗ 2018'!AM1280</f>
        <v>0</v>
      </c>
      <c r="O23" s="112">
        <f>'[1]мес ТЗ 2018'!AM1380</f>
        <v>0</v>
      </c>
      <c r="P23" s="111">
        <f>'[1]мес ТЗ 2018'!AM1477</f>
        <v>0</v>
      </c>
      <c r="Q23" s="111">
        <f>'[1]мес ТЗ 2018'!AM1617</f>
        <v>0</v>
      </c>
      <c r="R23" s="111">
        <f>'[1]мес ТЗ 2018'!AM1750</f>
        <v>0</v>
      </c>
      <c r="S23" s="111"/>
      <c r="T23" s="111"/>
      <c r="U23" s="111"/>
      <c r="V23" s="111"/>
      <c r="W23" s="111"/>
      <c r="X23" s="111"/>
      <c r="Y23" s="111"/>
      <c r="Z23" s="111"/>
      <c r="AA23" s="111"/>
      <c r="AB23" s="111"/>
      <c r="AC23" s="111"/>
      <c r="AD23" s="111"/>
      <c r="AE23" s="111"/>
      <c r="AF23" s="111"/>
      <c r="AG23" s="111"/>
      <c r="AH23" s="111"/>
      <c r="AI23" s="111"/>
      <c r="AJ23" s="111"/>
      <c r="AK23" s="111"/>
      <c r="AL23" s="111">
        <f t="shared" si="0"/>
        <v>85.052000000000007</v>
      </c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9"/>
      <c r="BN23" s="9"/>
      <c r="BO23" s="9"/>
      <c r="BP23" s="9"/>
    </row>
    <row r="24" spans="1:68" s="39" customFormat="1" ht="78" customHeight="1">
      <c r="A24" s="97" t="s">
        <v>27</v>
      </c>
      <c r="B24" s="228" t="s">
        <v>28</v>
      </c>
      <c r="C24" s="104" t="s">
        <v>29</v>
      </c>
      <c r="D24" s="23" t="s">
        <v>30</v>
      </c>
      <c r="E24" s="38" t="s">
        <v>31</v>
      </c>
      <c r="F24" s="225">
        <v>1</v>
      </c>
      <c r="G24" s="243"/>
      <c r="H24" s="111"/>
      <c r="I24" s="111">
        <v>1</v>
      </c>
      <c r="J24" s="111"/>
      <c r="K24" s="111"/>
      <c r="L24" s="111"/>
      <c r="M24" s="243"/>
      <c r="N24" s="243"/>
      <c r="O24" s="111"/>
      <c r="P24" s="111"/>
      <c r="Q24" s="111"/>
      <c r="R24" s="111"/>
      <c r="S24" s="111"/>
      <c r="T24" s="243"/>
      <c r="U24" s="243"/>
      <c r="V24" s="111"/>
      <c r="W24" s="111"/>
      <c r="X24" s="111"/>
      <c r="Y24" s="111"/>
      <c r="Z24" s="111"/>
      <c r="AA24" s="243"/>
      <c r="AB24" s="243"/>
      <c r="AC24" s="111"/>
      <c r="AD24" s="111"/>
      <c r="AE24" s="111"/>
      <c r="AF24" s="111"/>
      <c r="AG24" s="111"/>
      <c r="AH24" s="243"/>
      <c r="AI24" s="243"/>
      <c r="AJ24" s="111"/>
      <c r="AK24" s="111"/>
      <c r="AL24" s="111">
        <f>SUM(G24:AK24)</f>
        <v>1</v>
      </c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9"/>
      <c r="BM24" s="9"/>
      <c r="BN24" s="9"/>
      <c r="BO24" s="9"/>
      <c r="BP24" s="9"/>
    </row>
    <row r="25" spans="1:68" s="41" customFormat="1" ht="86.25" hidden="1" customHeight="1">
      <c r="A25" s="97" t="s">
        <v>32</v>
      </c>
      <c r="B25" s="228"/>
      <c r="C25" s="104" t="s">
        <v>33</v>
      </c>
      <c r="D25" s="112" t="s">
        <v>34</v>
      </c>
      <c r="E25" s="40" t="s">
        <v>35</v>
      </c>
      <c r="F25" s="225">
        <v>1</v>
      </c>
      <c r="G25" s="243"/>
      <c r="H25" s="111"/>
      <c r="I25" s="111"/>
      <c r="J25" s="111"/>
      <c r="K25" s="111"/>
      <c r="L25" s="111"/>
      <c r="M25" s="243"/>
      <c r="N25" s="243"/>
      <c r="O25" s="111"/>
      <c r="P25" s="111"/>
      <c r="Q25" s="111"/>
      <c r="R25" s="111"/>
      <c r="S25" s="111"/>
      <c r="T25" s="243"/>
      <c r="U25" s="243"/>
      <c r="V25" s="111"/>
      <c r="W25" s="111"/>
      <c r="X25" s="111"/>
      <c r="Y25" s="111"/>
      <c r="Z25" s="111"/>
      <c r="AA25" s="243"/>
      <c r="AB25" s="243"/>
      <c r="AC25" s="111"/>
      <c r="AD25" s="111"/>
      <c r="AE25" s="111"/>
      <c r="AF25" s="111"/>
      <c r="AG25" s="111"/>
      <c r="AH25" s="243"/>
      <c r="AI25" s="243"/>
      <c r="AJ25" s="111"/>
      <c r="AK25" s="111"/>
      <c r="AL25" s="111">
        <f t="shared" ref="AL25" si="1">SUM(G25:AK25)</f>
        <v>0</v>
      </c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9"/>
      <c r="BJ25" s="9"/>
      <c r="BK25" s="9"/>
      <c r="BL25" s="9"/>
      <c r="BM25" s="9"/>
      <c r="BN25" s="9"/>
      <c r="BO25" s="9"/>
      <c r="BP25" s="9"/>
    </row>
    <row r="26" spans="1:68" s="42" customFormat="1" ht="70.5" customHeight="1">
      <c r="A26" s="97" t="s">
        <v>36</v>
      </c>
      <c r="B26" s="228"/>
      <c r="C26" s="104" t="s">
        <v>37</v>
      </c>
      <c r="D26" s="112" t="s">
        <v>38</v>
      </c>
      <c r="E26" s="104" t="s">
        <v>39</v>
      </c>
      <c r="F26" s="225">
        <v>1</v>
      </c>
      <c r="G26" s="243"/>
      <c r="H26" s="111"/>
      <c r="I26" s="111"/>
      <c r="J26" s="111">
        <v>1</v>
      </c>
      <c r="K26" s="111"/>
      <c r="L26" s="111"/>
      <c r="M26" s="243"/>
      <c r="N26" s="243"/>
      <c r="O26" s="111"/>
      <c r="P26" s="111"/>
      <c r="Q26" s="111"/>
      <c r="R26" s="111"/>
      <c r="S26" s="111"/>
      <c r="T26" s="243"/>
      <c r="U26" s="243"/>
      <c r="V26" s="111"/>
      <c r="W26" s="111"/>
      <c r="X26" s="111"/>
      <c r="Y26" s="111"/>
      <c r="Z26" s="111"/>
      <c r="AA26" s="243"/>
      <c r="AB26" s="243"/>
      <c r="AC26" s="111"/>
      <c r="AD26" s="111"/>
      <c r="AE26" s="111"/>
      <c r="AF26" s="111"/>
      <c r="AG26" s="111"/>
      <c r="AH26" s="243"/>
      <c r="AI26" s="243"/>
      <c r="AJ26" s="111"/>
      <c r="AK26" s="111"/>
      <c r="AL26" s="111">
        <f>SUM(G26:AK26)</f>
        <v>1</v>
      </c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9"/>
      <c r="BL26" s="9"/>
      <c r="BM26" s="9"/>
      <c r="BN26" s="9"/>
      <c r="BO26" s="9"/>
      <c r="BP26" s="9"/>
    </row>
    <row r="27" spans="1:68" s="44" customFormat="1" ht="15.75" customHeight="1">
      <c r="A27" s="227" t="s">
        <v>40</v>
      </c>
      <c r="B27" s="227"/>
      <c r="C27" s="227"/>
      <c r="D27" s="227"/>
      <c r="E27" s="227"/>
      <c r="F27" s="229" t="s">
        <v>23</v>
      </c>
      <c r="G27" s="111"/>
      <c r="H27" s="111"/>
      <c r="I27" s="111">
        <f t="shared" ref="I27:AK27" si="2">SUM(I24:I26)</f>
        <v>1</v>
      </c>
      <c r="J27" s="111">
        <f t="shared" si="2"/>
        <v>1</v>
      </c>
      <c r="K27" s="111">
        <f t="shared" si="2"/>
        <v>0</v>
      </c>
      <c r="L27" s="111">
        <f t="shared" si="2"/>
        <v>0</v>
      </c>
      <c r="M27" s="111">
        <f t="shared" si="2"/>
        <v>0</v>
      </c>
      <c r="N27" s="111">
        <f t="shared" si="2"/>
        <v>0</v>
      </c>
      <c r="O27" s="111">
        <f t="shared" si="2"/>
        <v>0</v>
      </c>
      <c r="P27" s="111">
        <f t="shared" si="2"/>
        <v>0</v>
      </c>
      <c r="Q27" s="111">
        <f t="shared" si="2"/>
        <v>0</v>
      </c>
      <c r="R27" s="111">
        <f t="shared" si="2"/>
        <v>0</v>
      </c>
      <c r="S27" s="111">
        <f t="shared" si="2"/>
        <v>0</v>
      </c>
      <c r="T27" s="111">
        <f t="shared" si="2"/>
        <v>0</v>
      </c>
      <c r="U27" s="111">
        <f t="shared" si="2"/>
        <v>0</v>
      </c>
      <c r="V27" s="111">
        <f t="shared" si="2"/>
        <v>0</v>
      </c>
      <c r="W27" s="111">
        <f t="shared" si="2"/>
        <v>0</v>
      </c>
      <c r="X27" s="111">
        <f t="shared" si="2"/>
        <v>0</v>
      </c>
      <c r="Y27" s="111">
        <f t="shared" si="2"/>
        <v>0</v>
      </c>
      <c r="Z27" s="111">
        <f t="shared" si="2"/>
        <v>0</v>
      </c>
      <c r="AA27" s="111">
        <f t="shared" si="2"/>
        <v>0</v>
      </c>
      <c r="AB27" s="111">
        <f t="shared" si="2"/>
        <v>0</v>
      </c>
      <c r="AC27" s="111">
        <f t="shared" si="2"/>
        <v>0</v>
      </c>
      <c r="AD27" s="111">
        <f t="shared" si="2"/>
        <v>0</v>
      </c>
      <c r="AE27" s="111">
        <f t="shared" si="2"/>
        <v>0</v>
      </c>
      <c r="AF27" s="111">
        <f t="shared" si="2"/>
        <v>0</v>
      </c>
      <c r="AG27" s="111">
        <f t="shared" si="2"/>
        <v>0</v>
      </c>
      <c r="AH27" s="111">
        <f t="shared" si="2"/>
        <v>0</v>
      </c>
      <c r="AI27" s="111">
        <f t="shared" si="2"/>
        <v>0</v>
      </c>
      <c r="AJ27" s="111">
        <f t="shared" si="2"/>
        <v>0</v>
      </c>
      <c r="AK27" s="111">
        <f t="shared" si="2"/>
        <v>0</v>
      </c>
      <c r="AL27" s="111">
        <f>SUM(G27:AK27)</f>
        <v>2</v>
      </c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30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</row>
    <row r="28" spans="1:68" s="42" customFormat="1" ht="15.75" hidden="1" customHeight="1">
      <c r="A28" s="99"/>
      <c r="B28" s="230"/>
      <c r="C28" s="231" t="s">
        <v>22</v>
      </c>
      <c r="D28" s="232"/>
      <c r="E28" s="233"/>
      <c r="F28" s="234" t="s">
        <v>23</v>
      </c>
      <c r="G28" s="117">
        <f>'[1]мес ТЗ 2018'!AM456</f>
        <v>32.203000000000003</v>
      </c>
      <c r="H28" s="117">
        <f>'[1]мес ТЗ 2018'!AM595</f>
        <v>0</v>
      </c>
      <c r="I28" s="117">
        <f>'[1]мес ТЗ 2018'!AM736</f>
        <v>0</v>
      </c>
      <c r="J28" s="117">
        <f>'[1]мес ТЗ 2018'!AM837</f>
        <v>0</v>
      </c>
      <c r="K28" s="117">
        <f>'[1]мес ТЗ 2018'!AM942</f>
        <v>0</v>
      </c>
      <c r="L28" s="117">
        <f>'[1]мес ТЗ 2018'!AM1045</f>
        <v>0</v>
      </c>
      <c r="M28" s="117">
        <f>'[1]мес ТЗ 2018'!AM1146</f>
        <v>0</v>
      </c>
      <c r="N28" s="117">
        <f>'[1]мес ТЗ 2018'!AM1286</f>
        <v>0</v>
      </c>
      <c r="O28" s="117">
        <f>'[1]мес ТЗ 2018'!AM1386</f>
        <v>0</v>
      </c>
      <c r="P28" s="117">
        <f>'[1]мес ТЗ 2018'!AM1483</f>
        <v>24.084</v>
      </c>
      <c r="Q28" s="117">
        <f>'[1]мес ТЗ 2018'!AM1623</f>
        <v>0</v>
      </c>
      <c r="R28" s="117">
        <f>'[1]мес ТЗ 2018'!AM1756</f>
        <v>0</v>
      </c>
      <c r="S28" s="117"/>
      <c r="T28" s="117"/>
      <c r="U28" s="117"/>
      <c r="V28" s="117"/>
      <c r="W28" s="117"/>
      <c r="X28" s="117"/>
      <c r="Y28" s="117"/>
      <c r="Z28" s="117"/>
      <c r="AA28" s="117"/>
      <c r="AB28" s="117"/>
      <c r="AC28" s="117"/>
      <c r="AD28" s="117"/>
      <c r="AE28" s="117"/>
      <c r="AF28" s="117"/>
      <c r="AG28" s="117"/>
      <c r="AH28" s="117"/>
      <c r="AI28" s="117"/>
      <c r="AJ28" s="117"/>
      <c r="AK28" s="118"/>
      <c r="AL28" s="235">
        <f>SUM(G28:R28)</f>
        <v>56.287000000000006</v>
      </c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  <c r="BM28" s="9"/>
      <c r="BN28" s="9"/>
      <c r="BO28" s="9"/>
      <c r="BP28" s="9"/>
    </row>
    <row r="29" spans="1:68" s="42" customFormat="1" ht="15.75" hidden="1" customHeight="1">
      <c r="A29" s="23"/>
      <c r="B29" s="104"/>
      <c r="C29" s="236" t="s">
        <v>24</v>
      </c>
      <c r="D29" s="237"/>
      <c r="E29" s="238"/>
      <c r="F29" s="225" t="s">
        <v>23</v>
      </c>
      <c r="G29" s="111">
        <f>'[1]мес ТЗ 2018'!AM457</f>
        <v>60.834000000000003</v>
      </c>
      <c r="H29" s="111">
        <f>'[1]мес ТЗ 2018'!AM596</f>
        <v>0</v>
      </c>
      <c r="I29" s="111">
        <f>'[1]мес ТЗ 2018'!AM737</f>
        <v>0</v>
      </c>
      <c r="J29" s="111">
        <f>'[1]мес ТЗ 2018'!AM838</f>
        <v>0</v>
      </c>
      <c r="K29" s="111">
        <f>'[1]мес ТЗ 2018'!AM943</f>
        <v>0</v>
      </c>
      <c r="L29" s="111">
        <f>'[1]мес ТЗ 2018'!AM1046</f>
        <v>0</v>
      </c>
      <c r="M29" s="111">
        <f>'[1]мес ТЗ 2018'!AM1147</f>
        <v>0</v>
      </c>
      <c r="N29" s="111">
        <f>'[1]мес ТЗ 2018'!AM1287</f>
        <v>0</v>
      </c>
      <c r="O29" s="111">
        <f>'[1]мес ТЗ 2018'!AM1387</f>
        <v>0</v>
      </c>
      <c r="P29" s="111">
        <f>'[1]мес ТЗ 2018'!AM1484</f>
        <v>24.084</v>
      </c>
      <c r="Q29" s="111">
        <f>'[1]мес ТЗ 2018'!AM1624</f>
        <v>0</v>
      </c>
      <c r="R29" s="111">
        <f>'[1]мес ТЗ 2018'!AM1757</f>
        <v>0</v>
      </c>
      <c r="S29" s="111"/>
      <c r="T29" s="111"/>
      <c r="U29" s="111"/>
      <c r="V29" s="111"/>
      <c r="W29" s="111"/>
      <c r="X29" s="111"/>
      <c r="Y29" s="111"/>
      <c r="Z29" s="111"/>
      <c r="AA29" s="111"/>
      <c r="AB29" s="111"/>
      <c r="AC29" s="111"/>
      <c r="AD29" s="111"/>
      <c r="AE29" s="111"/>
      <c r="AF29" s="111"/>
      <c r="AG29" s="111"/>
      <c r="AH29" s="111"/>
      <c r="AI29" s="111"/>
      <c r="AJ29" s="111"/>
      <c r="AK29" s="119"/>
      <c r="AL29" s="235">
        <f>SUM(G29:R29)</f>
        <v>84.918000000000006</v>
      </c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9"/>
      <c r="BJ29" s="9"/>
      <c r="BK29" s="9"/>
      <c r="BL29" s="9"/>
      <c r="BM29" s="9"/>
      <c r="BN29" s="9"/>
      <c r="BO29" s="9"/>
      <c r="BP29" s="9"/>
    </row>
    <row r="30" spans="1:68" s="42" customFormat="1" ht="15.75" hidden="1" customHeight="1">
      <c r="A30" s="23"/>
      <c r="B30" s="104"/>
      <c r="C30" s="104"/>
      <c r="D30" s="239"/>
      <c r="E30" s="240"/>
      <c r="F30" s="225" t="s">
        <v>23</v>
      </c>
      <c r="G30" s="111">
        <f>G27</f>
        <v>0</v>
      </c>
      <c r="H30" s="111">
        <f t="shared" ref="H30:R30" si="3">H27</f>
        <v>0</v>
      </c>
      <c r="I30" s="111">
        <f t="shared" si="3"/>
        <v>1</v>
      </c>
      <c r="J30" s="111">
        <f t="shared" si="3"/>
        <v>1</v>
      </c>
      <c r="K30" s="111">
        <f t="shared" si="3"/>
        <v>0</v>
      </c>
      <c r="L30" s="111">
        <f t="shared" si="3"/>
        <v>0</v>
      </c>
      <c r="M30" s="111">
        <f t="shared" si="3"/>
        <v>0</v>
      </c>
      <c r="N30" s="111">
        <f t="shared" si="3"/>
        <v>0</v>
      </c>
      <c r="O30" s="111">
        <f t="shared" si="3"/>
        <v>0</v>
      </c>
      <c r="P30" s="111">
        <f t="shared" si="3"/>
        <v>0</v>
      </c>
      <c r="Q30" s="111">
        <f t="shared" si="3"/>
        <v>0</v>
      </c>
      <c r="R30" s="111">
        <f t="shared" si="3"/>
        <v>0</v>
      </c>
      <c r="S30" s="111"/>
      <c r="T30" s="111"/>
      <c r="U30" s="111"/>
      <c r="V30" s="111"/>
      <c r="W30" s="111"/>
      <c r="X30" s="111"/>
      <c r="Y30" s="111"/>
      <c r="Z30" s="111"/>
      <c r="AA30" s="111"/>
      <c r="AB30" s="111"/>
      <c r="AC30" s="111"/>
      <c r="AD30" s="111"/>
      <c r="AE30" s="111"/>
      <c r="AF30" s="111"/>
      <c r="AG30" s="111"/>
      <c r="AH30" s="111"/>
      <c r="AI30" s="111"/>
      <c r="AJ30" s="111"/>
      <c r="AK30" s="119"/>
      <c r="AL30" s="235">
        <f>SUM(G30:R30)</f>
        <v>2</v>
      </c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9"/>
      <c r="BJ30" s="9"/>
      <c r="BK30" s="9"/>
      <c r="BL30" s="9"/>
      <c r="BM30" s="9"/>
      <c r="BN30" s="9"/>
      <c r="BO30" s="9"/>
      <c r="BP30" s="9"/>
    </row>
    <row r="31" spans="1:68" s="42" customFormat="1" ht="15.75" hidden="1" customHeight="1">
      <c r="A31" s="23"/>
      <c r="B31" s="104"/>
      <c r="C31" s="236" t="s">
        <v>25</v>
      </c>
      <c r="D31" s="237"/>
      <c r="E31" s="238"/>
      <c r="F31" s="225" t="s">
        <v>26</v>
      </c>
      <c r="G31" s="111">
        <f>'[1]мес ТЗ 2018'!AM459</f>
        <v>2.21</v>
      </c>
      <c r="H31" s="111">
        <f>'[1]мес ТЗ 2018'!AM598</f>
        <v>0</v>
      </c>
      <c r="I31" s="111">
        <f>'[1]мес ТЗ 2018'!AM739</f>
        <v>0</v>
      </c>
      <c r="J31" s="111">
        <f>'[1]мес ТЗ 2018'!AM840</f>
        <v>0</v>
      </c>
      <c r="K31" s="111">
        <f>'[1]мес ТЗ 2018'!AM945</f>
        <v>6</v>
      </c>
      <c r="L31" s="111">
        <f>'[1]мес ТЗ 2018'!AM1048</f>
        <v>0</v>
      </c>
      <c r="M31" s="111">
        <f>'[1]мес ТЗ 2018'!AM1149</f>
        <v>0</v>
      </c>
      <c r="N31" s="111">
        <f>'[1]мес ТЗ 2018'!AM1289</f>
        <v>0</v>
      </c>
      <c r="O31" s="114">
        <f>'[1]мес ТЗ 2018'!AM1389</f>
        <v>0</v>
      </c>
      <c r="P31" s="111">
        <f>'[1]мес ТЗ 2018'!AM1486</f>
        <v>0</v>
      </c>
      <c r="Q31" s="111">
        <f>'[1]мес ТЗ 2018'!AM1626</f>
        <v>0</v>
      </c>
      <c r="R31" s="111">
        <f>'[1]мес ТЗ 2018'!AM1759</f>
        <v>0</v>
      </c>
      <c r="S31" s="111"/>
      <c r="T31" s="111"/>
      <c r="U31" s="111"/>
      <c r="V31" s="111"/>
      <c r="W31" s="111"/>
      <c r="X31" s="111"/>
      <c r="Y31" s="111"/>
      <c r="Z31" s="111"/>
      <c r="AA31" s="111"/>
      <c r="AB31" s="111"/>
      <c r="AC31" s="111"/>
      <c r="AD31" s="111"/>
      <c r="AE31" s="111"/>
      <c r="AF31" s="111"/>
      <c r="AG31" s="111"/>
      <c r="AH31" s="111"/>
      <c r="AI31" s="111"/>
      <c r="AJ31" s="111"/>
      <c r="AK31" s="119"/>
      <c r="AL31" s="235">
        <f>SUM(G31:R31)</f>
        <v>8.2100000000000009</v>
      </c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9"/>
      <c r="BJ31" s="9"/>
      <c r="BK31" s="9"/>
      <c r="BL31" s="9"/>
      <c r="BM31" s="9"/>
      <c r="BN31" s="9"/>
      <c r="BO31" s="9"/>
      <c r="BP31" s="9"/>
    </row>
    <row r="32" spans="1:68" s="41" customFormat="1" ht="15.75" hidden="1" customHeight="1">
      <c r="A32" s="53"/>
      <c r="B32" s="53"/>
      <c r="C32" s="53"/>
      <c r="D32" s="166"/>
      <c r="E32" s="167"/>
      <c r="F32" s="37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J32" s="33"/>
      <c r="AK32" s="51"/>
      <c r="AL32" s="54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9"/>
      <c r="BJ32" s="9"/>
      <c r="BK32" s="9"/>
      <c r="BL32" s="9"/>
      <c r="BM32" s="9"/>
      <c r="BN32" s="9"/>
      <c r="BO32" s="9"/>
      <c r="BP32" s="9"/>
    </row>
    <row r="33" spans="1:68" s="41" customFormat="1" ht="15" hidden="1" customHeight="1">
      <c r="A33" s="55"/>
      <c r="B33" s="168" t="s">
        <v>30</v>
      </c>
      <c r="C33" s="166"/>
      <c r="D33" s="166"/>
      <c r="E33" s="167"/>
      <c r="F33" s="55"/>
      <c r="G33" s="56" t="e">
        <f>#REF!+#REF!+#REF!+#REF!+G24</f>
        <v>#REF!</v>
      </c>
      <c r="H33" s="56" t="e">
        <f>#REF!+#REF!+#REF!+#REF!+H24</f>
        <v>#REF!</v>
      </c>
      <c r="I33" s="56" t="e">
        <f>#REF!+#REF!+#REF!+#REF!+I24</f>
        <v>#REF!</v>
      </c>
      <c r="J33" s="56" t="e">
        <f>#REF!+#REF!+#REF!+#REF!+J24</f>
        <v>#REF!</v>
      </c>
      <c r="K33" s="56" t="e">
        <f>#REF!+#REF!+#REF!+#REF!+K24</f>
        <v>#REF!</v>
      </c>
      <c r="L33" s="56" t="e">
        <f>#REF!+#REF!+#REF!+#REF!+L24</f>
        <v>#REF!</v>
      </c>
      <c r="M33" s="56" t="e">
        <f>#REF!+#REF!+#REF!+#REF!+M24</f>
        <v>#REF!</v>
      </c>
      <c r="N33" s="56" t="e">
        <f>#REF!+#REF!+#REF!+#REF!+N24</f>
        <v>#REF!</v>
      </c>
      <c r="O33" s="56" t="e">
        <f>#REF!+#REF!+#REF!+#REF!+O24</f>
        <v>#REF!</v>
      </c>
      <c r="P33" s="56" t="e">
        <f>#REF!+#REF!+#REF!+#REF!+P24</f>
        <v>#REF!</v>
      </c>
      <c r="Q33" s="56" t="e">
        <f>#REF!+#REF!+#REF!+#REF!+Q24</f>
        <v>#REF!</v>
      </c>
      <c r="R33" s="56" t="e">
        <f>#REF!+#REF!+#REF!+#REF!+R24</f>
        <v>#REF!</v>
      </c>
      <c r="S33" s="56"/>
      <c r="T33" s="56"/>
      <c r="U33" s="56"/>
      <c r="V33" s="56"/>
      <c r="W33" s="56"/>
      <c r="X33" s="56"/>
      <c r="Y33" s="56"/>
      <c r="Z33" s="56"/>
      <c r="AA33" s="56"/>
      <c r="AB33" s="56"/>
      <c r="AC33" s="56"/>
      <c r="AD33" s="56"/>
      <c r="AE33" s="56"/>
      <c r="AF33" s="56"/>
      <c r="AG33" s="56"/>
      <c r="AH33" s="56"/>
      <c r="AI33" s="56"/>
      <c r="AJ33" s="56"/>
      <c r="AK33" s="57"/>
      <c r="AL33" s="58" t="e">
        <f>SUM(G33:R33)</f>
        <v>#REF!</v>
      </c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9"/>
      <c r="BJ33" s="9"/>
      <c r="BK33" s="9"/>
      <c r="BL33" s="9"/>
      <c r="BM33" s="9"/>
      <c r="BN33" s="9"/>
      <c r="BO33" s="9"/>
      <c r="BP33" s="9"/>
    </row>
    <row r="34" spans="1:68" s="59" customFormat="1" ht="15" hidden="1" customHeight="1">
      <c r="A34" s="55"/>
      <c r="B34" s="168" t="s">
        <v>34</v>
      </c>
      <c r="C34" s="166"/>
      <c r="D34" s="166"/>
      <c r="E34" s="167"/>
      <c r="F34" s="55"/>
      <c r="G34" s="56" t="e">
        <f>#REF!+#REF!+#REF!+G25</f>
        <v>#REF!</v>
      </c>
      <c r="H34" s="56" t="e">
        <f>#REF!+#REF!+#REF!+H25</f>
        <v>#REF!</v>
      </c>
      <c r="I34" s="56" t="e">
        <f>#REF!+#REF!+#REF!+I25</f>
        <v>#REF!</v>
      </c>
      <c r="J34" s="56" t="e">
        <f>#REF!+#REF!+#REF!+J25</f>
        <v>#REF!</v>
      </c>
      <c r="K34" s="56" t="e">
        <f>#REF!+#REF!+#REF!+K25</f>
        <v>#REF!</v>
      </c>
      <c r="L34" s="56" t="e">
        <f>#REF!+#REF!+#REF!+L25</f>
        <v>#REF!</v>
      </c>
      <c r="M34" s="56" t="e">
        <f>#REF!+#REF!+#REF!+M25</f>
        <v>#REF!</v>
      </c>
      <c r="N34" s="56" t="e">
        <f>#REF!+#REF!+#REF!+N25</f>
        <v>#REF!</v>
      </c>
      <c r="O34" s="56" t="e">
        <f>#REF!+#REF!+#REF!+O25</f>
        <v>#REF!</v>
      </c>
      <c r="P34" s="56" t="e">
        <f>#REF!+#REF!+#REF!+P25</f>
        <v>#REF!</v>
      </c>
      <c r="Q34" s="56" t="e">
        <f>#REF!+#REF!+#REF!+Q25</f>
        <v>#REF!</v>
      </c>
      <c r="R34" s="56" t="e">
        <f>#REF!+#REF!+#REF!+R25</f>
        <v>#REF!</v>
      </c>
      <c r="S34" s="56"/>
      <c r="T34" s="56"/>
      <c r="U34" s="56"/>
      <c r="V34" s="56"/>
      <c r="W34" s="56"/>
      <c r="X34" s="56"/>
      <c r="Y34" s="56"/>
      <c r="Z34" s="56"/>
      <c r="AA34" s="56"/>
      <c r="AB34" s="56"/>
      <c r="AC34" s="56"/>
      <c r="AD34" s="56"/>
      <c r="AE34" s="56"/>
      <c r="AF34" s="56"/>
      <c r="AG34" s="56"/>
      <c r="AH34" s="56"/>
      <c r="AI34" s="56"/>
      <c r="AJ34" s="56"/>
      <c r="AK34" s="57"/>
      <c r="AL34" s="58" t="e">
        <f t="shared" ref="AL34:AL40" si="4">SUM(G34:R34)</f>
        <v>#REF!</v>
      </c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9"/>
      <c r="BJ34" s="9"/>
      <c r="BK34" s="9"/>
      <c r="BL34" s="9"/>
      <c r="BM34" s="9"/>
      <c r="BN34" s="9"/>
      <c r="BO34" s="9"/>
      <c r="BP34" s="9"/>
    </row>
    <row r="35" spans="1:68" s="59" customFormat="1" ht="15" hidden="1" customHeight="1">
      <c r="A35" s="60"/>
      <c r="B35" s="168" t="s">
        <v>38</v>
      </c>
      <c r="C35" s="166"/>
      <c r="D35" s="166"/>
      <c r="E35" s="167"/>
      <c r="F35" s="55"/>
      <c r="G35" s="56" t="e">
        <f>#REF!+#REF!+#REF!+#REF!+#REF!+#REF!+#REF!+G26</f>
        <v>#REF!</v>
      </c>
      <c r="H35" s="56" t="e">
        <f>#REF!+#REF!+#REF!+#REF!+#REF!+#REF!+#REF!+H26</f>
        <v>#REF!</v>
      </c>
      <c r="I35" s="56" t="e">
        <f>#REF!+#REF!+#REF!+#REF!+#REF!+#REF!+#REF!+I26</f>
        <v>#REF!</v>
      </c>
      <c r="J35" s="56" t="e">
        <f>#REF!+#REF!+#REF!+#REF!+#REF!+#REF!+#REF!+J26</f>
        <v>#REF!</v>
      </c>
      <c r="K35" s="56" t="e">
        <f>#REF!+#REF!+#REF!+#REF!+#REF!+#REF!+#REF!+K26</f>
        <v>#REF!</v>
      </c>
      <c r="L35" s="56" t="e">
        <f>#REF!+#REF!+#REF!+#REF!+#REF!+#REF!+#REF!+L26</f>
        <v>#REF!</v>
      </c>
      <c r="M35" s="56" t="e">
        <f>#REF!+#REF!+#REF!+#REF!+#REF!+#REF!+#REF!+M26</f>
        <v>#REF!</v>
      </c>
      <c r="N35" s="56" t="e">
        <f>#REF!+#REF!+#REF!+#REF!+#REF!+#REF!+#REF!+N26</f>
        <v>#REF!</v>
      </c>
      <c r="O35" s="56" t="e">
        <f>#REF!+#REF!+#REF!+#REF!+#REF!+#REF!+#REF!+O26</f>
        <v>#REF!</v>
      </c>
      <c r="P35" s="56" t="e">
        <f>#REF!+#REF!+#REF!+#REF!+#REF!+#REF!+#REF!+P26</f>
        <v>#REF!</v>
      </c>
      <c r="Q35" s="56" t="e">
        <f>#REF!+#REF!+#REF!+#REF!+#REF!+#REF!+#REF!+Q26</f>
        <v>#REF!</v>
      </c>
      <c r="R35" s="56" t="e">
        <f>#REF!+#REF!+#REF!+#REF!+#REF!+#REF!+#REF!+R26</f>
        <v>#REF!</v>
      </c>
      <c r="S35" s="56"/>
      <c r="T35" s="56"/>
      <c r="U35" s="56"/>
      <c r="V35" s="56"/>
      <c r="W35" s="56"/>
      <c r="X35" s="56"/>
      <c r="Y35" s="56"/>
      <c r="Z35" s="56"/>
      <c r="AA35" s="56"/>
      <c r="AB35" s="56"/>
      <c r="AC35" s="56"/>
      <c r="AD35" s="56"/>
      <c r="AE35" s="56"/>
      <c r="AF35" s="56"/>
      <c r="AG35" s="56"/>
      <c r="AH35" s="56"/>
      <c r="AI35" s="56"/>
      <c r="AJ35" s="56"/>
      <c r="AK35" s="57"/>
      <c r="AL35" s="58" t="e">
        <f t="shared" si="4"/>
        <v>#REF!</v>
      </c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  <c r="BL35" s="9"/>
      <c r="BM35" s="9"/>
      <c r="BN35" s="9"/>
      <c r="BO35" s="9"/>
      <c r="BP35" s="9"/>
    </row>
    <row r="36" spans="1:68" s="41" customFormat="1" ht="15.75" hidden="1" customHeight="1">
      <c r="A36" s="169" t="s">
        <v>41</v>
      </c>
      <c r="B36" s="159"/>
      <c r="C36" s="159"/>
      <c r="D36" s="159"/>
      <c r="E36" s="159"/>
      <c r="F36" s="159"/>
      <c r="G36" s="56">
        <f>'[1]мес ТЗ 2018'!AM284</f>
        <v>0</v>
      </c>
      <c r="H36" s="56">
        <f>'[1]мес ТЗ 2018'!AM313</f>
        <v>15.465999999999999</v>
      </c>
      <c r="I36" s="56">
        <f>'[1]мес ТЗ 2018'!AM342</f>
        <v>0</v>
      </c>
      <c r="J36" s="56">
        <f>'[1]мес ТЗ 2018'!AM371</f>
        <v>0</v>
      </c>
      <c r="K36" s="56">
        <f>'[1]мес ТЗ 2018'!AM400</f>
        <v>6</v>
      </c>
      <c r="L36" s="56">
        <f>'[1]мес ТЗ 2018'!AM1052</f>
        <v>0</v>
      </c>
      <c r="M36" s="56">
        <f>'[1]мес ТЗ 2018'!AM1223</f>
        <v>0</v>
      </c>
      <c r="N36" s="56">
        <f>'[1]мес ТЗ 2018'!AM1294</f>
        <v>0</v>
      </c>
      <c r="O36" s="56">
        <f>'[1]мес ТЗ 2018'!AM1394</f>
        <v>0</v>
      </c>
      <c r="P36" s="56">
        <f>'[1]мес ТЗ 2018'!AM1563</f>
        <v>0</v>
      </c>
      <c r="Q36" s="56">
        <f>'[1]мес ТЗ 2018'!AM1690</f>
        <v>0</v>
      </c>
      <c r="R36" s="57">
        <f>'[1]мес ТЗ 2018'!AM1839</f>
        <v>0</v>
      </c>
      <c r="S36" s="57"/>
      <c r="T36" s="57"/>
      <c r="U36" s="57"/>
      <c r="V36" s="57"/>
      <c r="W36" s="57"/>
      <c r="X36" s="57"/>
      <c r="Y36" s="57"/>
      <c r="Z36" s="57"/>
      <c r="AA36" s="57"/>
      <c r="AB36" s="57"/>
      <c r="AC36" s="57"/>
      <c r="AD36" s="57"/>
      <c r="AE36" s="57"/>
      <c r="AF36" s="57"/>
      <c r="AG36" s="57"/>
      <c r="AH36" s="57"/>
      <c r="AI36" s="57"/>
      <c r="AJ36" s="57"/>
      <c r="AK36" s="57"/>
      <c r="AL36" s="58">
        <f t="shared" si="4"/>
        <v>21.466000000000001</v>
      </c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9"/>
      <c r="BJ36" s="9"/>
      <c r="BK36" s="9"/>
      <c r="BL36" s="9"/>
      <c r="BM36" s="9"/>
      <c r="BN36" s="9"/>
      <c r="BO36" s="9"/>
      <c r="BP36" s="9"/>
    </row>
    <row r="37" spans="1:68" hidden="1">
      <c r="A37" s="170" t="s">
        <v>42</v>
      </c>
      <c r="B37" s="171"/>
      <c r="C37" s="171"/>
      <c r="D37" s="171"/>
      <c r="E37" s="171"/>
      <c r="F37" s="171"/>
      <c r="G37" s="56">
        <f>'[1]мес ТЗ 2018'!AM285</f>
        <v>0</v>
      </c>
      <c r="H37" s="56">
        <f>'[1]мес ТЗ 2018'!AM314</f>
        <v>0</v>
      </c>
      <c r="I37" s="56">
        <f>'[1]мес ТЗ 2018'!AM343</f>
        <v>3.9780698364827298</v>
      </c>
      <c r="J37" s="56">
        <f>'[1]мес ТЗ 2018'!AM372</f>
        <v>0</v>
      </c>
      <c r="K37" s="56">
        <f>'[1]мес ТЗ 2018'!AM401</f>
        <v>0</v>
      </c>
      <c r="L37" s="56">
        <f>'[1]мес ТЗ 2018'!AM1053</f>
        <v>0</v>
      </c>
      <c r="M37" s="56">
        <f>'[1]мес ТЗ 2018'!AM1224</f>
        <v>7.8620000000000001</v>
      </c>
      <c r="N37" s="56">
        <f>'[1]мес ТЗ 2018'!AM1295</f>
        <v>0</v>
      </c>
      <c r="O37" s="56">
        <f>'[1]мес ТЗ 2018'!AM1395</f>
        <v>0</v>
      </c>
      <c r="P37" s="56">
        <f>'[1]мес ТЗ 2018'!AM1564</f>
        <v>6</v>
      </c>
      <c r="Q37" s="56">
        <f>'[1]мес ТЗ 2018'!AM1691</f>
        <v>0</v>
      </c>
      <c r="R37" s="57">
        <f>'[1]мес ТЗ 2018'!AM1840</f>
        <v>0</v>
      </c>
      <c r="S37" s="57"/>
      <c r="T37" s="57"/>
      <c r="U37" s="57"/>
      <c r="V37" s="57"/>
      <c r="W37" s="57"/>
      <c r="X37" s="57"/>
      <c r="Y37" s="57"/>
      <c r="Z37" s="57"/>
      <c r="AA37" s="57"/>
      <c r="AB37" s="57"/>
      <c r="AC37" s="57"/>
      <c r="AD37" s="57"/>
      <c r="AE37" s="57"/>
      <c r="AF37" s="57"/>
      <c r="AG37" s="57"/>
      <c r="AH37" s="57"/>
      <c r="AI37" s="57"/>
      <c r="AJ37" s="57"/>
      <c r="AK37" s="57"/>
      <c r="AL37" s="58">
        <f t="shared" si="4"/>
        <v>17.84006983648273</v>
      </c>
      <c r="AM37" s="9"/>
      <c r="AN37" s="9"/>
      <c r="AO37" s="9"/>
    </row>
    <row r="38" spans="1:68" hidden="1">
      <c r="A38" s="172" t="s">
        <v>43</v>
      </c>
      <c r="B38" s="173"/>
      <c r="C38" s="173"/>
      <c r="D38" s="173"/>
      <c r="E38" s="173"/>
      <c r="F38" s="173"/>
      <c r="G38" s="56" t="e">
        <f>SUM(G34:G37)</f>
        <v>#REF!</v>
      </c>
      <c r="H38" s="56" t="e">
        <f t="shared" ref="H38" si="5">SUM(H34:H37)</f>
        <v>#REF!</v>
      </c>
      <c r="I38" s="56" t="e">
        <f>SUM(I34:I37)</f>
        <v>#REF!</v>
      </c>
      <c r="J38" s="56" t="e">
        <f t="shared" ref="J38" si="6">SUM(J34:J37)</f>
        <v>#REF!</v>
      </c>
      <c r="K38" s="56" t="e">
        <f>SUM(K34:K37)</f>
        <v>#REF!</v>
      </c>
      <c r="L38" s="56" t="e">
        <f>SUM(L34:L37)</f>
        <v>#REF!</v>
      </c>
      <c r="M38" s="56" t="e">
        <f t="shared" ref="M38:R38" si="7">SUM(M34:M37)</f>
        <v>#REF!</v>
      </c>
      <c r="N38" s="56" t="e">
        <f t="shared" si="7"/>
        <v>#REF!</v>
      </c>
      <c r="O38" s="56" t="e">
        <f t="shared" si="7"/>
        <v>#REF!</v>
      </c>
      <c r="P38" s="56" t="e">
        <f t="shared" si="7"/>
        <v>#REF!</v>
      </c>
      <c r="Q38" s="56" t="e">
        <f t="shared" si="7"/>
        <v>#REF!</v>
      </c>
      <c r="R38" s="57" t="e">
        <f t="shared" si="7"/>
        <v>#REF!</v>
      </c>
      <c r="S38" s="57"/>
      <c r="T38" s="57"/>
      <c r="U38" s="57"/>
      <c r="V38" s="57"/>
      <c r="W38" s="57"/>
      <c r="X38" s="57"/>
      <c r="Y38" s="57"/>
      <c r="Z38" s="57"/>
      <c r="AA38" s="57"/>
      <c r="AB38" s="57"/>
      <c r="AC38" s="57"/>
      <c r="AD38" s="57"/>
      <c r="AE38" s="57"/>
      <c r="AF38" s="57"/>
      <c r="AG38" s="57"/>
      <c r="AH38" s="57"/>
      <c r="AI38" s="57"/>
      <c r="AJ38" s="57"/>
      <c r="AK38" s="57"/>
      <c r="AL38" s="58" t="e">
        <f t="shared" si="4"/>
        <v>#REF!</v>
      </c>
      <c r="AM38" s="9"/>
      <c r="AN38" s="9"/>
      <c r="AO38" s="9"/>
    </row>
    <row r="39" spans="1:68" hidden="1">
      <c r="A39" s="174" t="s">
        <v>44</v>
      </c>
      <c r="B39" s="175"/>
      <c r="C39" s="175"/>
      <c r="D39" s="175"/>
      <c r="E39" s="175"/>
      <c r="F39" s="175"/>
      <c r="G39" s="61">
        <f>'[1]мес ТЗ 2018'!AM287</f>
        <v>0</v>
      </c>
      <c r="H39" s="61">
        <f>'[1]мес ТЗ 2018'!AM316</f>
        <v>0</v>
      </c>
      <c r="I39" s="61">
        <f>'[1]мес ТЗ 2018'!AM345</f>
        <v>5.27</v>
      </c>
      <c r="J39" s="61">
        <f>'[1]мес ТЗ 2018'!AM374</f>
        <v>0</v>
      </c>
      <c r="K39" s="61">
        <f>'[1]мес ТЗ 2018'!AM403</f>
        <v>0</v>
      </c>
      <c r="L39" s="61">
        <f>'[1]мес ТЗ 2018'!AM1055</f>
        <v>0</v>
      </c>
      <c r="M39" s="61">
        <f>'[1]мес ТЗ 2018'!AM1226</f>
        <v>0</v>
      </c>
      <c r="N39" s="61">
        <f>'[1]мес ТЗ 2018'!AM1297</f>
        <v>0</v>
      </c>
      <c r="O39" s="61">
        <f>'[1]мес ТЗ 2018'!AM1397</f>
        <v>0</v>
      </c>
      <c r="P39" s="61">
        <f>'[1]мес ТЗ 2018'!AM1566</f>
        <v>0</v>
      </c>
      <c r="Q39" s="61">
        <f>'[1]мес ТЗ 2018'!AM1693</f>
        <v>0</v>
      </c>
      <c r="R39" s="62">
        <f>'[1]мес ТЗ 2018'!AM1842</f>
        <v>0</v>
      </c>
      <c r="S39" s="62"/>
      <c r="T39" s="62"/>
      <c r="U39" s="62"/>
      <c r="V39" s="62"/>
      <c r="W39" s="62"/>
      <c r="X39" s="62"/>
      <c r="Y39" s="62"/>
      <c r="Z39" s="62"/>
      <c r="AA39" s="62"/>
      <c r="AB39" s="62"/>
      <c r="AC39" s="62"/>
      <c r="AD39" s="62"/>
      <c r="AE39" s="62"/>
      <c r="AF39" s="62"/>
      <c r="AG39" s="62"/>
      <c r="AH39" s="62"/>
      <c r="AI39" s="62"/>
      <c r="AJ39" s="62"/>
      <c r="AK39" s="62"/>
      <c r="AL39" s="58">
        <f t="shared" si="4"/>
        <v>5.27</v>
      </c>
      <c r="AM39" s="9"/>
      <c r="AN39" s="9"/>
      <c r="AO39" s="9"/>
    </row>
    <row r="40" spans="1:68" hidden="1">
      <c r="A40" s="63"/>
      <c r="B40" s="64"/>
      <c r="C40" s="63"/>
      <c r="D40" s="63"/>
      <c r="E40" s="65" t="s">
        <v>38</v>
      </c>
      <c r="F40" s="66"/>
      <c r="G40" s="56" t="e">
        <f>#REF!+#REF!+#REF!+#REF!</f>
        <v>#REF!</v>
      </c>
      <c r="H40" s="56" t="e">
        <f>#REF!+#REF!+#REF!+#REF!</f>
        <v>#REF!</v>
      </c>
      <c r="I40" s="56" t="e">
        <f>#REF!+#REF!++I26+#REF!+#REF!</f>
        <v>#REF!</v>
      </c>
      <c r="J40" s="56" t="e">
        <f>#REF!+#REF!++J26+#REF!+#REF!</f>
        <v>#REF!</v>
      </c>
      <c r="K40" s="56" t="e">
        <f>#REF!+#REF!++K26+#REF!+#REF!</f>
        <v>#REF!</v>
      </c>
      <c r="L40" s="56" t="e">
        <f>#REF!+#REF!++L26+#REF!+#REF!</f>
        <v>#REF!</v>
      </c>
      <c r="M40" s="56" t="e">
        <f>#REF!+#REF!++M26+#REF!+#REF!</f>
        <v>#REF!</v>
      </c>
      <c r="N40" s="56" t="e">
        <f>#REF!+#REF!++N26+#REF!+#REF!</f>
        <v>#REF!</v>
      </c>
      <c r="O40" s="56" t="e">
        <f>#REF!+#REF!++O26+#REF!+#REF!</f>
        <v>#REF!</v>
      </c>
      <c r="P40" s="56" t="e">
        <f>#REF!+#REF!++P26+#REF!+#REF!</f>
        <v>#REF!</v>
      </c>
      <c r="Q40" s="56" t="e">
        <f>#REF!+#REF!++Q26+#REF!+#REF!</f>
        <v>#REF!</v>
      </c>
      <c r="R40" s="56" t="e">
        <f>#REF!+#REF!++R26+#REF!+#REF!</f>
        <v>#REF!</v>
      </c>
      <c r="S40" s="56"/>
      <c r="T40" s="56"/>
      <c r="U40" s="56"/>
      <c r="V40" s="56"/>
      <c r="W40" s="56"/>
      <c r="X40" s="56"/>
      <c r="Y40" s="56"/>
      <c r="Z40" s="56"/>
      <c r="AA40" s="56"/>
      <c r="AB40" s="56"/>
      <c r="AC40" s="56"/>
      <c r="AD40" s="56"/>
      <c r="AE40" s="56"/>
      <c r="AF40" s="56"/>
      <c r="AG40" s="56"/>
      <c r="AH40" s="56"/>
      <c r="AI40" s="56"/>
      <c r="AJ40" s="56"/>
      <c r="AK40" s="57"/>
      <c r="AL40" s="58" t="e">
        <f t="shared" si="4"/>
        <v>#REF!</v>
      </c>
    </row>
    <row r="41" spans="1:68" ht="15" hidden="1" customHeight="1">
      <c r="A41" s="67"/>
      <c r="B41" s="68"/>
      <c r="C41" s="68"/>
      <c r="D41" s="155"/>
      <c r="E41" s="156"/>
      <c r="F41" s="68"/>
      <c r="G41" s="69" t="e">
        <f>G33+G34+G35</f>
        <v>#REF!</v>
      </c>
      <c r="H41" s="69" t="e">
        <f t="shared" ref="H41" si="8">H33+H34+H35</f>
        <v>#REF!</v>
      </c>
      <c r="I41" s="69" t="e">
        <f>I33+I34+I35</f>
        <v>#REF!</v>
      </c>
      <c r="J41" s="69" t="e">
        <f t="shared" ref="J41:R41" si="9">J33+J34+J35</f>
        <v>#REF!</v>
      </c>
      <c r="K41" s="69" t="e">
        <f t="shared" si="9"/>
        <v>#REF!</v>
      </c>
      <c r="L41" s="69" t="e">
        <f t="shared" si="9"/>
        <v>#REF!</v>
      </c>
      <c r="M41" s="69" t="e">
        <f t="shared" si="9"/>
        <v>#REF!</v>
      </c>
      <c r="N41" s="69" t="e">
        <f t="shared" si="9"/>
        <v>#REF!</v>
      </c>
      <c r="O41" s="69" t="e">
        <f t="shared" si="9"/>
        <v>#REF!</v>
      </c>
      <c r="P41" s="69" t="e">
        <f t="shared" si="9"/>
        <v>#REF!</v>
      </c>
      <c r="Q41" s="69" t="e">
        <f t="shared" si="9"/>
        <v>#REF!</v>
      </c>
      <c r="R41" s="69" t="e">
        <f t="shared" si="9"/>
        <v>#REF!</v>
      </c>
      <c r="S41" s="69"/>
      <c r="T41" s="69"/>
      <c r="U41" s="69"/>
      <c r="V41" s="69"/>
      <c r="W41" s="69"/>
      <c r="X41" s="69"/>
      <c r="Y41" s="69"/>
      <c r="Z41" s="69"/>
      <c r="AA41" s="69"/>
      <c r="AB41" s="69"/>
      <c r="AC41" s="69"/>
      <c r="AD41" s="69"/>
      <c r="AE41" s="69"/>
      <c r="AF41" s="69"/>
      <c r="AG41" s="69"/>
      <c r="AH41" s="69"/>
      <c r="AI41" s="69"/>
      <c r="AJ41" s="69"/>
      <c r="AK41" s="70"/>
      <c r="AL41" s="58" t="e">
        <f>SUM(G41:R41)</f>
        <v>#REF!</v>
      </c>
    </row>
    <row r="42" spans="1:68" ht="15" hidden="1" customHeight="1">
      <c r="A42" s="67"/>
      <c r="B42" s="71"/>
      <c r="C42" s="157" t="s">
        <v>22</v>
      </c>
      <c r="D42" s="155"/>
      <c r="E42" s="156"/>
      <c r="F42" s="71"/>
      <c r="G42" s="72" t="e">
        <f>#REF!+#REF!+#REF!+G20+G28</f>
        <v>#REF!</v>
      </c>
      <c r="H42" s="72" t="e">
        <f>#REF!+#REF!+#REF!+H20+H28</f>
        <v>#REF!</v>
      </c>
      <c r="I42" s="72" t="e">
        <f>#REF!+#REF!+#REF!+I20+I28</f>
        <v>#REF!</v>
      </c>
      <c r="J42" s="72" t="e">
        <f>#REF!+#REF!+#REF!+J20+J28</f>
        <v>#REF!</v>
      </c>
      <c r="K42" s="72" t="e">
        <f>#REF!+#REF!+#REF!+K20+K28</f>
        <v>#REF!</v>
      </c>
      <c r="L42" s="72" t="e">
        <f>#REF!+#REF!+#REF!+L20+L28</f>
        <v>#REF!</v>
      </c>
      <c r="M42" s="72" t="e">
        <f>#REF!+#REF!+#REF!+M20+M28</f>
        <v>#REF!</v>
      </c>
      <c r="N42" s="72" t="e">
        <f>#REF!+#REF!+#REF!+N20+N28</f>
        <v>#REF!</v>
      </c>
      <c r="O42" s="72" t="e">
        <f>#REF!+#REF!+#REF!+O20+O28</f>
        <v>#REF!</v>
      </c>
      <c r="P42" s="72" t="e">
        <f>#REF!+#REF!+#REF!+P20+P28</f>
        <v>#REF!</v>
      </c>
      <c r="Q42" s="72" t="e">
        <f>#REF!+#REF!+#REF!+Q20+Q28</f>
        <v>#REF!</v>
      </c>
      <c r="R42" s="72" t="e">
        <f>#REF!+#REF!+#REF!+R20+R28</f>
        <v>#REF!</v>
      </c>
      <c r="S42" s="72"/>
      <c r="T42" s="72"/>
      <c r="U42" s="72"/>
      <c r="V42" s="72"/>
      <c r="W42" s="72"/>
      <c r="X42" s="72"/>
      <c r="Y42" s="72"/>
      <c r="Z42" s="72"/>
      <c r="AA42" s="72"/>
      <c r="AB42" s="72"/>
      <c r="AC42" s="72"/>
      <c r="AD42" s="72"/>
      <c r="AE42" s="72"/>
      <c r="AF42" s="72"/>
      <c r="AG42" s="72"/>
      <c r="AH42" s="72"/>
      <c r="AI42" s="72"/>
      <c r="AJ42" s="72"/>
      <c r="AK42" s="73"/>
      <c r="AL42" s="74" t="e">
        <f>SUM(G42:R42)</f>
        <v>#REF!</v>
      </c>
    </row>
    <row r="43" spans="1:68" ht="15" hidden="1" customHeight="1">
      <c r="A43" s="67"/>
      <c r="B43" s="71"/>
      <c r="C43" s="157" t="s">
        <v>24</v>
      </c>
      <c r="D43" s="155"/>
      <c r="E43" s="156"/>
      <c r="F43" s="71"/>
      <c r="G43" s="72" t="e">
        <f>#REF!+#REF!+#REF!+G21+G29</f>
        <v>#REF!</v>
      </c>
      <c r="H43" s="72" t="e">
        <f>#REF!+#REF!+#REF!+H21+H29</f>
        <v>#REF!</v>
      </c>
      <c r="I43" s="72" t="e">
        <f>#REF!+#REF!+#REF!+I21+I29</f>
        <v>#REF!</v>
      </c>
      <c r="J43" s="72" t="e">
        <f>#REF!+#REF!+#REF!+J21+J29</f>
        <v>#REF!</v>
      </c>
      <c r="K43" s="72" t="e">
        <f>#REF!+#REF!+#REF!+K21+K29</f>
        <v>#REF!</v>
      </c>
      <c r="L43" s="72" t="e">
        <f>#REF!+#REF!+#REF!+L21+L29</f>
        <v>#REF!</v>
      </c>
      <c r="M43" s="72" t="e">
        <f>#REF!+#REF!+#REF!+M21+M29</f>
        <v>#REF!</v>
      </c>
      <c r="N43" s="72" t="e">
        <f>#REF!+#REF!+#REF!+N21+N29</f>
        <v>#REF!</v>
      </c>
      <c r="O43" s="72" t="e">
        <f>#REF!+#REF!+#REF!+O21+O29</f>
        <v>#REF!</v>
      </c>
      <c r="P43" s="72" t="e">
        <f>#REF!+#REF!+#REF!+P21+P29</f>
        <v>#REF!</v>
      </c>
      <c r="Q43" s="72" t="e">
        <f>#REF!+#REF!+#REF!+Q21+Q29</f>
        <v>#REF!</v>
      </c>
      <c r="R43" s="72" t="e">
        <f>#REF!+#REF!+#REF!+R21+R29</f>
        <v>#REF!</v>
      </c>
      <c r="S43" s="72"/>
      <c r="T43" s="72"/>
      <c r="U43" s="72"/>
      <c r="V43" s="72"/>
      <c r="W43" s="72"/>
      <c r="X43" s="72"/>
      <c r="Y43" s="72"/>
      <c r="Z43" s="72"/>
      <c r="AA43" s="72"/>
      <c r="AB43" s="72"/>
      <c r="AC43" s="72"/>
      <c r="AD43" s="72"/>
      <c r="AE43" s="72"/>
      <c r="AF43" s="72"/>
      <c r="AG43" s="72"/>
      <c r="AH43" s="72"/>
      <c r="AI43" s="72"/>
      <c r="AJ43" s="72"/>
      <c r="AK43" s="73"/>
      <c r="AL43" s="74" t="e">
        <f>SUM(G43:R43)</f>
        <v>#REF!</v>
      </c>
    </row>
    <row r="44" spans="1:68" ht="15" hidden="1" customHeight="1">
      <c r="A44" s="67"/>
      <c r="B44" s="71"/>
      <c r="C44" s="68"/>
      <c r="D44" s="155"/>
      <c r="E44" s="156"/>
      <c r="F44" s="71"/>
      <c r="G44" s="72" t="e">
        <f>SUM(G41:G43)</f>
        <v>#REF!</v>
      </c>
      <c r="H44" s="72" t="e">
        <f t="shared" ref="H44" si="10">SUM(H41:H43)</f>
        <v>#REF!</v>
      </c>
      <c r="I44" s="72" t="e">
        <f>SUM(I41:I43)</f>
        <v>#REF!</v>
      </c>
      <c r="J44" s="72" t="e">
        <f t="shared" ref="J44:R44" si="11">SUM(J41:J43)</f>
        <v>#REF!</v>
      </c>
      <c r="K44" s="72" t="e">
        <f t="shared" si="11"/>
        <v>#REF!</v>
      </c>
      <c r="L44" s="72" t="e">
        <f t="shared" si="11"/>
        <v>#REF!</v>
      </c>
      <c r="M44" s="72" t="e">
        <f t="shared" si="11"/>
        <v>#REF!</v>
      </c>
      <c r="N44" s="72" t="e">
        <f t="shared" si="11"/>
        <v>#REF!</v>
      </c>
      <c r="O44" s="72" t="e">
        <f t="shared" si="11"/>
        <v>#REF!</v>
      </c>
      <c r="P44" s="72" t="e">
        <f t="shared" si="11"/>
        <v>#REF!</v>
      </c>
      <c r="Q44" s="72" t="e">
        <f t="shared" si="11"/>
        <v>#REF!</v>
      </c>
      <c r="R44" s="72" t="e">
        <f t="shared" si="11"/>
        <v>#REF!</v>
      </c>
      <c r="S44" s="72"/>
      <c r="T44" s="72"/>
      <c r="U44" s="72"/>
      <c r="V44" s="72"/>
      <c r="W44" s="72"/>
      <c r="X44" s="72"/>
      <c r="Y44" s="72"/>
      <c r="Z44" s="72"/>
      <c r="AA44" s="72"/>
      <c r="AB44" s="72"/>
      <c r="AC44" s="72"/>
      <c r="AD44" s="72"/>
      <c r="AE44" s="72"/>
      <c r="AF44" s="72"/>
      <c r="AG44" s="72"/>
      <c r="AH44" s="72"/>
      <c r="AI44" s="72"/>
      <c r="AJ44" s="72"/>
      <c r="AK44" s="73"/>
      <c r="AL44" s="74" t="e">
        <f>SUM(G44:R44)</f>
        <v>#REF!</v>
      </c>
    </row>
    <row r="45" spans="1:68" ht="15" hidden="1" customHeight="1">
      <c r="A45" s="67"/>
      <c r="B45" s="71"/>
      <c r="C45" s="157" t="s">
        <v>25</v>
      </c>
      <c r="D45" s="155"/>
      <c r="E45" s="156"/>
      <c r="F45" s="71"/>
      <c r="G45" s="72" t="e">
        <f>#REF!+#REF!+#REF!+G23+G31</f>
        <v>#REF!</v>
      </c>
      <c r="H45" s="72" t="e">
        <f>#REF!+#REF!+#REF!+H23+H31</f>
        <v>#REF!</v>
      </c>
      <c r="I45" s="72" t="e">
        <f>#REF!+#REF!+#REF!+I23+I31</f>
        <v>#REF!</v>
      </c>
      <c r="J45" s="72" t="e">
        <f>#REF!+#REF!+#REF!+J23+J31</f>
        <v>#REF!</v>
      </c>
      <c r="K45" s="72" t="e">
        <f>#REF!+#REF!+#REF!+K23+K31</f>
        <v>#REF!</v>
      </c>
      <c r="L45" s="72" t="e">
        <f>#REF!+#REF!+#REF!+L23+L31</f>
        <v>#REF!</v>
      </c>
      <c r="M45" s="72" t="e">
        <f>#REF!+#REF!+#REF!+M23+M31</f>
        <v>#REF!</v>
      </c>
      <c r="N45" s="72" t="e">
        <f>#REF!+#REF!+#REF!+N23+N31</f>
        <v>#REF!</v>
      </c>
      <c r="O45" s="75" t="e">
        <f>#REF!+#REF!+#REF!+O23+O31</f>
        <v>#REF!</v>
      </c>
      <c r="P45" s="72" t="e">
        <f>#REF!+#REF!+#REF!+P23+P31</f>
        <v>#REF!</v>
      </c>
      <c r="Q45" s="72" t="e">
        <f>#REF!+#REF!+#REF!+Q23+Q31</f>
        <v>#REF!</v>
      </c>
      <c r="R45" s="72" t="e">
        <f>#REF!+#REF!+#REF!+R23+R31</f>
        <v>#REF!</v>
      </c>
      <c r="S45" s="72"/>
      <c r="T45" s="72"/>
      <c r="U45" s="72"/>
      <c r="V45" s="72"/>
      <c r="W45" s="72"/>
      <c r="X45" s="72"/>
      <c r="Y45" s="72"/>
      <c r="Z45" s="72"/>
      <c r="AA45" s="72"/>
      <c r="AB45" s="72"/>
      <c r="AC45" s="72"/>
      <c r="AD45" s="72"/>
      <c r="AE45" s="72"/>
      <c r="AF45" s="72"/>
      <c r="AG45" s="72"/>
      <c r="AH45" s="72"/>
      <c r="AI45" s="72"/>
      <c r="AJ45" s="72"/>
      <c r="AK45" s="73"/>
      <c r="AL45" s="76" t="e">
        <f>SUM(G45:R45)</f>
        <v>#REF!</v>
      </c>
    </row>
    <row r="46" spans="1:68" ht="39.75" customHeight="1"/>
    <row r="47" spans="1:68" ht="15" customHeight="1">
      <c r="A47" s="77"/>
      <c r="B47" s="78"/>
      <c r="C47" s="78"/>
      <c r="D47" s="78"/>
      <c r="E47" s="78"/>
      <c r="F47" s="78"/>
      <c r="G47" s="25"/>
      <c r="H47" s="25"/>
      <c r="I47" s="25"/>
      <c r="J47" s="25"/>
      <c r="K47" s="25"/>
      <c r="L47" s="25"/>
      <c r="M47" s="25"/>
      <c r="N47" s="79"/>
      <c r="O47" s="79"/>
      <c r="P47" s="79"/>
      <c r="Q47" s="79"/>
      <c r="R47" s="79"/>
      <c r="S47" s="79"/>
      <c r="T47" s="79"/>
      <c r="U47" s="79"/>
      <c r="V47" s="79"/>
      <c r="W47" s="79"/>
      <c r="X47" s="79"/>
      <c r="Y47" s="79"/>
      <c r="Z47" s="79"/>
      <c r="AA47" s="79"/>
      <c r="AB47" s="79"/>
      <c r="AC47" s="79"/>
      <c r="AD47" s="79"/>
      <c r="AE47" s="79"/>
      <c r="AF47" s="79"/>
      <c r="AG47" s="79"/>
      <c r="AH47" s="79"/>
      <c r="AI47" s="79"/>
      <c r="AJ47" s="79"/>
      <c r="AK47" s="79"/>
    </row>
    <row r="48" spans="1:68" s="80" customFormat="1" ht="66" customHeight="1">
      <c r="B48" s="151" t="s">
        <v>45</v>
      </c>
      <c r="C48" s="151"/>
      <c r="D48" s="151"/>
      <c r="E48" s="151"/>
      <c r="F48" s="151"/>
      <c r="G48" s="151"/>
      <c r="H48" s="152" t="s">
        <v>46</v>
      </c>
      <c r="I48" s="152"/>
      <c r="J48" s="152"/>
      <c r="K48" s="152"/>
      <c r="L48" s="152"/>
      <c r="M48" s="152"/>
      <c r="P48" s="153"/>
      <c r="Q48" s="153"/>
      <c r="R48" s="153"/>
      <c r="S48" s="153"/>
      <c r="T48" s="81"/>
      <c r="U48" s="154" t="s">
        <v>47</v>
      </c>
      <c r="V48" s="154"/>
      <c r="W48" s="154"/>
    </row>
    <row r="49" spans="1:39" s="80" customFormat="1" ht="21.95" customHeight="1">
      <c r="I49" s="150" t="s">
        <v>6</v>
      </c>
      <c r="J49" s="150"/>
      <c r="K49" s="150"/>
      <c r="L49" s="150"/>
      <c r="P49" s="150" t="s">
        <v>8</v>
      </c>
      <c r="Q49" s="150"/>
      <c r="R49" s="150"/>
      <c r="S49" s="150"/>
      <c r="U49" s="150" t="s">
        <v>48</v>
      </c>
      <c r="V49" s="150"/>
      <c r="W49" s="150"/>
    </row>
    <row r="50" spans="1:39" s="80" customFormat="1" ht="70.5" customHeight="1">
      <c r="B50" s="151" t="s">
        <v>49</v>
      </c>
      <c r="C50" s="151"/>
      <c r="D50" s="151"/>
      <c r="E50" s="151"/>
      <c r="F50" s="151"/>
      <c r="G50" s="151"/>
      <c r="H50" s="152" t="s">
        <v>50</v>
      </c>
      <c r="I50" s="152"/>
      <c r="J50" s="152"/>
      <c r="K50" s="152"/>
      <c r="L50" s="152"/>
      <c r="M50" s="152"/>
      <c r="P50" s="153"/>
      <c r="Q50" s="153"/>
      <c r="R50" s="153"/>
      <c r="S50" s="153"/>
      <c r="T50" s="81"/>
      <c r="U50" s="154" t="s">
        <v>51</v>
      </c>
      <c r="V50" s="154"/>
      <c r="W50" s="154"/>
    </row>
    <row r="51" spans="1:39" s="80" customFormat="1" ht="26.1" customHeight="1">
      <c r="I51" s="150" t="s">
        <v>6</v>
      </c>
      <c r="J51" s="150"/>
      <c r="K51" s="150"/>
      <c r="L51" s="150"/>
      <c r="P51" s="150" t="s">
        <v>8</v>
      </c>
      <c r="Q51" s="150"/>
      <c r="R51" s="150"/>
      <c r="S51" s="150"/>
      <c r="U51" s="150" t="s">
        <v>48</v>
      </c>
      <c r="V51" s="150"/>
      <c r="W51" s="150"/>
    </row>
    <row r="52" spans="1:39" ht="15" customHeight="1">
      <c r="B52" s="82"/>
      <c r="C52" s="82"/>
      <c r="F52" s="84"/>
      <c r="G52" s="84"/>
      <c r="H52" s="84"/>
      <c r="K52" s="84"/>
      <c r="L52" s="84"/>
      <c r="M52" s="84"/>
      <c r="N52" s="84"/>
      <c r="O52" s="79"/>
      <c r="Q52" s="84"/>
      <c r="R52" s="84"/>
      <c r="S52" s="84"/>
      <c r="T52" s="84"/>
      <c r="U52" s="84"/>
      <c r="V52" s="84"/>
      <c r="W52" s="84"/>
      <c r="X52" s="84"/>
      <c r="Y52" s="84"/>
      <c r="Z52" s="84"/>
      <c r="AA52" s="84"/>
      <c r="AB52" s="84"/>
      <c r="AC52" s="84"/>
      <c r="AD52" s="84"/>
      <c r="AE52" s="84"/>
      <c r="AF52" s="84"/>
      <c r="AG52" s="84"/>
      <c r="AH52" s="84"/>
      <c r="AI52" s="84"/>
      <c r="AJ52" s="84"/>
      <c r="AK52" s="84"/>
    </row>
    <row r="53" spans="1:39" ht="13.5" customHeight="1">
      <c r="Q53" s="78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</row>
    <row r="54" spans="1:39" ht="13.5" customHeight="1">
      <c r="Q54" s="78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</row>
    <row r="55" spans="1:39" ht="13.5" customHeight="1"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</row>
    <row r="56" spans="1:39"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</row>
    <row r="57" spans="1:39"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</row>
    <row r="58" spans="1:39" ht="20.25">
      <c r="A58" s="217"/>
      <c r="B58" s="217"/>
      <c r="C58" s="218"/>
      <c r="D58" s="218"/>
      <c r="E58" s="147"/>
      <c r="F58" s="145"/>
      <c r="G58" s="147"/>
      <c r="H58" s="147"/>
      <c r="I58" s="147"/>
      <c r="J58" s="147"/>
      <c r="K58" s="147"/>
      <c r="L58" s="147"/>
      <c r="M58" s="147"/>
      <c r="N58" s="254"/>
      <c r="O58" s="254"/>
      <c r="P58" s="254"/>
      <c r="Q58" s="254"/>
      <c r="R58" s="254"/>
      <c r="S58" s="254"/>
      <c r="T58" s="254"/>
      <c r="U58" s="254"/>
      <c r="V58" s="254"/>
      <c r="W58" s="254"/>
      <c r="X58" s="254"/>
      <c r="Y58" s="254"/>
      <c r="Z58" s="254"/>
      <c r="AA58" s="254"/>
      <c r="AB58" s="254"/>
      <c r="AC58" s="254"/>
      <c r="AD58" s="254"/>
      <c r="AE58" s="254"/>
      <c r="AF58" s="254"/>
      <c r="AG58" s="254"/>
      <c r="AH58" s="254"/>
      <c r="AI58" s="254"/>
      <c r="AJ58" s="254"/>
      <c r="AK58" s="254"/>
      <c r="AL58" s="255"/>
      <c r="AM58" s="9"/>
    </row>
    <row r="59" spans="1:39">
      <c r="A59" s="9"/>
      <c r="B59" s="143"/>
      <c r="C59" s="9"/>
      <c r="D59" s="9"/>
      <c r="E59" s="144"/>
      <c r="F59" s="144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M59" s="9"/>
    </row>
    <row r="60" spans="1:39">
      <c r="A60" s="9"/>
      <c r="B60" s="143"/>
      <c r="C60" s="9"/>
      <c r="D60" s="9"/>
      <c r="E60" s="144"/>
      <c r="F60" s="144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M60" s="9"/>
    </row>
    <row r="61" spans="1:39">
      <c r="A61" s="9"/>
      <c r="B61" s="143"/>
      <c r="C61" s="9"/>
      <c r="D61" s="9"/>
      <c r="E61" s="144"/>
      <c r="F61" s="144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M61" s="9"/>
    </row>
    <row r="62" spans="1:39">
      <c r="A62" s="9"/>
      <c r="B62" s="143"/>
      <c r="C62" s="9"/>
      <c r="D62" s="9"/>
      <c r="E62" s="144"/>
      <c r="F62" s="144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M62" s="9"/>
    </row>
    <row r="63" spans="1:39">
      <c r="A63" s="9"/>
      <c r="B63" s="143"/>
      <c r="C63" s="9"/>
      <c r="D63" s="9"/>
      <c r="E63" s="144"/>
      <c r="F63" s="144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M63" s="9"/>
    </row>
    <row r="64" spans="1:39">
      <c r="A64" s="9"/>
      <c r="B64" s="143"/>
      <c r="C64" s="9"/>
      <c r="D64" s="9"/>
      <c r="E64" s="144"/>
      <c r="F64" s="144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M64" s="9"/>
    </row>
  </sheetData>
  <mergeCells count="58">
    <mergeCell ref="B3:E3"/>
    <mergeCell ref="AF3:AL3"/>
    <mergeCell ref="AF5:AL5"/>
    <mergeCell ref="AF7:AL7"/>
    <mergeCell ref="B9:E9"/>
    <mergeCell ref="AF9:AL9"/>
    <mergeCell ref="A12:AL12"/>
    <mergeCell ref="A13:AL13"/>
    <mergeCell ref="A14:AL14"/>
    <mergeCell ref="A15:A18"/>
    <mergeCell ref="B15:B18"/>
    <mergeCell ref="C15:C18"/>
    <mergeCell ref="D15:D18"/>
    <mergeCell ref="E15:E18"/>
    <mergeCell ref="F15:F18"/>
    <mergeCell ref="G15:AK15"/>
    <mergeCell ref="D30:E30"/>
    <mergeCell ref="AL15:AL18"/>
    <mergeCell ref="G17:AK18"/>
    <mergeCell ref="G19:AK19"/>
    <mergeCell ref="C20:E20"/>
    <mergeCell ref="C21:E21"/>
    <mergeCell ref="D22:E22"/>
    <mergeCell ref="C23:E23"/>
    <mergeCell ref="B24:B26"/>
    <mergeCell ref="A27:E27"/>
    <mergeCell ref="C28:E28"/>
    <mergeCell ref="C29:E29"/>
    <mergeCell ref="C43:E43"/>
    <mergeCell ref="C31:E31"/>
    <mergeCell ref="D32:E32"/>
    <mergeCell ref="B33:E33"/>
    <mergeCell ref="B34:E34"/>
    <mergeCell ref="B35:E35"/>
    <mergeCell ref="A36:F36"/>
    <mergeCell ref="A37:F37"/>
    <mergeCell ref="A38:F38"/>
    <mergeCell ref="A39:F39"/>
    <mergeCell ref="D41:E41"/>
    <mergeCell ref="C42:E42"/>
    <mergeCell ref="B50:G50"/>
    <mergeCell ref="H50:M50"/>
    <mergeCell ref="P50:S50"/>
    <mergeCell ref="U50:W50"/>
    <mergeCell ref="D44:E44"/>
    <mergeCell ref="C45:E45"/>
    <mergeCell ref="B48:G48"/>
    <mergeCell ref="H48:M48"/>
    <mergeCell ref="P48:S48"/>
    <mergeCell ref="U48:W48"/>
    <mergeCell ref="I49:L49"/>
    <mergeCell ref="P49:S49"/>
    <mergeCell ref="U49:W49"/>
    <mergeCell ref="A58:B58"/>
    <mergeCell ref="C58:D58"/>
    <mergeCell ref="I51:L51"/>
    <mergeCell ref="P51:S51"/>
    <mergeCell ref="U51:W51"/>
  </mergeCells>
  <printOptions horizontalCentered="1"/>
  <pageMargins left="0.59055118110236227" right="0.39370078740157483" top="1.1811023622047245" bottom="0.74803149606299213" header="0.31496062992125984" footer="0.31496062992125984"/>
  <pageSetup paperSize="8" scale="51" fitToHeight="10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3" tint="0.39997558519241921"/>
    <pageSetUpPr fitToPage="1"/>
  </sheetPr>
  <dimension ref="A1:BR64"/>
  <sheetViews>
    <sheetView showZeros="0" topLeftCell="A10" zoomScale="60" zoomScaleNormal="60" zoomScaleSheetLayoutView="55" workbookViewId="0">
      <selection activeCell="H15" sqref="H15:AL15"/>
    </sheetView>
  </sheetViews>
  <sheetFormatPr defaultColWidth="12.42578125" defaultRowHeight="18.75" outlineLevelRow="1"/>
  <cols>
    <col min="1" max="1" width="6" style="6" customWidth="1"/>
    <col min="2" max="2" width="62.85546875" style="85" customWidth="1"/>
    <col min="3" max="3" width="24.140625" style="6" customWidth="1"/>
    <col min="4" max="5" width="12.42578125" style="6"/>
    <col min="6" max="6" width="20.42578125" style="83" customWidth="1"/>
    <col min="7" max="7" width="8.42578125" style="83" hidden="1" customWidth="1"/>
    <col min="8" max="37" width="8.42578125" style="6" customWidth="1"/>
    <col min="38" max="38" width="8.42578125" style="6" hidden="1" customWidth="1"/>
    <col min="39" max="39" width="10.5703125" style="54" customWidth="1"/>
    <col min="40" max="40" width="20.7109375" style="6" customWidth="1"/>
    <col min="41" max="43" width="12.42578125" style="6"/>
    <col min="44" max="70" width="12.42578125" style="9"/>
    <col min="71" max="16384" width="12.42578125" style="6"/>
  </cols>
  <sheetData>
    <row r="1" spans="1:70" ht="15" hidden="1" customHeight="1" outlineLevel="1">
      <c r="A1" s="1"/>
      <c r="B1" s="2"/>
      <c r="C1" s="3"/>
      <c r="D1" s="4"/>
      <c r="E1" s="4"/>
      <c r="F1" s="4"/>
      <c r="G1" s="4"/>
      <c r="H1" s="5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8" t="s">
        <v>0</v>
      </c>
    </row>
    <row r="2" spans="1:70" ht="15" hidden="1" customHeight="1" outlineLevel="1">
      <c r="A2" s="1"/>
      <c r="B2" s="10" t="s">
        <v>1</v>
      </c>
      <c r="C2" s="3"/>
      <c r="D2" s="4"/>
      <c r="E2" s="4"/>
      <c r="F2" s="4"/>
      <c r="G2" s="4"/>
      <c r="H2" s="5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6" t="s">
        <v>2</v>
      </c>
      <c r="AJ2" s="7"/>
      <c r="AK2" s="7"/>
      <c r="AL2" s="7"/>
      <c r="AM2" s="7"/>
    </row>
    <row r="3" spans="1:70" ht="32.25" hidden="1" customHeight="1" outlineLevel="1">
      <c r="A3" s="1"/>
      <c r="B3" s="187" t="s">
        <v>3</v>
      </c>
      <c r="C3" s="187"/>
      <c r="D3" s="187"/>
      <c r="E3" s="187"/>
      <c r="F3" s="187"/>
      <c r="G3" s="4"/>
      <c r="H3" s="5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187" t="s">
        <v>4</v>
      </c>
      <c r="AH3" s="187"/>
      <c r="AI3" s="187"/>
      <c r="AJ3" s="187"/>
      <c r="AK3" s="187"/>
      <c r="AL3" s="187"/>
      <c r="AM3" s="187"/>
      <c r="AN3" s="78"/>
    </row>
    <row r="4" spans="1:70" ht="31.5" hidden="1" customHeight="1" outlineLevel="1">
      <c r="A4" s="1"/>
      <c r="B4" s="11" t="s">
        <v>5</v>
      </c>
      <c r="C4" s="12"/>
      <c r="D4" s="12"/>
      <c r="E4" s="12"/>
      <c r="F4" s="12"/>
      <c r="G4" s="4"/>
      <c r="H4" s="5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12"/>
      <c r="AH4" s="12"/>
      <c r="AI4" s="12"/>
      <c r="AJ4" s="12"/>
      <c r="AK4" s="12"/>
      <c r="AL4" s="7"/>
      <c r="AM4" s="7"/>
      <c r="AN4" s="78"/>
    </row>
    <row r="5" spans="1:70" ht="15" hidden="1" customHeight="1" outlineLevel="1">
      <c r="A5" s="1"/>
      <c r="B5" s="13" t="s">
        <v>6</v>
      </c>
      <c r="C5" s="14"/>
      <c r="D5" s="14"/>
      <c r="E5" s="14"/>
      <c r="F5" s="14"/>
      <c r="G5" s="4"/>
      <c r="H5" s="5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188" t="s">
        <v>6</v>
      </c>
      <c r="AH5" s="188"/>
      <c r="AI5" s="188"/>
      <c r="AJ5" s="188"/>
      <c r="AK5" s="188"/>
      <c r="AL5" s="188"/>
      <c r="AM5" s="188"/>
      <c r="AN5" s="78"/>
    </row>
    <row r="6" spans="1:70" ht="33" hidden="1" customHeight="1" outlineLevel="1">
      <c r="A6" s="1"/>
      <c r="B6" s="15" t="s">
        <v>7</v>
      </c>
      <c r="C6" s="12"/>
      <c r="D6" s="12"/>
      <c r="E6" s="12"/>
      <c r="F6" s="12"/>
      <c r="G6" s="4"/>
      <c r="H6" s="5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12"/>
      <c r="AH6" s="12"/>
      <c r="AI6" s="12"/>
      <c r="AJ6" s="12"/>
      <c r="AK6" s="12"/>
      <c r="AL6" s="7"/>
      <c r="AM6" s="7"/>
      <c r="AN6" s="78"/>
    </row>
    <row r="7" spans="1:70" ht="15" hidden="1" customHeight="1" outlineLevel="1">
      <c r="A7" s="1"/>
      <c r="B7" s="16" t="s">
        <v>8</v>
      </c>
      <c r="C7" s="17"/>
      <c r="D7" s="17"/>
      <c r="E7" s="17"/>
      <c r="F7" s="17"/>
      <c r="G7" s="4"/>
      <c r="H7" s="5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188" t="s">
        <v>8</v>
      </c>
      <c r="AH7" s="188"/>
      <c r="AI7" s="188"/>
      <c r="AJ7" s="188"/>
      <c r="AK7" s="188"/>
      <c r="AL7" s="188"/>
      <c r="AM7" s="188"/>
      <c r="AN7" s="78"/>
    </row>
    <row r="8" spans="1:70" ht="15" hidden="1" customHeight="1" outlineLevel="1">
      <c r="A8" s="1"/>
      <c r="B8" s="12"/>
      <c r="C8" s="12"/>
      <c r="D8" s="12"/>
      <c r="E8" s="12"/>
      <c r="F8" s="12"/>
      <c r="G8" s="4"/>
      <c r="H8" s="5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12"/>
      <c r="AH8" s="12"/>
      <c r="AI8" s="12"/>
      <c r="AJ8" s="12"/>
      <c r="AK8" s="12"/>
      <c r="AL8" s="7"/>
      <c r="AM8" s="7"/>
      <c r="AN8" s="78"/>
    </row>
    <row r="9" spans="1:70" ht="27.75" hidden="1" customHeight="1" outlineLevel="1" thickBot="1">
      <c r="A9" s="18"/>
      <c r="B9" s="187" t="s">
        <v>9</v>
      </c>
      <c r="C9" s="187"/>
      <c r="D9" s="187"/>
      <c r="E9" s="187"/>
      <c r="F9" s="187"/>
      <c r="G9" s="18"/>
      <c r="H9" s="18"/>
      <c r="I9" s="18"/>
      <c r="J9" s="18"/>
      <c r="K9" s="18"/>
      <c r="L9" s="18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89" t="s">
        <v>52</v>
      </c>
      <c r="AH9" s="189"/>
      <c r="AI9" s="189"/>
      <c r="AJ9" s="189"/>
      <c r="AK9" s="189"/>
      <c r="AL9" s="189"/>
      <c r="AM9" s="189"/>
      <c r="AN9" s="86"/>
    </row>
    <row r="10" spans="1:70" ht="27.75" customHeight="1" collapsed="1">
      <c r="A10" s="18"/>
      <c r="B10" s="19"/>
      <c r="C10" s="19"/>
      <c r="D10" s="19"/>
      <c r="E10" s="19"/>
      <c r="F10" s="19"/>
      <c r="G10" s="18"/>
      <c r="H10" s="18"/>
      <c r="I10" s="18"/>
      <c r="J10" s="18"/>
      <c r="K10" s="18"/>
      <c r="L10" s="18"/>
      <c r="M10" s="19"/>
      <c r="N10" s="19"/>
      <c r="O10" s="19"/>
      <c r="P10" s="19"/>
      <c r="Q10" s="19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20" t="s">
        <v>0</v>
      </c>
    </row>
    <row r="11" spans="1:70" ht="27.75" customHeight="1">
      <c r="A11" s="18"/>
      <c r="B11" s="19"/>
      <c r="C11" s="19"/>
      <c r="D11" s="19"/>
      <c r="E11" s="19"/>
      <c r="F11" s="19"/>
      <c r="G11" s="18"/>
      <c r="H11" s="18"/>
      <c r="I11" s="18"/>
      <c r="J11" s="18"/>
      <c r="K11" s="18"/>
      <c r="L11" s="18"/>
      <c r="M11" s="19"/>
      <c r="N11" s="19"/>
      <c r="O11" s="19"/>
      <c r="P11" s="19"/>
      <c r="Q11" s="19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86"/>
    </row>
    <row r="12" spans="1:70" s="21" customFormat="1" ht="21.75" customHeight="1">
      <c r="A12" s="198" t="s">
        <v>53</v>
      </c>
      <c r="B12" s="199"/>
      <c r="C12" s="199"/>
      <c r="D12" s="199"/>
      <c r="E12" s="199"/>
      <c r="F12" s="199"/>
      <c r="G12" s="199"/>
      <c r="H12" s="199"/>
      <c r="I12" s="199"/>
      <c r="J12" s="199"/>
      <c r="K12" s="199"/>
      <c r="L12" s="199"/>
      <c r="M12" s="199"/>
      <c r="N12" s="199"/>
      <c r="O12" s="199"/>
      <c r="P12" s="199"/>
      <c r="Q12" s="199"/>
      <c r="R12" s="199"/>
      <c r="S12" s="199"/>
      <c r="T12" s="199"/>
      <c r="U12" s="199"/>
      <c r="V12" s="199"/>
      <c r="W12" s="199"/>
      <c r="X12" s="199"/>
      <c r="Y12" s="199"/>
      <c r="Z12" s="199"/>
      <c r="AA12" s="199"/>
      <c r="AB12" s="199"/>
      <c r="AC12" s="199"/>
      <c r="AD12" s="199"/>
      <c r="AE12" s="199"/>
      <c r="AF12" s="199"/>
      <c r="AG12" s="199"/>
      <c r="AH12" s="199"/>
      <c r="AI12" s="199"/>
      <c r="AJ12" s="199"/>
      <c r="AK12" s="199"/>
      <c r="AL12" s="199"/>
      <c r="AM12" s="199"/>
      <c r="AN12" s="200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  <c r="BJ12" s="22"/>
      <c r="BK12" s="22"/>
      <c r="BL12" s="22"/>
      <c r="BM12" s="22"/>
      <c r="BN12" s="22"/>
      <c r="BO12" s="22"/>
      <c r="BP12" s="22"/>
      <c r="BQ12" s="22"/>
      <c r="BR12" s="22"/>
    </row>
    <row r="13" spans="1:70" s="21" customFormat="1" ht="21.75" customHeight="1">
      <c r="A13" s="198" t="s">
        <v>12</v>
      </c>
      <c r="B13" s="199"/>
      <c r="C13" s="199"/>
      <c r="D13" s="199"/>
      <c r="E13" s="199"/>
      <c r="F13" s="199"/>
      <c r="G13" s="199"/>
      <c r="H13" s="199"/>
      <c r="I13" s="199"/>
      <c r="J13" s="199"/>
      <c r="K13" s="199"/>
      <c r="L13" s="199"/>
      <c r="M13" s="199"/>
      <c r="N13" s="199"/>
      <c r="O13" s="199"/>
      <c r="P13" s="199"/>
      <c r="Q13" s="199"/>
      <c r="R13" s="199"/>
      <c r="S13" s="199"/>
      <c r="T13" s="199"/>
      <c r="U13" s="199"/>
      <c r="V13" s="199"/>
      <c r="W13" s="199"/>
      <c r="X13" s="199"/>
      <c r="Y13" s="199"/>
      <c r="Z13" s="199"/>
      <c r="AA13" s="199"/>
      <c r="AB13" s="199"/>
      <c r="AC13" s="199"/>
      <c r="AD13" s="199"/>
      <c r="AE13" s="199"/>
      <c r="AF13" s="199"/>
      <c r="AG13" s="199"/>
      <c r="AH13" s="199"/>
      <c r="AI13" s="199"/>
      <c r="AJ13" s="199"/>
      <c r="AK13" s="199"/>
      <c r="AL13" s="199"/>
      <c r="AM13" s="199"/>
      <c r="AN13" s="200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  <c r="BJ13" s="22"/>
      <c r="BK13" s="22"/>
      <c r="BL13" s="22"/>
      <c r="BM13" s="22"/>
      <c r="BN13" s="22"/>
      <c r="BO13" s="22"/>
      <c r="BP13" s="22"/>
      <c r="BQ13" s="22"/>
      <c r="BR13" s="22"/>
    </row>
    <row r="14" spans="1:70" s="21" customFormat="1" ht="21.75" customHeight="1">
      <c r="A14" s="198" t="s">
        <v>13</v>
      </c>
      <c r="B14" s="199"/>
      <c r="C14" s="199"/>
      <c r="D14" s="199"/>
      <c r="E14" s="199"/>
      <c r="F14" s="199"/>
      <c r="G14" s="199"/>
      <c r="H14" s="199"/>
      <c r="I14" s="199"/>
      <c r="J14" s="199"/>
      <c r="K14" s="199"/>
      <c r="L14" s="199"/>
      <c r="M14" s="199"/>
      <c r="N14" s="199"/>
      <c r="O14" s="199"/>
      <c r="P14" s="199"/>
      <c r="Q14" s="199"/>
      <c r="R14" s="199"/>
      <c r="S14" s="199"/>
      <c r="T14" s="199"/>
      <c r="U14" s="199"/>
      <c r="V14" s="199"/>
      <c r="W14" s="199"/>
      <c r="X14" s="199"/>
      <c r="Y14" s="199"/>
      <c r="Z14" s="199"/>
      <c r="AA14" s="199"/>
      <c r="AB14" s="199"/>
      <c r="AC14" s="199"/>
      <c r="AD14" s="199"/>
      <c r="AE14" s="199"/>
      <c r="AF14" s="199"/>
      <c r="AG14" s="199"/>
      <c r="AH14" s="199"/>
      <c r="AI14" s="199"/>
      <c r="AJ14" s="199"/>
      <c r="AK14" s="199"/>
      <c r="AL14" s="199"/>
      <c r="AM14" s="199"/>
      <c r="AN14" s="200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  <c r="BJ14" s="22"/>
      <c r="BK14" s="22"/>
      <c r="BL14" s="22"/>
      <c r="BM14" s="22"/>
      <c r="BN14" s="22"/>
      <c r="BO14" s="22"/>
      <c r="BP14" s="22"/>
      <c r="BQ14" s="22"/>
      <c r="BR14" s="22"/>
    </row>
    <row r="15" spans="1:70" ht="15" customHeight="1">
      <c r="A15" s="182" t="s">
        <v>14</v>
      </c>
      <c r="B15" s="183" t="s">
        <v>15</v>
      </c>
      <c r="C15" s="182" t="s">
        <v>16</v>
      </c>
      <c r="D15" s="184" t="s">
        <v>54</v>
      </c>
      <c r="E15" s="184" t="s">
        <v>17</v>
      </c>
      <c r="F15" s="184" t="s">
        <v>55</v>
      </c>
      <c r="G15" s="201" t="s">
        <v>19</v>
      </c>
      <c r="H15" s="186" t="s">
        <v>104</v>
      </c>
      <c r="I15" s="186"/>
      <c r="J15" s="186"/>
      <c r="K15" s="186"/>
      <c r="L15" s="186"/>
      <c r="M15" s="186"/>
      <c r="N15" s="186"/>
      <c r="O15" s="186"/>
      <c r="P15" s="186"/>
      <c r="Q15" s="186"/>
      <c r="R15" s="186"/>
      <c r="S15" s="186"/>
      <c r="T15" s="186"/>
      <c r="U15" s="186"/>
      <c r="V15" s="186"/>
      <c r="W15" s="186"/>
      <c r="X15" s="186"/>
      <c r="Y15" s="186"/>
      <c r="Z15" s="186"/>
      <c r="AA15" s="186"/>
      <c r="AB15" s="186"/>
      <c r="AC15" s="186"/>
      <c r="AD15" s="186"/>
      <c r="AE15" s="186"/>
      <c r="AF15" s="186"/>
      <c r="AG15" s="186"/>
      <c r="AH15" s="186"/>
      <c r="AI15" s="186"/>
      <c r="AJ15" s="186"/>
      <c r="AK15" s="186"/>
      <c r="AL15" s="204"/>
      <c r="AM15" s="176" t="s">
        <v>20</v>
      </c>
      <c r="AN15" s="190" t="s">
        <v>56</v>
      </c>
    </row>
    <row r="16" spans="1:70" ht="33" customHeight="1">
      <c r="A16" s="182"/>
      <c r="B16" s="183"/>
      <c r="C16" s="182"/>
      <c r="D16" s="184"/>
      <c r="E16" s="184"/>
      <c r="F16" s="184"/>
      <c r="G16" s="202"/>
      <c r="H16" s="241">
        <v>1</v>
      </c>
      <c r="I16" s="24">
        <v>2</v>
      </c>
      <c r="J16" s="23">
        <v>3</v>
      </c>
      <c r="K16" s="24">
        <v>4</v>
      </c>
      <c r="L16" s="23">
        <v>5</v>
      </c>
      <c r="M16" s="24">
        <v>6</v>
      </c>
      <c r="N16" s="241">
        <v>7</v>
      </c>
      <c r="O16" s="242">
        <v>8</v>
      </c>
      <c r="P16" s="23">
        <v>9</v>
      </c>
      <c r="Q16" s="24">
        <v>10</v>
      </c>
      <c r="R16" s="23">
        <v>11</v>
      </c>
      <c r="S16" s="24">
        <v>12</v>
      </c>
      <c r="T16" s="23">
        <v>13</v>
      </c>
      <c r="U16" s="242">
        <v>14</v>
      </c>
      <c r="V16" s="241">
        <v>15</v>
      </c>
      <c r="W16" s="24">
        <v>16</v>
      </c>
      <c r="X16" s="23">
        <v>17</v>
      </c>
      <c r="Y16" s="24">
        <v>18</v>
      </c>
      <c r="Z16" s="23">
        <v>19</v>
      </c>
      <c r="AA16" s="24">
        <v>20</v>
      </c>
      <c r="AB16" s="241">
        <v>21</v>
      </c>
      <c r="AC16" s="242">
        <v>22</v>
      </c>
      <c r="AD16" s="23">
        <v>23</v>
      </c>
      <c r="AE16" s="24">
        <v>24</v>
      </c>
      <c r="AF16" s="23">
        <v>25</v>
      </c>
      <c r="AG16" s="24">
        <v>26</v>
      </c>
      <c r="AH16" s="23">
        <v>27</v>
      </c>
      <c r="AI16" s="242">
        <v>28</v>
      </c>
      <c r="AJ16" s="241">
        <v>29</v>
      </c>
      <c r="AK16" s="24">
        <v>30</v>
      </c>
      <c r="AL16" s="113">
        <v>31</v>
      </c>
      <c r="AM16" s="176"/>
      <c r="AN16" s="190"/>
    </row>
    <row r="17" spans="1:70" ht="15" hidden="1" customHeight="1">
      <c r="A17" s="182"/>
      <c r="B17" s="183"/>
      <c r="C17" s="182"/>
      <c r="D17" s="184"/>
      <c r="E17" s="184"/>
      <c r="F17" s="184"/>
      <c r="G17" s="202"/>
      <c r="H17" s="191" t="s">
        <v>56</v>
      </c>
      <c r="I17" s="192"/>
      <c r="J17" s="192"/>
      <c r="K17" s="192"/>
      <c r="L17" s="192"/>
      <c r="M17" s="192"/>
      <c r="N17" s="192"/>
      <c r="O17" s="192"/>
      <c r="P17" s="192"/>
      <c r="Q17" s="192"/>
      <c r="R17" s="192"/>
      <c r="S17" s="192"/>
      <c r="T17" s="192"/>
      <c r="U17" s="192"/>
      <c r="V17" s="192"/>
      <c r="W17" s="192"/>
      <c r="X17" s="192"/>
      <c r="Y17" s="192"/>
      <c r="Z17" s="192"/>
      <c r="AA17" s="192"/>
      <c r="AB17" s="192"/>
      <c r="AC17" s="192"/>
      <c r="AD17" s="192"/>
      <c r="AE17" s="192"/>
      <c r="AF17" s="192"/>
      <c r="AG17" s="192"/>
      <c r="AH17" s="192"/>
      <c r="AI17" s="192"/>
      <c r="AJ17" s="192"/>
      <c r="AK17" s="192"/>
      <c r="AL17" s="192"/>
      <c r="AM17" s="176"/>
      <c r="AN17" s="87"/>
    </row>
    <row r="18" spans="1:70" ht="36" customHeight="1">
      <c r="A18" s="182"/>
      <c r="B18" s="183"/>
      <c r="C18" s="182"/>
      <c r="D18" s="184"/>
      <c r="E18" s="184"/>
      <c r="F18" s="184"/>
      <c r="G18" s="203"/>
      <c r="H18" s="193"/>
      <c r="I18" s="194"/>
      <c r="J18" s="194"/>
      <c r="K18" s="194"/>
      <c r="L18" s="194"/>
      <c r="M18" s="194"/>
      <c r="N18" s="194"/>
      <c r="O18" s="194"/>
      <c r="P18" s="194"/>
      <c r="Q18" s="194"/>
      <c r="R18" s="194"/>
      <c r="S18" s="194"/>
      <c r="T18" s="194"/>
      <c r="U18" s="194"/>
      <c r="V18" s="194"/>
      <c r="W18" s="194"/>
      <c r="X18" s="194"/>
      <c r="Y18" s="194"/>
      <c r="Z18" s="194"/>
      <c r="AA18" s="194"/>
      <c r="AB18" s="194"/>
      <c r="AC18" s="194"/>
      <c r="AD18" s="194"/>
      <c r="AE18" s="194"/>
      <c r="AF18" s="194"/>
      <c r="AG18" s="194"/>
      <c r="AH18" s="194"/>
      <c r="AI18" s="194"/>
      <c r="AJ18" s="194"/>
      <c r="AK18" s="194"/>
      <c r="AL18" s="194"/>
      <c r="AM18" s="176"/>
      <c r="AN18" s="88" t="s">
        <v>57</v>
      </c>
    </row>
    <row r="19" spans="1:70" s="29" customFormat="1" ht="30" customHeight="1" thickBot="1">
      <c r="A19" s="27">
        <v>1</v>
      </c>
      <c r="B19" s="27">
        <v>2</v>
      </c>
      <c r="C19" s="28">
        <v>3</v>
      </c>
      <c r="D19" s="27">
        <v>4</v>
      </c>
      <c r="E19" s="28">
        <v>5</v>
      </c>
      <c r="F19" s="27">
        <v>6</v>
      </c>
      <c r="G19" s="27">
        <v>7</v>
      </c>
      <c r="H19" s="178">
        <v>7</v>
      </c>
      <c r="I19" s="178"/>
      <c r="J19" s="178"/>
      <c r="K19" s="178"/>
      <c r="L19" s="178"/>
      <c r="M19" s="178"/>
      <c r="N19" s="178"/>
      <c r="O19" s="178"/>
      <c r="P19" s="178"/>
      <c r="Q19" s="178"/>
      <c r="R19" s="178"/>
      <c r="S19" s="178"/>
      <c r="T19" s="178"/>
      <c r="U19" s="178"/>
      <c r="V19" s="178"/>
      <c r="W19" s="178"/>
      <c r="X19" s="178"/>
      <c r="Y19" s="178"/>
      <c r="Z19" s="178"/>
      <c r="AA19" s="178"/>
      <c r="AB19" s="178"/>
      <c r="AC19" s="178"/>
      <c r="AD19" s="178"/>
      <c r="AE19" s="178"/>
      <c r="AF19" s="178"/>
      <c r="AG19" s="178"/>
      <c r="AH19" s="178"/>
      <c r="AI19" s="178"/>
      <c r="AJ19" s="178"/>
      <c r="AK19" s="178"/>
      <c r="AL19" s="178"/>
      <c r="AM19" s="27">
        <v>8</v>
      </c>
      <c r="AN19" s="89">
        <v>9</v>
      </c>
      <c r="AR19" s="30"/>
      <c r="AS19" s="30"/>
      <c r="AT19" s="30"/>
      <c r="AU19" s="30"/>
      <c r="AV19" s="30"/>
      <c r="AW19" s="30"/>
      <c r="AX19" s="30"/>
      <c r="AY19" s="30"/>
      <c r="AZ19" s="30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30"/>
    </row>
    <row r="20" spans="1:70" s="34" customFormat="1" ht="15" hidden="1" customHeight="1">
      <c r="A20" s="23"/>
      <c r="B20" s="31"/>
      <c r="C20" s="179" t="s">
        <v>22</v>
      </c>
      <c r="D20" s="179"/>
      <c r="E20" s="179"/>
      <c r="F20" s="179"/>
      <c r="G20" s="32" t="s">
        <v>23</v>
      </c>
      <c r="H20" s="111">
        <f>'[1]мес ТЗ 2018'!AM447</f>
        <v>50.781999999999996</v>
      </c>
      <c r="I20" s="111">
        <f>'[1]мес ТЗ 2018'!AM586</f>
        <v>1.7</v>
      </c>
      <c r="J20" s="111">
        <f>'[1]мес ТЗ 2018'!AM727</f>
        <v>0</v>
      </c>
      <c r="K20" s="111">
        <f>'[1]мес ТЗ 2018'!AM828</f>
        <v>0</v>
      </c>
      <c r="L20" s="111">
        <f>'[1]мес ТЗ 2018'!AM933</f>
        <v>0.47</v>
      </c>
      <c r="M20" s="111">
        <f>'[1]мес ТЗ 2018'!AM1036</f>
        <v>5.27</v>
      </c>
      <c r="N20" s="111">
        <f>'[1]мес ТЗ 2018'!AM1137</f>
        <v>0</v>
      </c>
      <c r="O20" s="111">
        <f>'[1]мес ТЗ 2018'!AM1277</f>
        <v>0.75</v>
      </c>
      <c r="P20" s="111">
        <f>'[1]мес ТЗ 2018'!AM1377</f>
        <v>0</v>
      </c>
      <c r="Q20" s="111">
        <f>'[1]мес ТЗ 2018'!AM1474</f>
        <v>0</v>
      </c>
      <c r="R20" s="111">
        <f>'[1]мес ТЗ 2018'!AM1614</f>
        <v>0</v>
      </c>
      <c r="S20" s="111">
        <f>'[1]мес ТЗ 2018'!AM1747</f>
        <v>0</v>
      </c>
      <c r="T20" s="111"/>
      <c r="U20" s="111"/>
      <c r="V20" s="111"/>
      <c r="W20" s="111"/>
      <c r="X20" s="111"/>
      <c r="Y20" s="111"/>
      <c r="Z20" s="111"/>
      <c r="AA20" s="111"/>
      <c r="AB20" s="111"/>
      <c r="AC20" s="111"/>
      <c r="AD20" s="111"/>
      <c r="AE20" s="111"/>
      <c r="AF20" s="111"/>
      <c r="AG20" s="111"/>
      <c r="AH20" s="111"/>
      <c r="AI20" s="111"/>
      <c r="AJ20" s="111"/>
      <c r="AK20" s="111"/>
      <c r="AL20" s="111"/>
      <c r="AM20" s="33">
        <f t="shared" ref="AM20:AM23" si="0">SUM(H20:AL20)</f>
        <v>58.971999999999994</v>
      </c>
      <c r="AN20" s="33">
        <f t="shared" ref="AN20:AN40" si="1">AM20</f>
        <v>58.971999999999994</v>
      </c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9"/>
      <c r="BJ20" s="9"/>
      <c r="BK20" s="9"/>
      <c r="BL20" s="9"/>
      <c r="BM20" s="9"/>
      <c r="BN20" s="9"/>
      <c r="BO20" s="9"/>
      <c r="BP20" s="9"/>
      <c r="BQ20" s="9"/>
      <c r="BR20" s="9"/>
    </row>
    <row r="21" spans="1:70" s="34" customFormat="1" ht="15" hidden="1" customHeight="1">
      <c r="A21" s="23"/>
      <c r="B21" s="31"/>
      <c r="C21" s="180" t="s">
        <v>24</v>
      </c>
      <c r="D21" s="180"/>
      <c r="E21" s="180"/>
      <c r="F21" s="180"/>
      <c r="G21" s="32" t="s">
        <v>23</v>
      </c>
      <c r="H21" s="111">
        <f>'[1]мес ТЗ 2018'!AM448</f>
        <v>95.995999999999995</v>
      </c>
      <c r="I21" s="111">
        <f>'[1]мес ТЗ 2018'!AM587</f>
        <v>9.7100000000000009</v>
      </c>
      <c r="J21" s="111">
        <f>'[1]мес ТЗ 2018'!AM728</f>
        <v>0</v>
      </c>
      <c r="K21" s="111">
        <f>'[1]мес ТЗ 2018'!AM829</f>
        <v>0</v>
      </c>
      <c r="L21" s="111">
        <f>'[1]мес ТЗ 2018'!AM934</f>
        <v>0.57999999999999996</v>
      </c>
      <c r="M21" s="111">
        <f>'[1]мес ТЗ 2018'!AM1037</f>
        <v>0</v>
      </c>
      <c r="N21" s="111">
        <f>'[1]мес ТЗ 2018'!AM1138</f>
        <v>0</v>
      </c>
      <c r="O21" s="111">
        <f>'[1]мес ТЗ 2018'!AM1278</f>
        <v>0.45</v>
      </c>
      <c r="P21" s="111">
        <f>'[1]мес ТЗ 2018'!AM1378</f>
        <v>0</v>
      </c>
      <c r="Q21" s="111">
        <f>'[1]мес ТЗ 2018'!AM1475</f>
        <v>0</v>
      </c>
      <c r="R21" s="111">
        <f>'[1]мес ТЗ 2018'!AM1615</f>
        <v>0</v>
      </c>
      <c r="S21" s="111">
        <f>'[1]мес ТЗ 2018'!AM1748</f>
        <v>0</v>
      </c>
      <c r="T21" s="111"/>
      <c r="U21" s="111"/>
      <c r="V21" s="111"/>
      <c r="W21" s="111"/>
      <c r="X21" s="111"/>
      <c r="Y21" s="111"/>
      <c r="Z21" s="111"/>
      <c r="AA21" s="111"/>
      <c r="AB21" s="111"/>
      <c r="AC21" s="111"/>
      <c r="AD21" s="111"/>
      <c r="AE21" s="111"/>
      <c r="AF21" s="111"/>
      <c r="AG21" s="111"/>
      <c r="AH21" s="111"/>
      <c r="AI21" s="111"/>
      <c r="AJ21" s="111"/>
      <c r="AK21" s="111"/>
      <c r="AL21" s="111"/>
      <c r="AM21" s="33">
        <f t="shared" si="0"/>
        <v>106.73599999999999</v>
      </c>
      <c r="AN21" s="33">
        <f t="shared" si="1"/>
        <v>106.73599999999999</v>
      </c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9"/>
      <c r="BL21" s="9"/>
      <c r="BM21" s="9"/>
      <c r="BN21" s="9"/>
      <c r="BO21" s="9"/>
      <c r="BP21" s="9"/>
      <c r="BQ21" s="9"/>
      <c r="BR21" s="9"/>
    </row>
    <row r="22" spans="1:70" s="34" customFormat="1" ht="15" hidden="1" customHeight="1">
      <c r="A22" s="23"/>
      <c r="B22" s="31"/>
      <c r="C22" s="31"/>
      <c r="D22" s="159" t="s">
        <v>58</v>
      </c>
      <c r="E22" s="159"/>
      <c r="F22" s="159"/>
      <c r="G22" s="32" t="s">
        <v>23</v>
      </c>
      <c r="H22" s="111" t="e">
        <f>#REF!</f>
        <v>#REF!</v>
      </c>
      <c r="I22" s="111" t="e">
        <f>#REF!</f>
        <v>#REF!</v>
      </c>
      <c r="J22" s="111" t="e">
        <f>#REF!</f>
        <v>#REF!</v>
      </c>
      <c r="K22" s="111" t="e">
        <f>#REF!</f>
        <v>#REF!</v>
      </c>
      <c r="L22" s="111" t="e">
        <f>#REF!</f>
        <v>#REF!</v>
      </c>
      <c r="M22" s="111" t="e">
        <f>#REF!</f>
        <v>#REF!</v>
      </c>
      <c r="N22" s="111" t="e">
        <f>#REF!</f>
        <v>#REF!</v>
      </c>
      <c r="O22" s="111" t="e">
        <f>#REF!</f>
        <v>#REF!</v>
      </c>
      <c r="P22" s="111" t="e">
        <f>#REF!</f>
        <v>#REF!</v>
      </c>
      <c r="Q22" s="111" t="e">
        <f>#REF!</f>
        <v>#REF!</v>
      </c>
      <c r="R22" s="111" t="e">
        <f>#REF!</f>
        <v>#REF!</v>
      </c>
      <c r="S22" s="111" t="e">
        <f>#REF!</f>
        <v>#REF!</v>
      </c>
      <c r="T22" s="111"/>
      <c r="U22" s="111"/>
      <c r="V22" s="111"/>
      <c r="W22" s="111"/>
      <c r="X22" s="111"/>
      <c r="Y22" s="111"/>
      <c r="Z22" s="111"/>
      <c r="AA22" s="111"/>
      <c r="AB22" s="111"/>
      <c r="AC22" s="111"/>
      <c r="AD22" s="111"/>
      <c r="AE22" s="111"/>
      <c r="AF22" s="111"/>
      <c r="AG22" s="111"/>
      <c r="AH22" s="111"/>
      <c r="AI22" s="111"/>
      <c r="AJ22" s="111"/>
      <c r="AK22" s="111"/>
      <c r="AL22" s="111"/>
      <c r="AM22" s="33" t="e">
        <f t="shared" si="0"/>
        <v>#REF!</v>
      </c>
      <c r="AN22" s="33" t="e">
        <f t="shared" si="1"/>
        <v>#REF!</v>
      </c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  <c r="BM22" s="9"/>
      <c r="BN22" s="9"/>
      <c r="BO22" s="9"/>
      <c r="BP22" s="9"/>
      <c r="BQ22" s="9"/>
      <c r="BR22" s="9"/>
    </row>
    <row r="23" spans="1:70" s="34" customFormat="1" ht="48" hidden="1" customHeight="1">
      <c r="A23" s="23"/>
      <c r="B23" s="31"/>
      <c r="C23" s="180" t="s">
        <v>25</v>
      </c>
      <c r="D23" s="180"/>
      <c r="E23" s="180"/>
      <c r="F23" s="180"/>
      <c r="G23" s="32" t="s">
        <v>26</v>
      </c>
      <c r="H23" s="111">
        <f>'[1]мес ТЗ 2018'!AM450</f>
        <v>3.2</v>
      </c>
      <c r="I23" s="111">
        <f>'[1]мес ТЗ 2018'!AM589</f>
        <v>80.421999999999997</v>
      </c>
      <c r="J23" s="111">
        <f>'[1]мес ТЗ 2018'!AM730</f>
        <v>0.68</v>
      </c>
      <c r="K23" s="111">
        <f>'[1]мес ТЗ 2018'!AM831</f>
        <v>0</v>
      </c>
      <c r="L23" s="111">
        <f>'[1]мес ТЗ 2018'!AM936</f>
        <v>0.75</v>
      </c>
      <c r="M23" s="111">
        <f>'[1]мес ТЗ 2018'!AM1039</f>
        <v>0</v>
      </c>
      <c r="N23" s="111">
        <f>'[1]мес ТЗ 2018'!AM1140</f>
        <v>0</v>
      </c>
      <c r="O23" s="111">
        <f>'[1]мес ТЗ 2018'!AM1280</f>
        <v>0</v>
      </c>
      <c r="P23" s="112">
        <f>'[1]мес ТЗ 2018'!AM1380</f>
        <v>0</v>
      </c>
      <c r="Q23" s="111">
        <f>'[1]мес ТЗ 2018'!AM1477</f>
        <v>0</v>
      </c>
      <c r="R23" s="111">
        <f>'[1]мес ТЗ 2018'!AM1617</f>
        <v>0</v>
      </c>
      <c r="S23" s="111">
        <f>'[1]мес ТЗ 2018'!AM1750</f>
        <v>0</v>
      </c>
      <c r="T23" s="111"/>
      <c r="U23" s="111"/>
      <c r="V23" s="111"/>
      <c r="W23" s="111"/>
      <c r="X23" s="111"/>
      <c r="Y23" s="111"/>
      <c r="Z23" s="111"/>
      <c r="AA23" s="111"/>
      <c r="AB23" s="111"/>
      <c r="AC23" s="111"/>
      <c r="AD23" s="111"/>
      <c r="AE23" s="111"/>
      <c r="AF23" s="111"/>
      <c r="AG23" s="111"/>
      <c r="AH23" s="111"/>
      <c r="AI23" s="111"/>
      <c r="AJ23" s="111"/>
      <c r="AK23" s="111"/>
      <c r="AL23" s="111"/>
      <c r="AM23" s="33">
        <f t="shared" si="0"/>
        <v>85.052000000000007</v>
      </c>
      <c r="AN23" s="33">
        <f t="shared" si="1"/>
        <v>85.052000000000007</v>
      </c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9"/>
      <c r="BN23" s="9"/>
      <c r="BO23" s="9"/>
      <c r="BP23" s="9"/>
      <c r="BQ23" s="9"/>
      <c r="BR23" s="9"/>
    </row>
    <row r="24" spans="1:70" s="39" customFormat="1" ht="78" customHeight="1">
      <c r="A24" s="36" t="s">
        <v>27</v>
      </c>
      <c r="B24" s="195" t="s">
        <v>59</v>
      </c>
      <c r="C24" s="31" t="s">
        <v>29</v>
      </c>
      <c r="D24" s="33">
        <f>'[2] Год ТЗ 38 '!D66</f>
        <v>7.8620000000000001</v>
      </c>
      <c r="E24" s="37" t="s">
        <v>30</v>
      </c>
      <c r="F24" s="38" t="s">
        <v>31</v>
      </c>
      <c r="G24" s="32">
        <v>1</v>
      </c>
      <c r="H24" s="243"/>
      <c r="I24" s="111"/>
      <c r="J24" s="111">
        <f>D24</f>
        <v>7.8620000000000001</v>
      </c>
      <c r="K24" s="111"/>
      <c r="L24" s="111"/>
      <c r="M24" s="111"/>
      <c r="N24" s="243"/>
      <c r="O24" s="243"/>
      <c r="P24" s="111"/>
      <c r="Q24" s="111"/>
      <c r="R24" s="111"/>
      <c r="S24" s="111"/>
      <c r="T24" s="111"/>
      <c r="U24" s="243"/>
      <c r="V24" s="243"/>
      <c r="W24" s="111"/>
      <c r="X24" s="111"/>
      <c r="Y24" s="111"/>
      <c r="Z24" s="111"/>
      <c r="AA24" s="111"/>
      <c r="AB24" s="243"/>
      <c r="AC24" s="243"/>
      <c r="AD24" s="111"/>
      <c r="AE24" s="111"/>
      <c r="AF24" s="111"/>
      <c r="AG24" s="111"/>
      <c r="AH24" s="111"/>
      <c r="AI24" s="243"/>
      <c r="AJ24" s="243"/>
      <c r="AK24" s="111"/>
      <c r="AL24" s="111"/>
      <c r="AM24" s="33">
        <f>SUM(H24:AL24)</f>
        <v>7.8620000000000001</v>
      </c>
      <c r="AN24" s="33">
        <f t="shared" si="1"/>
        <v>7.8620000000000001</v>
      </c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9"/>
      <c r="BM24" s="9"/>
      <c r="BN24" s="9"/>
      <c r="BO24" s="9"/>
      <c r="BP24" s="9"/>
      <c r="BQ24" s="9"/>
      <c r="BR24" s="9"/>
    </row>
    <row r="25" spans="1:70" s="41" customFormat="1" ht="57" hidden="1" customHeight="1">
      <c r="A25" s="36" t="s">
        <v>32</v>
      </c>
      <c r="B25" s="196"/>
      <c r="C25" s="31" t="s">
        <v>33</v>
      </c>
      <c r="D25" s="33">
        <f>'[1]Норма ТК'!C274</f>
        <v>0</v>
      </c>
      <c r="E25" s="35" t="s">
        <v>34</v>
      </c>
      <c r="F25" s="40" t="s">
        <v>35</v>
      </c>
      <c r="G25" s="32">
        <v>1</v>
      </c>
      <c r="H25" s="243"/>
      <c r="I25" s="111">
        <f>D25</f>
        <v>0</v>
      </c>
      <c r="J25" s="111"/>
      <c r="K25" s="111"/>
      <c r="L25" s="111">
        <f>D25</f>
        <v>0</v>
      </c>
      <c r="M25" s="111"/>
      <c r="N25" s="243"/>
      <c r="O25" s="243">
        <f>D25</f>
        <v>0</v>
      </c>
      <c r="P25" s="111"/>
      <c r="Q25" s="111"/>
      <c r="R25" s="111">
        <f>D25</f>
        <v>0</v>
      </c>
      <c r="S25" s="111"/>
      <c r="T25" s="111"/>
      <c r="U25" s="243"/>
      <c r="V25" s="243"/>
      <c r="W25" s="111"/>
      <c r="X25" s="111"/>
      <c r="Y25" s="111"/>
      <c r="Z25" s="111"/>
      <c r="AA25" s="111"/>
      <c r="AB25" s="243"/>
      <c r="AC25" s="243"/>
      <c r="AD25" s="111"/>
      <c r="AE25" s="111"/>
      <c r="AF25" s="111"/>
      <c r="AG25" s="111"/>
      <c r="AH25" s="111"/>
      <c r="AI25" s="243"/>
      <c r="AJ25" s="243"/>
      <c r="AK25" s="111"/>
      <c r="AL25" s="111"/>
      <c r="AM25" s="33">
        <f t="shared" ref="AM25:AM26" si="2">SUM(H25:AL25)</f>
        <v>0</v>
      </c>
      <c r="AN25" s="33">
        <f t="shared" si="1"/>
        <v>0</v>
      </c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9"/>
      <c r="BJ25" s="9"/>
      <c r="BK25" s="9"/>
      <c r="BL25" s="9"/>
      <c r="BM25" s="9"/>
      <c r="BN25" s="9"/>
      <c r="BO25" s="9"/>
      <c r="BP25" s="9"/>
      <c r="BQ25" s="9"/>
      <c r="BR25" s="9"/>
    </row>
    <row r="26" spans="1:70" s="42" customFormat="1" ht="65.25" customHeight="1">
      <c r="A26" s="36" t="s">
        <v>36</v>
      </c>
      <c r="B26" s="197"/>
      <c r="C26" s="31" t="s">
        <v>37</v>
      </c>
      <c r="D26" s="33">
        <v>19.72</v>
      </c>
      <c r="E26" s="35" t="s">
        <v>38</v>
      </c>
      <c r="F26" s="31" t="s">
        <v>39</v>
      </c>
      <c r="G26" s="32">
        <v>1</v>
      </c>
      <c r="H26" s="243"/>
      <c r="I26" s="111"/>
      <c r="J26" s="111"/>
      <c r="K26" s="111">
        <f>D26</f>
        <v>19.72</v>
      </c>
      <c r="L26" s="111"/>
      <c r="M26" s="111"/>
      <c r="N26" s="243"/>
      <c r="O26" s="243"/>
      <c r="P26" s="111"/>
      <c r="Q26" s="111"/>
      <c r="R26" s="111"/>
      <c r="S26" s="111"/>
      <c r="T26" s="111"/>
      <c r="U26" s="243"/>
      <c r="V26" s="243"/>
      <c r="W26" s="111"/>
      <c r="X26" s="111"/>
      <c r="Y26" s="111"/>
      <c r="Z26" s="111"/>
      <c r="AA26" s="111"/>
      <c r="AB26" s="243"/>
      <c r="AC26" s="243"/>
      <c r="AD26" s="111"/>
      <c r="AE26" s="111"/>
      <c r="AF26" s="111"/>
      <c r="AG26" s="111"/>
      <c r="AH26" s="111"/>
      <c r="AI26" s="243"/>
      <c r="AJ26" s="243"/>
      <c r="AK26" s="111"/>
      <c r="AL26" s="111"/>
      <c r="AM26" s="33">
        <f t="shared" si="2"/>
        <v>19.72</v>
      </c>
      <c r="AN26" s="33">
        <f t="shared" si="1"/>
        <v>19.72</v>
      </c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9"/>
      <c r="BL26" s="9"/>
      <c r="BM26" s="9"/>
      <c r="BN26" s="9"/>
      <c r="BO26" s="9"/>
      <c r="BP26" s="9"/>
      <c r="BQ26" s="9"/>
      <c r="BR26" s="9"/>
    </row>
    <row r="27" spans="1:70" s="44" customFormat="1" ht="15.75" customHeight="1">
      <c r="A27" s="159" t="s">
        <v>40</v>
      </c>
      <c r="B27" s="159"/>
      <c r="C27" s="159"/>
      <c r="D27" s="159"/>
      <c r="E27" s="159"/>
      <c r="F27" s="159"/>
      <c r="G27" s="43" t="s">
        <v>23</v>
      </c>
      <c r="H27" s="111"/>
      <c r="I27" s="111"/>
      <c r="J27" s="111">
        <f>SUM(J24:J26)</f>
        <v>7.8620000000000001</v>
      </c>
      <c r="K27" s="111">
        <f t="shared" ref="K27:AK27" si="3">SUM(K24:K26)</f>
        <v>19.72</v>
      </c>
      <c r="L27" s="111">
        <f t="shared" si="3"/>
        <v>0</v>
      </c>
      <c r="M27" s="111">
        <f t="shared" si="3"/>
        <v>0</v>
      </c>
      <c r="N27" s="111">
        <f t="shared" si="3"/>
        <v>0</v>
      </c>
      <c r="O27" s="111">
        <f t="shared" si="3"/>
        <v>0</v>
      </c>
      <c r="P27" s="111">
        <f t="shared" si="3"/>
        <v>0</v>
      </c>
      <c r="Q27" s="111">
        <f t="shared" si="3"/>
        <v>0</v>
      </c>
      <c r="R27" s="111">
        <f t="shared" si="3"/>
        <v>0</v>
      </c>
      <c r="S27" s="111">
        <f t="shared" si="3"/>
        <v>0</v>
      </c>
      <c r="T27" s="111">
        <f t="shared" si="3"/>
        <v>0</v>
      </c>
      <c r="U27" s="111">
        <f t="shared" si="3"/>
        <v>0</v>
      </c>
      <c r="V27" s="111">
        <f t="shared" si="3"/>
        <v>0</v>
      </c>
      <c r="W27" s="111">
        <f t="shared" si="3"/>
        <v>0</v>
      </c>
      <c r="X27" s="111">
        <f t="shared" si="3"/>
        <v>0</v>
      </c>
      <c r="Y27" s="111">
        <f t="shared" si="3"/>
        <v>0</v>
      </c>
      <c r="Z27" s="111">
        <f t="shared" si="3"/>
        <v>0</v>
      </c>
      <c r="AA27" s="111">
        <f t="shared" si="3"/>
        <v>0</v>
      </c>
      <c r="AB27" s="111">
        <f t="shared" si="3"/>
        <v>0</v>
      </c>
      <c r="AC27" s="111">
        <f t="shared" si="3"/>
        <v>0</v>
      </c>
      <c r="AD27" s="111">
        <f t="shared" si="3"/>
        <v>0</v>
      </c>
      <c r="AE27" s="111">
        <f t="shared" si="3"/>
        <v>0</v>
      </c>
      <c r="AF27" s="111">
        <f t="shared" si="3"/>
        <v>0</v>
      </c>
      <c r="AG27" s="111">
        <f t="shared" si="3"/>
        <v>0</v>
      </c>
      <c r="AH27" s="111">
        <f t="shared" si="3"/>
        <v>0</v>
      </c>
      <c r="AI27" s="111">
        <f t="shared" si="3"/>
        <v>0</v>
      </c>
      <c r="AJ27" s="111">
        <f t="shared" si="3"/>
        <v>0</v>
      </c>
      <c r="AK27" s="111">
        <f t="shared" si="3"/>
        <v>0</v>
      </c>
      <c r="AL27" s="111">
        <f t="shared" ref="AL27:AN27" si="4">SUM(AL24:AL26)</f>
        <v>0</v>
      </c>
      <c r="AM27" s="33">
        <f t="shared" si="4"/>
        <v>27.582000000000001</v>
      </c>
      <c r="AN27" s="33">
        <f t="shared" si="4"/>
        <v>27.582000000000001</v>
      </c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30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  <c r="BR27" s="30"/>
    </row>
    <row r="28" spans="1:70" s="42" customFormat="1" ht="15.75" hidden="1" customHeight="1">
      <c r="A28" s="45"/>
      <c r="B28" s="46"/>
      <c r="C28" s="160" t="s">
        <v>22</v>
      </c>
      <c r="D28" s="161"/>
      <c r="E28" s="161"/>
      <c r="F28" s="162"/>
      <c r="G28" s="47" t="s">
        <v>23</v>
      </c>
      <c r="H28" s="48">
        <f>'[1]мес ТЗ 2018'!AM456</f>
        <v>32.203000000000003</v>
      </c>
      <c r="I28" s="48">
        <f>'[1]мес ТЗ 2018'!AM595</f>
        <v>0</v>
      </c>
      <c r="J28" s="48">
        <f>'[1]мес ТЗ 2018'!AM736</f>
        <v>0</v>
      </c>
      <c r="K28" s="48">
        <f>'[1]мес ТЗ 2018'!AM837</f>
        <v>0</v>
      </c>
      <c r="L28" s="48">
        <f>'[1]мес ТЗ 2018'!AM942</f>
        <v>0</v>
      </c>
      <c r="M28" s="48">
        <f>'[1]мес ТЗ 2018'!AM1045</f>
        <v>0</v>
      </c>
      <c r="N28" s="48">
        <f>'[1]мес ТЗ 2018'!AM1146</f>
        <v>0</v>
      </c>
      <c r="O28" s="48">
        <f>'[1]мес ТЗ 2018'!AM1286</f>
        <v>0</v>
      </c>
      <c r="P28" s="48">
        <f>'[1]мес ТЗ 2018'!AM1386</f>
        <v>0</v>
      </c>
      <c r="Q28" s="48">
        <f>'[1]мес ТЗ 2018'!AM1483</f>
        <v>24.084</v>
      </c>
      <c r="R28" s="48">
        <f>'[1]мес ТЗ 2018'!AM1623</f>
        <v>0</v>
      </c>
      <c r="S28" s="48">
        <f>'[1]мес ТЗ 2018'!AM1756</f>
        <v>0</v>
      </c>
      <c r="T28" s="48"/>
      <c r="U28" s="48"/>
      <c r="V28" s="48"/>
      <c r="W28" s="48"/>
      <c r="X28" s="48"/>
      <c r="Y28" s="48"/>
      <c r="Z28" s="48"/>
      <c r="AA28" s="48"/>
      <c r="AB28" s="48"/>
      <c r="AC28" s="48"/>
      <c r="AD28" s="48"/>
      <c r="AE28" s="48"/>
      <c r="AF28" s="48"/>
      <c r="AG28" s="48"/>
      <c r="AH28" s="48"/>
      <c r="AI28" s="48"/>
      <c r="AJ28" s="48"/>
      <c r="AK28" s="48"/>
      <c r="AL28" s="49"/>
      <c r="AM28" s="50">
        <f>SUM(H28:S28)</f>
        <v>56.287000000000006</v>
      </c>
      <c r="AN28" s="90">
        <f t="shared" si="1"/>
        <v>56.287000000000006</v>
      </c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</row>
    <row r="29" spans="1:70" s="42" customFormat="1" ht="15.75" hidden="1" customHeight="1">
      <c r="A29" s="37"/>
      <c r="B29" s="31"/>
      <c r="C29" s="163" t="s">
        <v>24</v>
      </c>
      <c r="D29" s="164"/>
      <c r="E29" s="164"/>
      <c r="F29" s="165"/>
      <c r="G29" s="32" t="s">
        <v>23</v>
      </c>
      <c r="H29" s="33">
        <f>'[1]мес ТЗ 2018'!AM457</f>
        <v>60.834000000000003</v>
      </c>
      <c r="I29" s="33">
        <f>'[1]мес ТЗ 2018'!AM596</f>
        <v>0</v>
      </c>
      <c r="J29" s="33">
        <f>'[1]мес ТЗ 2018'!AM737</f>
        <v>0</v>
      </c>
      <c r="K29" s="33">
        <f>'[1]мес ТЗ 2018'!AM838</f>
        <v>0</v>
      </c>
      <c r="L29" s="33">
        <f>'[1]мес ТЗ 2018'!AM943</f>
        <v>0</v>
      </c>
      <c r="M29" s="33">
        <f>'[1]мес ТЗ 2018'!AM1046</f>
        <v>0</v>
      </c>
      <c r="N29" s="33">
        <f>'[1]мес ТЗ 2018'!AM1147</f>
        <v>0</v>
      </c>
      <c r="O29" s="33">
        <f>'[1]мес ТЗ 2018'!AM1287</f>
        <v>0</v>
      </c>
      <c r="P29" s="33">
        <f>'[1]мес ТЗ 2018'!AM1387</f>
        <v>0</v>
      </c>
      <c r="Q29" s="33">
        <f>'[1]мес ТЗ 2018'!AM1484</f>
        <v>24.084</v>
      </c>
      <c r="R29" s="33">
        <f>'[1]мес ТЗ 2018'!AM1624</f>
        <v>0</v>
      </c>
      <c r="S29" s="33">
        <f>'[1]мес ТЗ 2018'!AM1757</f>
        <v>0</v>
      </c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51"/>
      <c r="AM29" s="50">
        <f>SUM(H29:S29)</f>
        <v>84.918000000000006</v>
      </c>
      <c r="AN29" s="91">
        <f t="shared" si="1"/>
        <v>84.918000000000006</v>
      </c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</row>
    <row r="30" spans="1:70" s="42" customFormat="1" ht="15.75" hidden="1" customHeight="1">
      <c r="A30" s="37"/>
      <c r="B30" s="31"/>
      <c r="C30" s="31"/>
      <c r="D30" s="168" t="s">
        <v>58</v>
      </c>
      <c r="E30" s="166"/>
      <c r="F30" s="167"/>
      <c r="G30" s="32" t="s">
        <v>23</v>
      </c>
      <c r="H30" s="33">
        <f>H27</f>
        <v>0</v>
      </c>
      <c r="I30" s="33">
        <f t="shared" ref="I30:S30" si="5">I27</f>
        <v>0</v>
      </c>
      <c r="J30" s="33">
        <f t="shared" si="5"/>
        <v>7.8620000000000001</v>
      </c>
      <c r="K30" s="33">
        <f t="shared" si="5"/>
        <v>19.72</v>
      </c>
      <c r="L30" s="33">
        <f t="shared" si="5"/>
        <v>0</v>
      </c>
      <c r="M30" s="33">
        <f t="shared" si="5"/>
        <v>0</v>
      </c>
      <c r="N30" s="33">
        <f t="shared" si="5"/>
        <v>0</v>
      </c>
      <c r="O30" s="33">
        <f t="shared" si="5"/>
        <v>0</v>
      </c>
      <c r="P30" s="33">
        <f t="shared" si="5"/>
        <v>0</v>
      </c>
      <c r="Q30" s="33">
        <f t="shared" si="5"/>
        <v>0</v>
      </c>
      <c r="R30" s="33">
        <f t="shared" si="5"/>
        <v>0</v>
      </c>
      <c r="S30" s="33">
        <f t="shared" si="5"/>
        <v>0</v>
      </c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51"/>
      <c r="AM30" s="50">
        <f>SUM(H30:S30)</f>
        <v>27.582000000000001</v>
      </c>
      <c r="AN30" s="91">
        <f t="shared" si="1"/>
        <v>27.582000000000001</v>
      </c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9"/>
      <c r="BJ30" s="9"/>
      <c r="BK30" s="9"/>
      <c r="BL30" s="9"/>
      <c r="BM30" s="9"/>
      <c r="BN30" s="9"/>
      <c r="BO30" s="9"/>
      <c r="BP30" s="9"/>
      <c r="BQ30" s="9"/>
      <c r="BR30" s="9"/>
    </row>
    <row r="31" spans="1:70" s="42" customFormat="1" ht="15.75" hidden="1" customHeight="1">
      <c r="A31" s="37"/>
      <c r="B31" s="31"/>
      <c r="C31" s="163" t="s">
        <v>25</v>
      </c>
      <c r="D31" s="164"/>
      <c r="E31" s="164"/>
      <c r="F31" s="165"/>
      <c r="G31" s="32" t="s">
        <v>26</v>
      </c>
      <c r="H31" s="33">
        <f>'[1]мес ТЗ 2018'!AM459</f>
        <v>2.21</v>
      </c>
      <c r="I31" s="33">
        <f>'[1]мес ТЗ 2018'!AM598</f>
        <v>0</v>
      </c>
      <c r="J31" s="33">
        <f>'[1]мес ТЗ 2018'!AM739</f>
        <v>0</v>
      </c>
      <c r="K31" s="33">
        <f>'[1]мес ТЗ 2018'!AM840</f>
        <v>0</v>
      </c>
      <c r="L31" s="33">
        <f>'[1]мес ТЗ 2018'!AM945</f>
        <v>6</v>
      </c>
      <c r="M31" s="33">
        <f>'[1]мес ТЗ 2018'!AM1048</f>
        <v>0</v>
      </c>
      <c r="N31" s="33">
        <f>'[1]мес ТЗ 2018'!AM1149</f>
        <v>0</v>
      </c>
      <c r="O31" s="33">
        <f>'[1]мес ТЗ 2018'!AM1289</f>
        <v>0</v>
      </c>
      <c r="P31" s="52">
        <f>'[1]мес ТЗ 2018'!AM1389</f>
        <v>0</v>
      </c>
      <c r="Q31" s="33">
        <f>'[1]мес ТЗ 2018'!AM1486</f>
        <v>0</v>
      </c>
      <c r="R31" s="33">
        <f>'[1]мес ТЗ 2018'!AM1626</f>
        <v>0</v>
      </c>
      <c r="S31" s="33">
        <f>'[1]мес ТЗ 2018'!AM1759</f>
        <v>0</v>
      </c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  <c r="AH31" s="33"/>
      <c r="AI31" s="33"/>
      <c r="AJ31" s="33"/>
      <c r="AK31" s="33"/>
      <c r="AL31" s="51"/>
      <c r="AM31" s="50">
        <f>SUM(H31:S31)</f>
        <v>8.2100000000000009</v>
      </c>
      <c r="AN31" s="91">
        <f t="shared" si="1"/>
        <v>8.2100000000000009</v>
      </c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9"/>
      <c r="BJ31" s="9"/>
      <c r="BK31" s="9"/>
      <c r="BL31" s="9"/>
      <c r="BM31" s="9"/>
      <c r="BN31" s="9"/>
      <c r="BO31" s="9"/>
      <c r="BP31" s="9"/>
      <c r="BQ31" s="9"/>
      <c r="BR31" s="9"/>
    </row>
    <row r="32" spans="1:70" s="41" customFormat="1" ht="15.75" hidden="1" customHeight="1">
      <c r="A32" s="53"/>
      <c r="B32" s="53"/>
      <c r="C32" s="53"/>
      <c r="D32" s="168" t="s">
        <v>60</v>
      </c>
      <c r="E32" s="166"/>
      <c r="F32" s="167"/>
      <c r="G32" s="37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J32" s="33"/>
      <c r="AK32" s="33"/>
      <c r="AL32" s="51"/>
      <c r="AM32" s="54"/>
      <c r="AN32" s="91">
        <f t="shared" si="1"/>
        <v>0</v>
      </c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9"/>
      <c r="BJ32" s="9"/>
      <c r="BK32" s="9"/>
      <c r="BL32" s="9"/>
      <c r="BM32" s="9"/>
      <c r="BN32" s="9"/>
      <c r="BO32" s="9"/>
      <c r="BP32" s="9"/>
      <c r="BQ32" s="9"/>
      <c r="BR32" s="9"/>
    </row>
    <row r="33" spans="1:70" s="41" customFormat="1" ht="15" hidden="1" customHeight="1">
      <c r="A33" s="55"/>
      <c r="B33" s="168" t="s">
        <v>30</v>
      </c>
      <c r="C33" s="166"/>
      <c r="D33" s="166"/>
      <c r="E33" s="166"/>
      <c r="F33" s="167"/>
      <c r="G33" s="55"/>
      <c r="H33" s="56" t="e">
        <f>#REF!+#REF!+#REF!+#REF!+H24</f>
        <v>#REF!</v>
      </c>
      <c r="I33" s="56" t="e">
        <f>#REF!+#REF!+#REF!+#REF!+I24</f>
        <v>#REF!</v>
      </c>
      <c r="J33" s="56" t="e">
        <f>#REF!+#REF!+#REF!+#REF!+J24</f>
        <v>#REF!</v>
      </c>
      <c r="K33" s="56" t="e">
        <f>#REF!+#REF!+#REF!+#REF!+K24</f>
        <v>#REF!</v>
      </c>
      <c r="L33" s="56" t="e">
        <f>#REF!+#REF!+#REF!+#REF!+L24</f>
        <v>#REF!</v>
      </c>
      <c r="M33" s="56" t="e">
        <f>#REF!+#REF!+#REF!+#REF!+M24</f>
        <v>#REF!</v>
      </c>
      <c r="N33" s="56" t="e">
        <f>#REF!+#REF!+#REF!+#REF!+N24</f>
        <v>#REF!</v>
      </c>
      <c r="O33" s="56" t="e">
        <f>#REF!+#REF!+#REF!+#REF!+O24</f>
        <v>#REF!</v>
      </c>
      <c r="P33" s="56" t="e">
        <f>#REF!+#REF!+#REF!+#REF!+P24</f>
        <v>#REF!</v>
      </c>
      <c r="Q33" s="56" t="e">
        <f>#REF!+#REF!+#REF!+#REF!+Q24</f>
        <v>#REF!</v>
      </c>
      <c r="R33" s="56" t="e">
        <f>#REF!+#REF!+#REF!+#REF!+R24</f>
        <v>#REF!</v>
      </c>
      <c r="S33" s="56" t="e">
        <f>#REF!+#REF!+#REF!+#REF!+S24</f>
        <v>#REF!</v>
      </c>
      <c r="T33" s="56"/>
      <c r="U33" s="56"/>
      <c r="V33" s="56"/>
      <c r="W33" s="56"/>
      <c r="X33" s="56"/>
      <c r="Y33" s="56"/>
      <c r="Z33" s="56"/>
      <c r="AA33" s="56"/>
      <c r="AB33" s="56"/>
      <c r="AC33" s="56"/>
      <c r="AD33" s="56"/>
      <c r="AE33" s="56"/>
      <c r="AF33" s="56"/>
      <c r="AG33" s="56"/>
      <c r="AH33" s="56"/>
      <c r="AI33" s="56"/>
      <c r="AJ33" s="56"/>
      <c r="AK33" s="56"/>
      <c r="AL33" s="57"/>
      <c r="AM33" s="58" t="e">
        <f>SUM(H33:S33)</f>
        <v>#REF!</v>
      </c>
      <c r="AN33" s="92" t="e">
        <f t="shared" si="1"/>
        <v>#REF!</v>
      </c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9"/>
      <c r="BJ33" s="9"/>
      <c r="BK33" s="9"/>
      <c r="BL33" s="9"/>
      <c r="BM33" s="9"/>
      <c r="BN33" s="9"/>
      <c r="BO33" s="9"/>
      <c r="BP33" s="9"/>
      <c r="BQ33" s="9"/>
      <c r="BR33" s="9"/>
    </row>
    <row r="34" spans="1:70" s="59" customFormat="1" ht="15" hidden="1" customHeight="1">
      <c r="A34" s="55"/>
      <c r="B34" s="168" t="s">
        <v>34</v>
      </c>
      <c r="C34" s="166"/>
      <c r="D34" s="166"/>
      <c r="E34" s="166"/>
      <c r="F34" s="167"/>
      <c r="G34" s="55"/>
      <c r="H34" s="56" t="e">
        <f>#REF!+#REF!+#REF!+H25</f>
        <v>#REF!</v>
      </c>
      <c r="I34" s="56" t="e">
        <f>#REF!+#REF!+#REF!+I25</f>
        <v>#REF!</v>
      </c>
      <c r="J34" s="56" t="e">
        <f>#REF!+#REF!+#REF!+J25</f>
        <v>#REF!</v>
      </c>
      <c r="K34" s="56" t="e">
        <f>#REF!+#REF!+#REF!+K25</f>
        <v>#REF!</v>
      </c>
      <c r="L34" s="56" t="e">
        <f>#REF!+#REF!+#REF!+L25</f>
        <v>#REF!</v>
      </c>
      <c r="M34" s="56" t="e">
        <f>#REF!+#REF!+#REF!+M25</f>
        <v>#REF!</v>
      </c>
      <c r="N34" s="56" t="e">
        <f>#REF!+#REF!+#REF!+N25</f>
        <v>#REF!</v>
      </c>
      <c r="O34" s="56" t="e">
        <f>#REF!+#REF!+#REF!+O25</f>
        <v>#REF!</v>
      </c>
      <c r="P34" s="56" t="e">
        <f>#REF!+#REF!+#REF!+P25</f>
        <v>#REF!</v>
      </c>
      <c r="Q34" s="56" t="e">
        <f>#REF!+#REF!+#REF!+Q25</f>
        <v>#REF!</v>
      </c>
      <c r="R34" s="56" t="e">
        <f>#REF!+#REF!+#REF!+R25</f>
        <v>#REF!</v>
      </c>
      <c r="S34" s="56" t="e">
        <f>#REF!+#REF!+#REF!+S25</f>
        <v>#REF!</v>
      </c>
      <c r="T34" s="56"/>
      <c r="U34" s="56"/>
      <c r="V34" s="56"/>
      <c r="W34" s="56"/>
      <c r="X34" s="56"/>
      <c r="Y34" s="56"/>
      <c r="Z34" s="56"/>
      <c r="AA34" s="56"/>
      <c r="AB34" s="56"/>
      <c r="AC34" s="56"/>
      <c r="AD34" s="56"/>
      <c r="AE34" s="56"/>
      <c r="AF34" s="56"/>
      <c r="AG34" s="56"/>
      <c r="AH34" s="56"/>
      <c r="AI34" s="56"/>
      <c r="AJ34" s="56"/>
      <c r="AK34" s="56"/>
      <c r="AL34" s="57"/>
      <c r="AM34" s="58" t="e">
        <f t="shared" ref="AM34:AM40" si="6">SUM(H34:S34)</f>
        <v>#REF!</v>
      </c>
      <c r="AN34" s="92" t="e">
        <f t="shared" si="1"/>
        <v>#REF!</v>
      </c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9"/>
      <c r="BJ34" s="9"/>
      <c r="BK34" s="9"/>
      <c r="BL34" s="9"/>
      <c r="BM34" s="9"/>
      <c r="BN34" s="9"/>
      <c r="BO34" s="9"/>
      <c r="BP34" s="9"/>
      <c r="BQ34" s="9"/>
      <c r="BR34" s="9"/>
    </row>
    <row r="35" spans="1:70" s="59" customFormat="1" ht="15" hidden="1" customHeight="1">
      <c r="A35" s="60"/>
      <c r="B35" s="168" t="s">
        <v>38</v>
      </c>
      <c r="C35" s="166"/>
      <c r="D35" s="166"/>
      <c r="E35" s="166"/>
      <c r="F35" s="167"/>
      <c r="G35" s="55"/>
      <c r="H35" s="56" t="e">
        <f>#REF!+#REF!+#REF!+#REF!+#REF!+#REF!+#REF!+H26</f>
        <v>#REF!</v>
      </c>
      <c r="I35" s="56" t="e">
        <f>#REF!+#REF!+#REF!+#REF!+#REF!+#REF!+#REF!+I26</f>
        <v>#REF!</v>
      </c>
      <c r="J35" s="56" t="e">
        <f>#REF!+#REF!+#REF!+#REF!+#REF!+#REF!+#REF!+J26</f>
        <v>#REF!</v>
      </c>
      <c r="K35" s="56" t="e">
        <f>#REF!+#REF!+#REF!+#REF!+#REF!+#REF!+#REF!+K26</f>
        <v>#REF!</v>
      </c>
      <c r="L35" s="56" t="e">
        <f>#REF!+#REF!+#REF!+#REF!+#REF!+#REF!+#REF!+L26</f>
        <v>#REF!</v>
      </c>
      <c r="M35" s="56" t="e">
        <f>#REF!+#REF!+#REF!+#REF!+#REF!+#REF!+#REF!+M26</f>
        <v>#REF!</v>
      </c>
      <c r="N35" s="56" t="e">
        <f>#REF!+#REF!+#REF!+#REF!+#REF!+#REF!+#REF!+N26</f>
        <v>#REF!</v>
      </c>
      <c r="O35" s="56" t="e">
        <f>#REF!+#REF!+#REF!+#REF!+#REF!+#REF!+#REF!+O26</f>
        <v>#REF!</v>
      </c>
      <c r="P35" s="56" t="e">
        <f>#REF!+#REF!+#REF!+#REF!+#REF!+#REF!+#REF!+P26</f>
        <v>#REF!</v>
      </c>
      <c r="Q35" s="56" t="e">
        <f>#REF!+#REF!+#REF!+#REF!+#REF!+#REF!+#REF!+Q26</f>
        <v>#REF!</v>
      </c>
      <c r="R35" s="56" t="e">
        <f>#REF!+#REF!+#REF!+#REF!+#REF!+#REF!+#REF!+R26</f>
        <v>#REF!</v>
      </c>
      <c r="S35" s="56" t="e">
        <f>#REF!+#REF!+#REF!+#REF!+#REF!+#REF!+#REF!+S26</f>
        <v>#REF!</v>
      </c>
      <c r="T35" s="56"/>
      <c r="U35" s="56"/>
      <c r="V35" s="56"/>
      <c r="W35" s="56"/>
      <c r="X35" s="56"/>
      <c r="Y35" s="56"/>
      <c r="Z35" s="56"/>
      <c r="AA35" s="56"/>
      <c r="AB35" s="56"/>
      <c r="AC35" s="56"/>
      <c r="AD35" s="56"/>
      <c r="AE35" s="56"/>
      <c r="AF35" s="56"/>
      <c r="AG35" s="56"/>
      <c r="AH35" s="56"/>
      <c r="AI35" s="56"/>
      <c r="AJ35" s="56"/>
      <c r="AK35" s="56"/>
      <c r="AL35" s="57"/>
      <c r="AM35" s="58" t="e">
        <f t="shared" si="6"/>
        <v>#REF!</v>
      </c>
      <c r="AN35" s="92" t="e">
        <f t="shared" si="1"/>
        <v>#REF!</v>
      </c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  <c r="BL35" s="9"/>
      <c r="BM35" s="9"/>
      <c r="BN35" s="9"/>
      <c r="BO35" s="9"/>
      <c r="BP35" s="9"/>
      <c r="BQ35" s="9"/>
      <c r="BR35" s="9"/>
    </row>
    <row r="36" spans="1:70" s="41" customFormat="1" ht="15.75" hidden="1" customHeight="1">
      <c r="A36" s="169" t="s">
        <v>41</v>
      </c>
      <c r="B36" s="159"/>
      <c r="C36" s="159"/>
      <c r="D36" s="159"/>
      <c r="E36" s="159"/>
      <c r="F36" s="159"/>
      <c r="G36" s="159"/>
      <c r="H36" s="56">
        <f>'[1]мес ТЗ 2018'!AM284</f>
        <v>0</v>
      </c>
      <c r="I36" s="56">
        <f>'[1]мес ТЗ 2018'!AM313</f>
        <v>15.465999999999999</v>
      </c>
      <c r="J36" s="56">
        <f>'[1]мес ТЗ 2018'!AM342</f>
        <v>0</v>
      </c>
      <c r="K36" s="56">
        <f>'[1]мес ТЗ 2018'!AM371</f>
        <v>0</v>
      </c>
      <c r="L36" s="56">
        <f>'[1]мес ТЗ 2018'!AM400</f>
        <v>6</v>
      </c>
      <c r="M36" s="56">
        <f>'[1]мес ТЗ 2018'!AM1052</f>
        <v>0</v>
      </c>
      <c r="N36" s="56">
        <f>'[1]мес ТЗ 2018'!AM1223</f>
        <v>0</v>
      </c>
      <c r="O36" s="56">
        <f>'[1]мес ТЗ 2018'!AM1294</f>
        <v>0</v>
      </c>
      <c r="P36" s="56">
        <f>'[1]мес ТЗ 2018'!AM1394</f>
        <v>0</v>
      </c>
      <c r="Q36" s="56">
        <f>'[1]мес ТЗ 2018'!AM1563</f>
        <v>0</v>
      </c>
      <c r="R36" s="56">
        <f>'[1]мес ТЗ 2018'!AM1690</f>
        <v>0</v>
      </c>
      <c r="S36" s="57">
        <f>'[1]мес ТЗ 2018'!AM1839</f>
        <v>0</v>
      </c>
      <c r="T36" s="57"/>
      <c r="U36" s="57"/>
      <c r="V36" s="57"/>
      <c r="W36" s="57"/>
      <c r="X36" s="57"/>
      <c r="Y36" s="57"/>
      <c r="Z36" s="57"/>
      <c r="AA36" s="57"/>
      <c r="AB36" s="57"/>
      <c r="AC36" s="57"/>
      <c r="AD36" s="57"/>
      <c r="AE36" s="57"/>
      <c r="AF36" s="57"/>
      <c r="AG36" s="57"/>
      <c r="AH36" s="57"/>
      <c r="AI36" s="57"/>
      <c r="AJ36" s="57"/>
      <c r="AK36" s="57"/>
      <c r="AL36" s="57"/>
      <c r="AM36" s="58">
        <f t="shared" si="6"/>
        <v>21.466000000000001</v>
      </c>
      <c r="AN36" s="92">
        <f t="shared" si="1"/>
        <v>21.466000000000001</v>
      </c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9"/>
      <c r="BJ36" s="9"/>
      <c r="BK36" s="9"/>
      <c r="BL36" s="9"/>
      <c r="BM36" s="9"/>
      <c r="BN36" s="9"/>
      <c r="BO36" s="9"/>
      <c r="BP36" s="9"/>
      <c r="BQ36" s="9"/>
      <c r="BR36" s="9"/>
    </row>
    <row r="37" spans="1:70" hidden="1">
      <c r="A37" s="170" t="s">
        <v>42</v>
      </c>
      <c r="B37" s="171"/>
      <c r="C37" s="171"/>
      <c r="D37" s="171"/>
      <c r="E37" s="171"/>
      <c r="F37" s="171"/>
      <c r="G37" s="171"/>
      <c r="H37" s="56">
        <f>'[1]мес ТЗ 2018'!AM285</f>
        <v>0</v>
      </c>
      <c r="I37" s="56">
        <f>'[1]мес ТЗ 2018'!AM314</f>
        <v>0</v>
      </c>
      <c r="J37" s="56">
        <f>'[1]мес ТЗ 2018'!AM343</f>
        <v>3.9780698364827298</v>
      </c>
      <c r="K37" s="56">
        <f>'[1]мес ТЗ 2018'!AM372</f>
        <v>0</v>
      </c>
      <c r="L37" s="56">
        <f>'[1]мес ТЗ 2018'!AM401</f>
        <v>0</v>
      </c>
      <c r="M37" s="56">
        <f>'[1]мес ТЗ 2018'!AM1053</f>
        <v>0</v>
      </c>
      <c r="N37" s="56">
        <f>'[1]мес ТЗ 2018'!AM1224</f>
        <v>7.8620000000000001</v>
      </c>
      <c r="O37" s="56">
        <f>'[1]мес ТЗ 2018'!AM1295</f>
        <v>0</v>
      </c>
      <c r="P37" s="56">
        <f>'[1]мес ТЗ 2018'!AM1395</f>
        <v>0</v>
      </c>
      <c r="Q37" s="56">
        <f>'[1]мес ТЗ 2018'!AM1564</f>
        <v>6</v>
      </c>
      <c r="R37" s="56">
        <f>'[1]мес ТЗ 2018'!AM1691</f>
        <v>0</v>
      </c>
      <c r="S37" s="57">
        <f>'[1]мес ТЗ 2018'!AM1840</f>
        <v>0</v>
      </c>
      <c r="T37" s="57"/>
      <c r="U37" s="57"/>
      <c r="V37" s="57"/>
      <c r="W37" s="57"/>
      <c r="X37" s="57"/>
      <c r="Y37" s="57"/>
      <c r="Z37" s="57"/>
      <c r="AA37" s="57"/>
      <c r="AB37" s="57"/>
      <c r="AC37" s="57"/>
      <c r="AD37" s="57"/>
      <c r="AE37" s="57"/>
      <c r="AF37" s="57"/>
      <c r="AG37" s="57"/>
      <c r="AH37" s="57"/>
      <c r="AI37" s="57"/>
      <c r="AJ37" s="57"/>
      <c r="AK37" s="57"/>
      <c r="AL37" s="57"/>
      <c r="AM37" s="58">
        <f t="shared" si="6"/>
        <v>17.84006983648273</v>
      </c>
      <c r="AN37" s="92">
        <f t="shared" si="1"/>
        <v>17.84006983648273</v>
      </c>
      <c r="AO37" s="9"/>
      <c r="AP37" s="9"/>
      <c r="AQ37" s="9"/>
    </row>
    <row r="38" spans="1:70" hidden="1">
      <c r="A38" s="172" t="s">
        <v>43</v>
      </c>
      <c r="B38" s="173"/>
      <c r="C38" s="173"/>
      <c r="D38" s="173"/>
      <c r="E38" s="173"/>
      <c r="F38" s="173"/>
      <c r="G38" s="173"/>
      <c r="H38" s="56" t="e">
        <f>SUM(H34:H37)</f>
        <v>#REF!</v>
      </c>
      <c r="I38" s="56" t="e">
        <f t="shared" ref="I38" si="7">SUM(I34:I37)</f>
        <v>#REF!</v>
      </c>
      <c r="J38" s="56" t="e">
        <f>SUM(J34:J37)</f>
        <v>#REF!</v>
      </c>
      <c r="K38" s="56" t="e">
        <f t="shared" ref="K38" si="8">SUM(K34:K37)</f>
        <v>#REF!</v>
      </c>
      <c r="L38" s="56" t="e">
        <f>SUM(L34:L37)</f>
        <v>#REF!</v>
      </c>
      <c r="M38" s="56" t="e">
        <f>SUM(M34:M37)</f>
        <v>#REF!</v>
      </c>
      <c r="N38" s="56" t="e">
        <f t="shared" ref="N38:S38" si="9">SUM(N34:N37)</f>
        <v>#REF!</v>
      </c>
      <c r="O38" s="56" t="e">
        <f t="shared" si="9"/>
        <v>#REF!</v>
      </c>
      <c r="P38" s="56" t="e">
        <f t="shared" si="9"/>
        <v>#REF!</v>
      </c>
      <c r="Q38" s="56" t="e">
        <f t="shared" si="9"/>
        <v>#REF!</v>
      </c>
      <c r="R38" s="56" t="e">
        <f t="shared" si="9"/>
        <v>#REF!</v>
      </c>
      <c r="S38" s="57" t="e">
        <f t="shared" si="9"/>
        <v>#REF!</v>
      </c>
      <c r="T38" s="57"/>
      <c r="U38" s="57"/>
      <c r="V38" s="57"/>
      <c r="W38" s="57"/>
      <c r="X38" s="57"/>
      <c r="Y38" s="57"/>
      <c r="Z38" s="57"/>
      <c r="AA38" s="57"/>
      <c r="AB38" s="57"/>
      <c r="AC38" s="57"/>
      <c r="AD38" s="57"/>
      <c r="AE38" s="57"/>
      <c r="AF38" s="57"/>
      <c r="AG38" s="57"/>
      <c r="AH38" s="57"/>
      <c r="AI38" s="57"/>
      <c r="AJ38" s="57"/>
      <c r="AK38" s="57"/>
      <c r="AL38" s="57"/>
      <c r="AM38" s="58" t="e">
        <f t="shared" si="6"/>
        <v>#REF!</v>
      </c>
      <c r="AN38" s="92" t="e">
        <f t="shared" si="1"/>
        <v>#REF!</v>
      </c>
      <c r="AO38" s="9"/>
      <c r="AP38" s="9"/>
      <c r="AQ38" s="9"/>
    </row>
    <row r="39" spans="1:70" hidden="1">
      <c r="A39" s="174" t="s">
        <v>44</v>
      </c>
      <c r="B39" s="175"/>
      <c r="C39" s="175"/>
      <c r="D39" s="175"/>
      <c r="E39" s="175"/>
      <c r="F39" s="175"/>
      <c r="G39" s="175"/>
      <c r="H39" s="61">
        <f>'[1]мес ТЗ 2018'!AM287</f>
        <v>0</v>
      </c>
      <c r="I39" s="61">
        <f>'[1]мес ТЗ 2018'!AM316</f>
        <v>0</v>
      </c>
      <c r="J39" s="61">
        <f>'[1]мес ТЗ 2018'!AM345</f>
        <v>5.27</v>
      </c>
      <c r="K39" s="61">
        <f>'[1]мес ТЗ 2018'!AM374</f>
        <v>0</v>
      </c>
      <c r="L39" s="61">
        <f>'[1]мес ТЗ 2018'!AM403</f>
        <v>0</v>
      </c>
      <c r="M39" s="61">
        <f>'[1]мес ТЗ 2018'!AM1055</f>
        <v>0</v>
      </c>
      <c r="N39" s="61">
        <f>'[1]мес ТЗ 2018'!AM1226</f>
        <v>0</v>
      </c>
      <c r="O39" s="61">
        <f>'[1]мес ТЗ 2018'!AM1297</f>
        <v>0</v>
      </c>
      <c r="P39" s="61">
        <f>'[1]мес ТЗ 2018'!AM1397</f>
        <v>0</v>
      </c>
      <c r="Q39" s="61">
        <f>'[1]мес ТЗ 2018'!AM1566</f>
        <v>0</v>
      </c>
      <c r="R39" s="61">
        <f>'[1]мес ТЗ 2018'!AM1693</f>
        <v>0</v>
      </c>
      <c r="S39" s="62">
        <f>'[1]мес ТЗ 2018'!AM1842</f>
        <v>0</v>
      </c>
      <c r="T39" s="62"/>
      <c r="U39" s="62"/>
      <c r="V39" s="62"/>
      <c r="W39" s="62"/>
      <c r="X39" s="62"/>
      <c r="Y39" s="62"/>
      <c r="Z39" s="62"/>
      <c r="AA39" s="62"/>
      <c r="AB39" s="62"/>
      <c r="AC39" s="62"/>
      <c r="AD39" s="62"/>
      <c r="AE39" s="62"/>
      <c r="AF39" s="62"/>
      <c r="AG39" s="62"/>
      <c r="AH39" s="62"/>
      <c r="AI39" s="62"/>
      <c r="AJ39" s="62"/>
      <c r="AK39" s="62"/>
      <c r="AL39" s="62"/>
      <c r="AM39" s="58">
        <f t="shared" si="6"/>
        <v>5.27</v>
      </c>
      <c r="AN39" s="92">
        <f t="shared" si="1"/>
        <v>5.27</v>
      </c>
      <c r="AO39" s="9"/>
      <c r="AP39" s="9"/>
      <c r="AQ39" s="9"/>
    </row>
    <row r="40" spans="1:70" hidden="1">
      <c r="A40" s="63"/>
      <c r="B40" s="64"/>
      <c r="C40" s="63"/>
      <c r="D40" s="63"/>
      <c r="E40" s="63"/>
      <c r="F40" s="65" t="s">
        <v>38</v>
      </c>
      <c r="G40" s="66"/>
      <c r="H40" s="56" t="e">
        <f>#REF!+#REF!+#REF!+#REF!</f>
        <v>#REF!</v>
      </c>
      <c r="I40" s="56" t="e">
        <f>#REF!+#REF!+#REF!+#REF!</f>
        <v>#REF!</v>
      </c>
      <c r="J40" s="56" t="e">
        <f>#REF!+#REF!++J26+#REF!+#REF!</f>
        <v>#REF!</v>
      </c>
      <c r="K40" s="56" t="e">
        <f>#REF!+#REF!++K26+#REF!+#REF!</f>
        <v>#REF!</v>
      </c>
      <c r="L40" s="56" t="e">
        <f>#REF!+#REF!++L26+#REF!+#REF!</f>
        <v>#REF!</v>
      </c>
      <c r="M40" s="56" t="e">
        <f>#REF!+#REF!++M26+#REF!+#REF!</f>
        <v>#REF!</v>
      </c>
      <c r="N40" s="56" t="e">
        <f>#REF!+#REF!++N26+#REF!+#REF!</f>
        <v>#REF!</v>
      </c>
      <c r="O40" s="56" t="e">
        <f>#REF!+#REF!++O26+#REF!+#REF!</f>
        <v>#REF!</v>
      </c>
      <c r="P40" s="56" t="e">
        <f>#REF!+#REF!++P26+#REF!+#REF!</f>
        <v>#REF!</v>
      </c>
      <c r="Q40" s="56" t="e">
        <f>#REF!+#REF!++Q26+#REF!+#REF!</f>
        <v>#REF!</v>
      </c>
      <c r="R40" s="56" t="e">
        <f>#REF!+#REF!++R26+#REF!+#REF!</f>
        <v>#REF!</v>
      </c>
      <c r="S40" s="56" t="e">
        <f>#REF!+#REF!++S26+#REF!+#REF!</f>
        <v>#REF!</v>
      </c>
      <c r="T40" s="56"/>
      <c r="U40" s="56"/>
      <c r="V40" s="56"/>
      <c r="W40" s="56"/>
      <c r="X40" s="56"/>
      <c r="Y40" s="56"/>
      <c r="Z40" s="56"/>
      <c r="AA40" s="56"/>
      <c r="AB40" s="56"/>
      <c r="AC40" s="56"/>
      <c r="AD40" s="56"/>
      <c r="AE40" s="56"/>
      <c r="AF40" s="56"/>
      <c r="AG40" s="56"/>
      <c r="AH40" s="56"/>
      <c r="AI40" s="56"/>
      <c r="AJ40" s="56"/>
      <c r="AK40" s="56"/>
      <c r="AL40" s="57"/>
      <c r="AM40" s="58" t="e">
        <f t="shared" si="6"/>
        <v>#REF!</v>
      </c>
      <c r="AN40" s="92" t="e">
        <f t="shared" si="1"/>
        <v>#REF!</v>
      </c>
    </row>
    <row r="41" spans="1:70" ht="15" hidden="1" customHeight="1">
      <c r="A41" s="67"/>
      <c r="B41" s="68"/>
      <c r="C41" s="68"/>
      <c r="D41" s="157" t="s">
        <v>58</v>
      </c>
      <c r="E41" s="155"/>
      <c r="F41" s="156"/>
      <c r="G41" s="68"/>
      <c r="H41" s="69" t="e">
        <f>H33+H34+H35</f>
        <v>#REF!</v>
      </c>
      <c r="I41" s="69" t="e">
        <f t="shared" ref="I41" si="10">I33+I34+I35</f>
        <v>#REF!</v>
      </c>
      <c r="J41" s="69" t="e">
        <f>J33+J34+J35</f>
        <v>#REF!</v>
      </c>
      <c r="K41" s="69" t="e">
        <f t="shared" ref="K41:S41" si="11">K33+K34+K35</f>
        <v>#REF!</v>
      </c>
      <c r="L41" s="69" t="e">
        <f t="shared" si="11"/>
        <v>#REF!</v>
      </c>
      <c r="M41" s="69" t="e">
        <f t="shared" si="11"/>
        <v>#REF!</v>
      </c>
      <c r="N41" s="69" t="e">
        <f t="shared" si="11"/>
        <v>#REF!</v>
      </c>
      <c r="O41" s="69" t="e">
        <f t="shared" si="11"/>
        <v>#REF!</v>
      </c>
      <c r="P41" s="69" t="e">
        <f t="shared" si="11"/>
        <v>#REF!</v>
      </c>
      <c r="Q41" s="69" t="e">
        <f t="shared" si="11"/>
        <v>#REF!</v>
      </c>
      <c r="R41" s="69" t="e">
        <f t="shared" si="11"/>
        <v>#REF!</v>
      </c>
      <c r="S41" s="69" t="e">
        <f t="shared" si="11"/>
        <v>#REF!</v>
      </c>
      <c r="T41" s="69"/>
      <c r="U41" s="69"/>
      <c r="V41" s="69"/>
      <c r="W41" s="69"/>
      <c r="X41" s="69"/>
      <c r="Y41" s="69"/>
      <c r="Z41" s="69"/>
      <c r="AA41" s="69"/>
      <c r="AB41" s="69"/>
      <c r="AC41" s="69"/>
      <c r="AD41" s="69"/>
      <c r="AE41" s="69"/>
      <c r="AF41" s="69"/>
      <c r="AG41" s="69"/>
      <c r="AH41" s="69"/>
      <c r="AI41" s="69"/>
      <c r="AJ41" s="69"/>
      <c r="AK41" s="69"/>
      <c r="AL41" s="70"/>
      <c r="AM41" s="58" t="e">
        <f>SUM(H41:S41)</f>
        <v>#REF!</v>
      </c>
      <c r="AN41" s="92" t="e">
        <f>AM41</f>
        <v>#REF!</v>
      </c>
    </row>
    <row r="42" spans="1:70" ht="15" hidden="1" customHeight="1">
      <c r="A42" s="67"/>
      <c r="B42" s="71"/>
      <c r="C42" s="157" t="s">
        <v>22</v>
      </c>
      <c r="D42" s="155"/>
      <c r="E42" s="155"/>
      <c r="F42" s="156"/>
      <c r="G42" s="71"/>
      <c r="H42" s="72" t="e">
        <f>#REF!+#REF!+#REF!+H20+H28</f>
        <v>#REF!</v>
      </c>
      <c r="I42" s="72" t="e">
        <f>#REF!+#REF!+#REF!+I20+I28</f>
        <v>#REF!</v>
      </c>
      <c r="J42" s="72" t="e">
        <f>#REF!+#REF!+#REF!+J20+J28</f>
        <v>#REF!</v>
      </c>
      <c r="K42" s="72" t="e">
        <f>#REF!+#REF!+#REF!+K20+K28</f>
        <v>#REF!</v>
      </c>
      <c r="L42" s="72" t="e">
        <f>#REF!+#REF!+#REF!+L20+L28</f>
        <v>#REF!</v>
      </c>
      <c r="M42" s="72" t="e">
        <f>#REF!+#REF!+#REF!+M20+M28</f>
        <v>#REF!</v>
      </c>
      <c r="N42" s="72" t="e">
        <f>#REF!+#REF!+#REF!+N20+N28</f>
        <v>#REF!</v>
      </c>
      <c r="O42" s="72" t="e">
        <f>#REF!+#REF!+#REF!+O20+O28</f>
        <v>#REF!</v>
      </c>
      <c r="P42" s="72" t="e">
        <f>#REF!+#REF!+#REF!+P20+P28</f>
        <v>#REF!</v>
      </c>
      <c r="Q42" s="72" t="e">
        <f>#REF!+#REF!+#REF!+Q20+Q28</f>
        <v>#REF!</v>
      </c>
      <c r="R42" s="72" t="e">
        <f>#REF!+#REF!+#REF!+R20+R28</f>
        <v>#REF!</v>
      </c>
      <c r="S42" s="72" t="e">
        <f>#REF!+#REF!+#REF!+S20+S28</f>
        <v>#REF!</v>
      </c>
      <c r="T42" s="72"/>
      <c r="U42" s="72"/>
      <c r="V42" s="72"/>
      <c r="W42" s="72"/>
      <c r="X42" s="72"/>
      <c r="Y42" s="72"/>
      <c r="Z42" s="72"/>
      <c r="AA42" s="72"/>
      <c r="AB42" s="72"/>
      <c r="AC42" s="72"/>
      <c r="AD42" s="72"/>
      <c r="AE42" s="72"/>
      <c r="AF42" s="72"/>
      <c r="AG42" s="72"/>
      <c r="AH42" s="72"/>
      <c r="AI42" s="72"/>
      <c r="AJ42" s="72"/>
      <c r="AK42" s="72"/>
      <c r="AL42" s="73"/>
      <c r="AM42" s="74" t="e">
        <f>SUM(H42:S42)</f>
        <v>#REF!</v>
      </c>
      <c r="AN42" s="92" t="e">
        <f t="shared" ref="AN42:AN45" si="12">AM42</f>
        <v>#REF!</v>
      </c>
    </row>
    <row r="43" spans="1:70" ht="15" hidden="1" customHeight="1">
      <c r="A43" s="67"/>
      <c r="B43" s="71"/>
      <c r="C43" s="157" t="s">
        <v>24</v>
      </c>
      <c r="D43" s="155"/>
      <c r="E43" s="155"/>
      <c r="F43" s="156"/>
      <c r="G43" s="71"/>
      <c r="H43" s="72" t="e">
        <f>#REF!+#REF!+#REF!+H21+H29</f>
        <v>#REF!</v>
      </c>
      <c r="I43" s="72" t="e">
        <f>#REF!+#REF!+#REF!+I21+I29</f>
        <v>#REF!</v>
      </c>
      <c r="J43" s="72" t="e">
        <f>#REF!+#REF!+#REF!+J21+J29</f>
        <v>#REF!</v>
      </c>
      <c r="K43" s="72" t="e">
        <f>#REF!+#REF!+#REF!+K21+K29</f>
        <v>#REF!</v>
      </c>
      <c r="L43" s="72" t="e">
        <f>#REF!+#REF!+#REF!+L21+L29</f>
        <v>#REF!</v>
      </c>
      <c r="M43" s="72" t="e">
        <f>#REF!+#REF!+#REF!+M21+M29</f>
        <v>#REF!</v>
      </c>
      <c r="N43" s="72" t="e">
        <f>#REF!+#REF!+#REF!+N21+N29</f>
        <v>#REF!</v>
      </c>
      <c r="O43" s="72" t="e">
        <f>#REF!+#REF!+#REF!+O21+O29</f>
        <v>#REF!</v>
      </c>
      <c r="P43" s="72" t="e">
        <f>#REF!+#REF!+#REF!+P21+P29</f>
        <v>#REF!</v>
      </c>
      <c r="Q43" s="72" t="e">
        <f>#REF!+#REF!+#REF!+Q21+Q29</f>
        <v>#REF!</v>
      </c>
      <c r="R43" s="72" t="e">
        <f>#REF!+#REF!+#REF!+R21+R29</f>
        <v>#REF!</v>
      </c>
      <c r="S43" s="72" t="e">
        <f>#REF!+#REF!+#REF!+S21+S29</f>
        <v>#REF!</v>
      </c>
      <c r="T43" s="72"/>
      <c r="U43" s="72"/>
      <c r="V43" s="72"/>
      <c r="W43" s="72"/>
      <c r="X43" s="72"/>
      <c r="Y43" s="72"/>
      <c r="Z43" s="72"/>
      <c r="AA43" s="72"/>
      <c r="AB43" s="72"/>
      <c r="AC43" s="72"/>
      <c r="AD43" s="72"/>
      <c r="AE43" s="72"/>
      <c r="AF43" s="72"/>
      <c r="AG43" s="72"/>
      <c r="AH43" s="72"/>
      <c r="AI43" s="72"/>
      <c r="AJ43" s="72"/>
      <c r="AK43" s="72"/>
      <c r="AL43" s="73"/>
      <c r="AM43" s="74" t="e">
        <f>SUM(H43:S43)</f>
        <v>#REF!</v>
      </c>
      <c r="AN43" s="92" t="e">
        <f t="shared" si="12"/>
        <v>#REF!</v>
      </c>
    </row>
    <row r="44" spans="1:70" ht="15" hidden="1" customHeight="1">
      <c r="A44" s="67"/>
      <c r="B44" s="71"/>
      <c r="C44" s="68"/>
      <c r="D44" s="157" t="s">
        <v>58</v>
      </c>
      <c r="E44" s="155"/>
      <c r="F44" s="156"/>
      <c r="G44" s="71"/>
      <c r="H44" s="72" t="e">
        <f>SUM(H41:H43)</f>
        <v>#REF!</v>
      </c>
      <c r="I44" s="72" t="e">
        <f t="shared" ref="I44" si="13">SUM(I41:I43)</f>
        <v>#REF!</v>
      </c>
      <c r="J44" s="72" t="e">
        <f>SUM(J41:J43)</f>
        <v>#REF!</v>
      </c>
      <c r="K44" s="72" t="e">
        <f t="shared" ref="K44:S44" si="14">SUM(K41:K43)</f>
        <v>#REF!</v>
      </c>
      <c r="L44" s="72" t="e">
        <f t="shared" si="14"/>
        <v>#REF!</v>
      </c>
      <c r="M44" s="72" t="e">
        <f t="shared" si="14"/>
        <v>#REF!</v>
      </c>
      <c r="N44" s="72" t="e">
        <f t="shared" si="14"/>
        <v>#REF!</v>
      </c>
      <c r="O44" s="72" t="e">
        <f t="shared" si="14"/>
        <v>#REF!</v>
      </c>
      <c r="P44" s="72" t="e">
        <f t="shared" si="14"/>
        <v>#REF!</v>
      </c>
      <c r="Q44" s="72" t="e">
        <f t="shared" si="14"/>
        <v>#REF!</v>
      </c>
      <c r="R44" s="72" t="e">
        <f t="shared" si="14"/>
        <v>#REF!</v>
      </c>
      <c r="S44" s="72" t="e">
        <f t="shared" si="14"/>
        <v>#REF!</v>
      </c>
      <c r="T44" s="72"/>
      <c r="U44" s="72"/>
      <c r="V44" s="72"/>
      <c r="W44" s="72"/>
      <c r="X44" s="72"/>
      <c r="Y44" s="72"/>
      <c r="Z44" s="72"/>
      <c r="AA44" s="72"/>
      <c r="AB44" s="72"/>
      <c r="AC44" s="72"/>
      <c r="AD44" s="72"/>
      <c r="AE44" s="72"/>
      <c r="AF44" s="72"/>
      <c r="AG44" s="72"/>
      <c r="AH44" s="72"/>
      <c r="AI44" s="72"/>
      <c r="AJ44" s="72"/>
      <c r="AK44" s="72"/>
      <c r="AL44" s="73"/>
      <c r="AM44" s="74" t="e">
        <f>SUM(H44:S44)</f>
        <v>#REF!</v>
      </c>
      <c r="AN44" s="92" t="e">
        <f t="shared" si="12"/>
        <v>#REF!</v>
      </c>
    </row>
    <row r="45" spans="1:70" ht="15" hidden="1" customHeight="1">
      <c r="A45" s="67"/>
      <c r="B45" s="71"/>
      <c r="C45" s="157" t="s">
        <v>25</v>
      </c>
      <c r="D45" s="155"/>
      <c r="E45" s="155"/>
      <c r="F45" s="156"/>
      <c r="G45" s="71"/>
      <c r="H45" s="72" t="e">
        <f>#REF!+#REF!+#REF!+H23+H31</f>
        <v>#REF!</v>
      </c>
      <c r="I45" s="72" t="e">
        <f>#REF!+#REF!+#REF!+I23+I31</f>
        <v>#REF!</v>
      </c>
      <c r="J45" s="72" t="e">
        <f>#REF!+#REF!+#REF!+J23+J31</f>
        <v>#REF!</v>
      </c>
      <c r="K45" s="72" t="e">
        <f>#REF!+#REF!+#REF!+K23+K31</f>
        <v>#REF!</v>
      </c>
      <c r="L45" s="72" t="e">
        <f>#REF!+#REF!+#REF!+L23+L31</f>
        <v>#REF!</v>
      </c>
      <c r="M45" s="72" t="e">
        <f>#REF!+#REF!+#REF!+M23+M31</f>
        <v>#REF!</v>
      </c>
      <c r="N45" s="72" t="e">
        <f>#REF!+#REF!+#REF!+N23+N31</f>
        <v>#REF!</v>
      </c>
      <c r="O45" s="72" t="e">
        <f>#REF!+#REF!+#REF!+O23+O31</f>
        <v>#REF!</v>
      </c>
      <c r="P45" s="75" t="e">
        <f>#REF!+#REF!+#REF!+P23+P31</f>
        <v>#REF!</v>
      </c>
      <c r="Q45" s="72" t="e">
        <f>#REF!+#REF!+#REF!+Q23+Q31</f>
        <v>#REF!</v>
      </c>
      <c r="R45" s="72" t="e">
        <f>#REF!+#REF!+#REF!+R23+R31</f>
        <v>#REF!</v>
      </c>
      <c r="S45" s="72" t="e">
        <f>#REF!+#REF!+#REF!+S23+S31</f>
        <v>#REF!</v>
      </c>
      <c r="T45" s="72"/>
      <c r="U45" s="72"/>
      <c r="V45" s="72"/>
      <c r="W45" s="72"/>
      <c r="X45" s="72"/>
      <c r="Y45" s="72"/>
      <c r="Z45" s="72"/>
      <c r="AA45" s="72"/>
      <c r="AB45" s="72"/>
      <c r="AC45" s="72"/>
      <c r="AD45" s="72"/>
      <c r="AE45" s="72"/>
      <c r="AF45" s="72"/>
      <c r="AG45" s="72"/>
      <c r="AH45" s="72"/>
      <c r="AI45" s="72"/>
      <c r="AJ45" s="72"/>
      <c r="AK45" s="72"/>
      <c r="AL45" s="73"/>
      <c r="AM45" s="76" t="e">
        <f>SUM(H45:S45)</f>
        <v>#REF!</v>
      </c>
      <c r="AN45" s="93" t="e">
        <f t="shared" si="12"/>
        <v>#REF!</v>
      </c>
    </row>
    <row r="46" spans="1:70" ht="15" customHeight="1">
      <c r="A46" s="77"/>
      <c r="B46" s="78"/>
      <c r="C46" s="78"/>
      <c r="D46" s="78"/>
      <c r="E46" s="78"/>
      <c r="F46" s="78"/>
      <c r="G46" s="78"/>
      <c r="H46" s="25"/>
      <c r="I46" s="25"/>
      <c r="J46" s="25"/>
      <c r="K46" s="25"/>
      <c r="L46" s="25"/>
      <c r="M46" s="25"/>
      <c r="N46" s="25"/>
      <c r="O46" s="79"/>
      <c r="P46" s="79"/>
      <c r="Q46" s="79"/>
      <c r="R46" s="79"/>
      <c r="S46" s="79"/>
      <c r="T46" s="79"/>
      <c r="U46" s="79"/>
      <c r="V46" s="79"/>
      <c r="W46" s="79"/>
      <c r="X46" s="79"/>
      <c r="Y46" s="79"/>
      <c r="Z46" s="79"/>
      <c r="AA46" s="79"/>
      <c r="AB46" s="79"/>
      <c r="AC46" s="79"/>
      <c r="AD46" s="79"/>
      <c r="AE46" s="79"/>
      <c r="AF46" s="79"/>
      <c r="AG46" s="79"/>
      <c r="AH46" s="79"/>
      <c r="AI46" s="79"/>
      <c r="AJ46" s="79"/>
      <c r="AK46" s="79"/>
      <c r="AL46" s="79"/>
      <c r="AN46" s="9"/>
    </row>
    <row r="47" spans="1:70" ht="15" customHeight="1">
      <c r="A47" s="77"/>
      <c r="B47" s="78"/>
      <c r="C47" s="78"/>
      <c r="D47" s="78"/>
      <c r="E47" s="78"/>
      <c r="F47" s="78"/>
      <c r="G47" s="25"/>
      <c r="H47" s="25"/>
      <c r="I47" s="25"/>
      <c r="J47" s="25"/>
      <c r="K47" s="25"/>
      <c r="L47" s="25"/>
      <c r="M47" s="25"/>
      <c r="N47" s="79"/>
      <c r="O47" s="79"/>
      <c r="P47" s="79"/>
      <c r="Q47" s="79"/>
      <c r="R47" s="79"/>
      <c r="S47" s="79"/>
      <c r="T47" s="79"/>
      <c r="U47" s="79"/>
      <c r="V47" s="79"/>
      <c r="W47" s="79"/>
      <c r="X47" s="79"/>
      <c r="Y47" s="79"/>
      <c r="Z47" s="79"/>
      <c r="AA47" s="79"/>
      <c r="AB47" s="79"/>
      <c r="AC47" s="79"/>
      <c r="AD47" s="79"/>
      <c r="AE47" s="79"/>
      <c r="AF47" s="79"/>
      <c r="AG47" s="79"/>
      <c r="AH47" s="79"/>
      <c r="AI47" s="79"/>
      <c r="AJ47" s="79"/>
      <c r="AK47" s="79"/>
      <c r="AL47" s="54"/>
      <c r="AM47" s="6"/>
      <c r="AP47" s="9"/>
      <c r="AQ47" s="9"/>
      <c r="BQ47" s="6"/>
      <c r="BR47" s="6"/>
    </row>
    <row r="48" spans="1:70" s="80" customFormat="1" ht="66" customHeight="1">
      <c r="B48" s="151" t="s">
        <v>45</v>
      </c>
      <c r="C48" s="151"/>
      <c r="D48" s="151"/>
      <c r="E48" s="151"/>
      <c r="F48" s="151"/>
      <c r="G48" s="151"/>
      <c r="H48" s="152" t="s">
        <v>46</v>
      </c>
      <c r="I48" s="152"/>
      <c r="J48" s="152"/>
      <c r="K48" s="152"/>
      <c r="L48" s="152"/>
      <c r="M48" s="152"/>
      <c r="P48" s="153"/>
      <c r="Q48" s="153"/>
      <c r="R48" s="153"/>
      <c r="S48" s="153"/>
      <c r="T48" s="81"/>
      <c r="U48" s="154" t="s">
        <v>47</v>
      </c>
      <c r="V48" s="154"/>
      <c r="W48" s="154"/>
    </row>
    <row r="49" spans="2:70" s="80" customFormat="1" ht="21.95" customHeight="1">
      <c r="I49" s="150" t="s">
        <v>6</v>
      </c>
      <c r="J49" s="150"/>
      <c r="K49" s="150"/>
      <c r="L49" s="150"/>
      <c r="P49" s="150" t="s">
        <v>8</v>
      </c>
      <c r="Q49" s="150"/>
      <c r="R49" s="150"/>
      <c r="S49" s="150"/>
      <c r="U49" s="150" t="s">
        <v>48</v>
      </c>
      <c r="V49" s="150"/>
      <c r="W49" s="150"/>
    </row>
    <row r="50" spans="2:70" s="80" customFormat="1" ht="70.5" customHeight="1">
      <c r="B50" s="151" t="s">
        <v>49</v>
      </c>
      <c r="C50" s="151"/>
      <c r="D50" s="151"/>
      <c r="E50" s="151"/>
      <c r="F50" s="151"/>
      <c r="G50" s="151"/>
      <c r="H50" s="152" t="s">
        <v>50</v>
      </c>
      <c r="I50" s="152"/>
      <c r="J50" s="152"/>
      <c r="K50" s="152"/>
      <c r="L50" s="152"/>
      <c r="M50" s="152"/>
      <c r="P50" s="153"/>
      <c r="Q50" s="153"/>
      <c r="R50" s="153"/>
      <c r="S50" s="153"/>
      <c r="T50" s="81"/>
      <c r="U50" s="154" t="s">
        <v>51</v>
      </c>
      <c r="V50" s="154"/>
      <c r="W50" s="154"/>
    </row>
    <row r="51" spans="2:70" s="80" customFormat="1" ht="26.1" customHeight="1">
      <c r="I51" s="150" t="s">
        <v>6</v>
      </c>
      <c r="J51" s="150"/>
      <c r="K51" s="150"/>
      <c r="L51" s="150"/>
      <c r="P51" s="150" t="s">
        <v>8</v>
      </c>
      <c r="Q51" s="150"/>
      <c r="R51" s="150"/>
      <c r="S51" s="150"/>
      <c r="U51" s="150" t="s">
        <v>48</v>
      </c>
      <c r="V51" s="150"/>
      <c r="W51" s="150"/>
    </row>
    <row r="52" spans="2:70" ht="15" customHeight="1">
      <c r="B52" s="82"/>
      <c r="C52" s="82"/>
      <c r="E52" s="83"/>
      <c r="F52" s="84"/>
      <c r="G52" s="84"/>
      <c r="H52" s="84"/>
      <c r="K52" s="84"/>
      <c r="L52" s="84"/>
      <c r="M52" s="84"/>
      <c r="N52" s="84"/>
      <c r="O52" s="79"/>
      <c r="Q52" s="84"/>
      <c r="R52" s="84"/>
      <c r="S52" s="84"/>
      <c r="T52" s="84"/>
      <c r="U52" s="84"/>
      <c r="V52" s="84"/>
      <c r="W52" s="84"/>
      <c r="X52" s="84"/>
      <c r="Y52" s="84"/>
      <c r="Z52" s="84"/>
      <c r="AA52" s="84"/>
      <c r="AB52" s="84"/>
      <c r="AC52" s="84"/>
      <c r="AD52" s="84"/>
      <c r="AE52" s="84"/>
      <c r="AF52" s="84"/>
      <c r="AG52" s="84"/>
      <c r="AH52" s="84"/>
      <c r="AI52" s="84"/>
      <c r="AJ52" s="84"/>
      <c r="AK52" s="84"/>
      <c r="AL52" s="54"/>
      <c r="AM52" s="6"/>
      <c r="AP52" s="9"/>
      <c r="AQ52" s="9"/>
      <c r="BQ52" s="6"/>
      <c r="BR52" s="6"/>
    </row>
    <row r="53" spans="2:70" ht="13.5" customHeight="1">
      <c r="E53" s="83"/>
      <c r="G53" s="6"/>
      <c r="Q53" s="78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54"/>
      <c r="AM53" s="6"/>
      <c r="AP53" s="9"/>
      <c r="AQ53" s="9"/>
      <c r="BQ53" s="6"/>
      <c r="BR53" s="6"/>
    </row>
    <row r="54" spans="2:70" ht="13.5" customHeight="1">
      <c r="E54" s="83"/>
      <c r="G54" s="6"/>
      <c r="Q54" s="78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54"/>
      <c r="AM54" s="6"/>
      <c r="AP54" s="9"/>
      <c r="AQ54" s="9"/>
      <c r="BQ54" s="6"/>
      <c r="BR54" s="6"/>
    </row>
    <row r="55" spans="2:70" ht="13.5" customHeight="1">
      <c r="E55" s="83"/>
      <c r="G55" s="6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54"/>
      <c r="AM55" s="6"/>
      <c r="AP55" s="9"/>
      <c r="AQ55" s="9"/>
      <c r="BQ55" s="6"/>
      <c r="BR55" s="6"/>
    </row>
    <row r="56" spans="2:70">
      <c r="E56" s="83"/>
      <c r="G56" s="6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54"/>
      <c r="AM56" s="6"/>
      <c r="AP56" s="9"/>
      <c r="AQ56" s="9"/>
      <c r="BQ56" s="6"/>
      <c r="BR56" s="6"/>
    </row>
    <row r="57" spans="2:70"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N57" s="9"/>
    </row>
    <row r="58" spans="2:70"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N58" s="9"/>
    </row>
    <row r="59" spans="2:70"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N59" s="9"/>
    </row>
    <row r="60" spans="2:70"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N60" s="9"/>
    </row>
    <row r="61" spans="2:70"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N61" s="9"/>
    </row>
    <row r="62" spans="2:70"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N62" s="9"/>
    </row>
    <row r="63" spans="2:70"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N63" s="9"/>
    </row>
    <row r="64" spans="2:70"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N64" s="9"/>
    </row>
  </sheetData>
  <mergeCells count="58">
    <mergeCell ref="B3:F3"/>
    <mergeCell ref="AG3:AM3"/>
    <mergeCell ref="AG5:AM5"/>
    <mergeCell ref="AG7:AM7"/>
    <mergeCell ref="B9:F9"/>
    <mergeCell ref="AG9:AM9"/>
    <mergeCell ref="A12:AN12"/>
    <mergeCell ref="A13:AN13"/>
    <mergeCell ref="A14:AN14"/>
    <mergeCell ref="A15:A18"/>
    <mergeCell ref="B15:B18"/>
    <mergeCell ref="C15:C18"/>
    <mergeCell ref="D15:D18"/>
    <mergeCell ref="E15:E18"/>
    <mergeCell ref="F15:F18"/>
    <mergeCell ref="G15:G18"/>
    <mergeCell ref="H15:AL15"/>
    <mergeCell ref="AM15:AM18"/>
    <mergeCell ref="A38:G38"/>
    <mergeCell ref="A39:G39"/>
    <mergeCell ref="AN15:AN16"/>
    <mergeCell ref="H17:AL18"/>
    <mergeCell ref="H19:AL19"/>
    <mergeCell ref="B24:B26"/>
    <mergeCell ref="A27:F27"/>
    <mergeCell ref="C20:F20"/>
    <mergeCell ref="C21:F21"/>
    <mergeCell ref="D22:F22"/>
    <mergeCell ref="C23:F23"/>
    <mergeCell ref="B33:F33"/>
    <mergeCell ref="B34:F34"/>
    <mergeCell ref="B35:F35"/>
    <mergeCell ref="A36:G36"/>
    <mergeCell ref="A37:G37"/>
    <mergeCell ref="C28:F28"/>
    <mergeCell ref="B50:G50"/>
    <mergeCell ref="H50:M50"/>
    <mergeCell ref="P50:S50"/>
    <mergeCell ref="U50:W50"/>
    <mergeCell ref="C42:F42"/>
    <mergeCell ref="C43:F43"/>
    <mergeCell ref="D44:F44"/>
    <mergeCell ref="C45:F45"/>
    <mergeCell ref="B48:G48"/>
    <mergeCell ref="H48:M48"/>
    <mergeCell ref="D41:F41"/>
    <mergeCell ref="C29:F29"/>
    <mergeCell ref="D30:F30"/>
    <mergeCell ref="C31:F31"/>
    <mergeCell ref="D32:F32"/>
    <mergeCell ref="I51:L51"/>
    <mergeCell ref="P51:S51"/>
    <mergeCell ref="U51:W51"/>
    <mergeCell ref="P48:S48"/>
    <mergeCell ref="U48:W48"/>
    <mergeCell ref="I49:L49"/>
    <mergeCell ref="P49:S49"/>
    <mergeCell ref="U49:W49"/>
  </mergeCells>
  <printOptions horizontalCentered="1"/>
  <pageMargins left="0.59055118110236227" right="0.39370078740157483" top="1.1811023622047245" bottom="0.74803149606299213" header="0.31496062992125984" footer="0.31496062992125984"/>
  <pageSetup paperSize="8" scale="46" fitToHeight="10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theme="3" tint="0.39997558519241921"/>
    <pageSetUpPr fitToPage="1"/>
  </sheetPr>
  <dimension ref="A1:BP63"/>
  <sheetViews>
    <sheetView showZeros="0" topLeftCell="A13" zoomScale="60" zoomScaleNormal="60" zoomScaleSheetLayoutView="70" workbookViewId="0">
      <selection activeCell="U30" sqref="U30:Y30"/>
    </sheetView>
  </sheetViews>
  <sheetFormatPr defaultColWidth="12.42578125" defaultRowHeight="18.75" outlineLevelRow="1"/>
  <cols>
    <col min="1" max="1" width="6" style="6" customWidth="1"/>
    <col min="2" max="2" width="62.85546875" style="85" customWidth="1"/>
    <col min="3" max="3" width="17.7109375" style="6" customWidth="1"/>
    <col min="4" max="4" width="9.42578125" style="6" customWidth="1"/>
    <col min="5" max="5" width="21.140625" style="83" customWidth="1"/>
    <col min="6" max="35" width="7.5703125" style="6" customWidth="1"/>
    <col min="36" max="36" width="7.5703125" style="6" hidden="1" customWidth="1"/>
    <col min="37" max="37" width="9.42578125" style="6" customWidth="1"/>
    <col min="38" max="38" width="10.42578125" style="54" customWidth="1"/>
    <col min="39" max="40" width="12.42578125" style="6"/>
    <col min="41" max="67" width="12.42578125" style="9"/>
    <col min="68" max="16384" width="12.42578125" style="6"/>
  </cols>
  <sheetData>
    <row r="1" spans="1:67" ht="24.75" customHeight="1" outlineLevel="1" thickBot="1"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4" t="s">
        <v>61</v>
      </c>
    </row>
    <row r="2" spans="1:67" ht="15" hidden="1" customHeight="1" outlineLevel="1">
      <c r="A2" s="1"/>
      <c r="B2" s="10" t="s">
        <v>1</v>
      </c>
      <c r="C2" s="3"/>
      <c r="D2" s="4"/>
      <c r="E2" s="4"/>
      <c r="F2" s="5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6" t="s">
        <v>2</v>
      </c>
      <c r="AH2" s="7"/>
      <c r="AI2" s="7"/>
      <c r="AJ2" s="7"/>
      <c r="AK2" s="7"/>
      <c r="AL2" s="7"/>
    </row>
    <row r="3" spans="1:67" ht="32.25" hidden="1" customHeight="1" outlineLevel="1">
      <c r="A3" s="1"/>
      <c r="B3" s="187" t="s">
        <v>3</v>
      </c>
      <c r="C3" s="187"/>
      <c r="D3" s="187"/>
      <c r="E3" s="187"/>
      <c r="F3" s="5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187" t="s">
        <v>4</v>
      </c>
      <c r="AF3" s="187"/>
      <c r="AG3" s="187"/>
      <c r="AH3" s="187"/>
      <c r="AI3" s="187"/>
      <c r="AJ3" s="187"/>
      <c r="AK3" s="187"/>
      <c r="AL3" s="187"/>
    </row>
    <row r="4" spans="1:67" ht="31.5" hidden="1" customHeight="1" outlineLevel="1">
      <c r="A4" s="1"/>
      <c r="B4" s="11" t="s">
        <v>5</v>
      </c>
      <c r="C4" s="12"/>
      <c r="D4" s="12"/>
      <c r="E4" s="12"/>
      <c r="F4" s="5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12"/>
      <c r="AF4" s="12"/>
      <c r="AG4" s="12"/>
      <c r="AH4" s="12"/>
      <c r="AI4" s="12"/>
      <c r="AJ4" s="7"/>
      <c r="AK4" s="7"/>
      <c r="AL4" s="7"/>
    </row>
    <row r="5" spans="1:67" ht="15" hidden="1" customHeight="1" outlineLevel="1">
      <c r="A5" s="1"/>
      <c r="B5" s="13" t="s">
        <v>6</v>
      </c>
      <c r="C5" s="14"/>
      <c r="D5" s="14"/>
      <c r="E5" s="14"/>
      <c r="F5" s="5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188" t="s">
        <v>6</v>
      </c>
      <c r="AF5" s="188"/>
      <c r="AG5" s="188"/>
      <c r="AH5" s="188"/>
      <c r="AI5" s="188"/>
      <c r="AJ5" s="188"/>
      <c r="AK5" s="188"/>
      <c r="AL5" s="188"/>
    </row>
    <row r="6" spans="1:67" ht="33" hidden="1" customHeight="1" outlineLevel="1">
      <c r="A6" s="1"/>
      <c r="B6" s="15" t="s">
        <v>7</v>
      </c>
      <c r="C6" s="12"/>
      <c r="D6" s="12"/>
      <c r="E6" s="12"/>
      <c r="F6" s="5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12"/>
      <c r="AF6" s="12"/>
      <c r="AG6" s="12"/>
      <c r="AH6" s="12"/>
      <c r="AI6" s="12"/>
      <c r="AJ6" s="7"/>
      <c r="AK6" s="7"/>
      <c r="AL6" s="7"/>
    </row>
    <row r="7" spans="1:67" ht="15" hidden="1" customHeight="1" outlineLevel="1">
      <c r="A7" s="1"/>
      <c r="B7" s="16" t="s">
        <v>8</v>
      </c>
      <c r="C7" s="17"/>
      <c r="D7" s="17"/>
      <c r="E7" s="17"/>
      <c r="F7" s="5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188" t="s">
        <v>8</v>
      </c>
      <c r="AF7" s="188"/>
      <c r="AG7" s="188"/>
      <c r="AH7" s="188"/>
      <c r="AI7" s="188"/>
      <c r="AJ7" s="188"/>
      <c r="AK7" s="188"/>
      <c r="AL7" s="188"/>
    </row>
    <row r="8" spans="1:67" ht="15" hidden="1" customHeight="1" outlineLevel="1">
      <c r="A8" s="1"/>
      <c r="B8" s="12"/>
      <c r="C8" s="12"/>
      <c r="D8" s="12"/>
      <c r="E8" s="12"/>
      <c r="F8" s="5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12"/>
      <c r="AF8" s="12"/>
      <c r="AG8" s="12"/>
      <c r="AH8" s="12"/>
      <c r="AI8" s="12"/>
      <c r="AJ8" s="7"/>
      <c r="AK8" s="7"/>
      <c r="AL8" s="7"/>
    </row>
    <row r="9" spans="1:67" ht="27.75" hidden="1" customHeight="1" outlineLevel="1">
      <c r="A9" s="18"/>
      <c r="B9" s="187" t="s">
        <v>9</v>
      </c>
      <c r="C9" s="187"/>
      <c r="D9" s="187"/>
      <c r="E9" s="187"/>
      <c r="F9" s="18"/>
      <c r="G9" s="18"/>
      <c r="H9" s="18"/>
      <c r="I9" s="18"/>
      <c r="J9" s="18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89" t="s">
        <v>10</v>
      </c>
      <c r="AF9" s="189"/>
      <c r="AG9" s="189"/>
      <c r="AH9" s="189"/>
      <c r="AI9" s="189"/>
      <c r="AJ9" s="189"/>
      <c r="AK9" s="189"/>
      <c r="AL9" s="189"/>
    </row>
    <row r="10" spans="1:67" ht="27.75" hidden="1" customHeight="1">
      <c r="A10" s="18"/>
      <c r="B10" s="19"/>
      <c r="C10" s="19"/>
      <c r="D10" s="19"/>
      <c r="E10" s="19"/>
      <c r="F10" s="18"/>
      <c r="G10" s="18"/>
      <c r="H10" s="18"/>
      <c r="I10" s="18"/>
      <c r="J10" s="18"/>
      <c r="K10" s="19"/>
      <c r="L10" s="19"/>
      <c r="M10" s="19"/>
      <c r="N10" s="19"/>
      <c r="O10" s="19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67" ht="13.5" customHeight="1">
      <c r="P11" s="78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</row>
    <row r="12" spans="1:67" s="21" customFormat="1" ht="21.75" customHeight="1">
      <c r="A12" s="181" t="s">
        <v>62</v>
      </c>
      <c r="B12" s="181"/>
      <c r="C12" s="181"/>
      <c r="D12" s="181"/>
      <c r="E12" s="181"/>
      <c r="F12" s="181"/>
      <c r="G12" s="181"/>
      <c r="H12" s="181"/>
      <c r="I12" s="181"/>
      <c r="J12" s="181"/>
      <c r="K12" s="181"/>
      <c r="L12" s="181"/>
      <c r="M12" s="181"/>
      <c r="N12" s="181"/>
      <c r="O12" s="181"/>
      <c r="P12" s="181"/>
      <c r="Q12" s="181"/>
      <c r="R12" s="181"/>
      <c r="S12" s="181"/>
      <c r="T12" s="181"/>
      <c r="U12" s="181"/>
      <c r="V12" s="181"/>
      <c r="W12" s="181"/>
      <c r="X12" s="181"/>
      <c r="Y12" s="181"/>
      <c r="Z12" s="181"/>
      <c r="AA12" s="181"/>
      <c r="AB12" s="181"/>
      <c r="AC12" s="181"/>
      <c r="AD12" s="181"/>
      <c r="AE12" s="181"/>
      <c r="AF12" s="181"/>
      <c r="AG12" s="181"/>
      <c r="AH12" s="181"/>
      <c r="AI12" s="181"/>
      <c r="AJ12" s="181"/>
      <c r="AK12" s="181"/>
      <c r="AL12" s="181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  <c r="BJ12" s="22"/>
      <c r="BK12" s="22"/>
      <c r="BL12" s="22"/>
      <c r="BM12" s="22"/>
      <c r="BN12" s="22"/>
      <c r="BO12" s="22"/>
    </row>
    <row r="13" spans="1:67" s="21" customFormat="1" ht="21.75" customHeight="1">
      <c r="A13" s="181" t="s">
        <v>12</v>
      </c>
      <c r="B13" s="181"/>
      <c r="C13" s="181"/>
      <c r="D13" s="181"/>
      <c r="E13" s="181"/>
      <c r="F13" s="181"/>
      <c r="G13" s="181"/>
      <c r="H13" s="181"/>
      <c r="I13" s="181"/>
      <c r="J13" s="181"/>
      <c r="K13" s="181"/>
      <c r="L13" s="181"/>
      <c r="M13" s="181"/>
      <c r="N13" s="181"/>
      <c r="O13" s="181"/>
      <c r="P13" s="181"/>
      <c r="Q13" s="181"/>
      <c r="R13" s="181"/>
      <c r="S13" s="181"/>
      <c r="T13" s="181"/>
      <c r="U13" s="181"/>
      <c r="V13" s="181"/>
      <c r="W13" s="181"/>
      <c r="X13" s="181"/>
      <c r="Y13" s="181"/>
      <c r="Z13" s="181"/>
      <c r="AA13" s="181"/>
      <c r="AB13" s="181"/>
      <c r="AC13" s="181"/>
      <c r="AD13" s="181"/>
      <c r="AE13" s="181"/>
      <c r="AF13" s="181"/>
      <c r="AG13" s="181"/>
      <c r="AH13" s="181"/>
      <c r="AI13" s="181"/>
      <c r="AJ13" s="181"/>
      <c r="AK13" s="181"/>
      <c r="AL13" s="181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  <c r="BJ13" s="22"/>
      <c r="BK13" s="22"/>
      <c r="BL13" s="22"/>
      <c r="BM13" s="22"/>
      <c r="BN13" s="22"/>
      <c r="BO13" s="22"/>
    </row>
    <row r="14" spans="1:67" s="21" customFormat="1" ht="21.75" customHeight="1">
      <c r="A14" s="181" t="s">
        <v>63</v>
      </c>
      <c r="B14" s="181"/>
      <c r="C14" s="181"/>
      <c r="D14" s="181"/>
      <c r="E14" s="181"/>
      <c r="F14" s="181"/>
      <c r="G14" s="181"/>
      <c r="H14" s="181"/>
      <c r="I14" s="181"/>
      <c r="J14" s="181"/>
      <c r="K14" s="181"/>
      <c r="L14" s="181"/>
      <c r="M14" s="181"/>
      <c r="N14" s="181"/>
      <c r="O14" s="181"/>
      <c r="P14" s="181"/>
      <c r="Q14" s="181"/>
      <c r="R14" s="181"/>
      <c r="S14" s="181"/>
      <c r="T14" s="181"/>
      <c r="U14" s="181"/>
      <c r="V14" s="181"/>
      <c r="W14" s="181"/>
      <c r="X14" s="181"/>
      <c r="Y14" s="181"/>
      <c r="Z14" s="181"/>
      <c r="AA14" s="181"/>
      <c r="AB14" s="181"/>
      <c r="AC14" s="181"/>
      <c r="AD14" s="181"/>
      <c r="AE14" s="181"/>
      <c r="AF14" s="181"/>
      <c r="AG14" s="181"/>
      <c r="AH14" s="181"/>
      <c r="AI14" s="181"/>
      <c r="AJ14" s="181"/>
      <c r="AK14" s="181"/>
      <c r="AL14" s="181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  <c r="BJ14" s="22"/>
      <c r="BK14" s="22"/>
      <c r="BL14" s="22"/>
      <c r="BM14" s="22"/>
      <c r="BN14" s="22"/>
      <c r="BO14" s="22"/>
    </row>
    <row r="15" spans="1:67" ht="15" customHeight="1">
      <c r="A15" s="182" t="s">
        <v>14</v>
      </c>
      <c r="B15" s="183" t="s">
        <v>15</v>
      </c>
      <c r="C15" s="182" t="s">
        <v>16</v>
      </c>
      <c r="D15" s="184" t="s">
        <v>17</v>
      </c>
      <c r="E15" s="184" t="s">
        <v>55</v>
      </c>
      <c r="F15" s="186" t="s">
        <v>104</v>
      </c>
      <c r="G15" s="186"/>
      <c r="H15" s="186"/>
      <c r="I15" s="186"/>
      <c r="J15" s="186"/>
      <c r="K15" s="186"/>
      <c r="L15" s="186"/>
      <c r="M15" s="186"/>
      <c r="N15" s="186"/>
      <c r="O15" s="186"/>
      <c r="P15" s="186"/>
      <c r="Q15" s="186"/>
      <c r="R15" s="186"/>
      <c r="S15" s="186"/>
      <c r="T15" s="186"/>
      <c r="U15" s="186"/>
      <c r="V15" s="186"/>
      <c r="W15" s="186"/>
      <c r="X15" s="186"/>
      <c r="Y15" s="186"/>
      <c r="Z15" s="186"/>
      <c r="AA15" s="186"/>
      <c r="AB15" s="186"/>
      <c r="AC15" s="186"/>
      <c r="AD15" s="186"/>
      <c r="AE15" s="186"/>
      <c r="AF15" s="186"/>
      <c r="AG15" s="186"/>
      <c r="AH15" s="186"/>
      <c r="AI15" s="186"/>
      <c r="AJ15" s="186"/>
      <c r="AK15" s="176" t="s">
        <v>64</v>
      </c>
      <c r="AL15" s="176" t="s">
        <v>65</v>
      </c>
    </row>
    <row r="16" spans="1:67" ht="15" customHeight="1">
      <c r="A16" s="182"/>
      <c r="B16" s="183"/>
      <c r="C16" s="182"/>
      <c r="D16" s="184"/>
      <c r="E16" s="184"/>
      <c r="F16" s="241">
        <v>1</v>
      </c>
      <c r="G16" s="24">
        <v>2</v>
      </c>
      <c r="H16" s="23">
        <v>3</v>
      </c>
      <c r="I16" s="24">
        <v>4</v>
      </c>
      <c r="J16" s="23">
        <v>5</v>
      </c>
      <c r="K16" s="24">
        <v>6</v>
      </c>
      <c r="L16" s="241">
        <v>7</v>
      </c>
      <c r="M16" s="242">
        <v>8</v>
      </c>
      <c r="N16" s="23">
        <v>9</v>
      </c>
      <c r="O16" s="24">
        <v>10</v>
      </c>
      <c r="P16" s="23">
        <v>11</v>
      </c>
      <c r="Q16" s="24">
        <v>12</v>
      </c>
      <c r="R16" s="23">
        <v>13</v>
      </c>
      <c r="S16" s="242">
        <v>14</v>
      </c>
      <c r="T16" s="241">
        <v>15</v>
      </c>
      <c r="U16" s="24">
        <v>16</v>
      </c>
      <c r="V16" s="23">
        <v>17</v>
      </c>
      <c r="W16" s="24">
        <v>18</v>
      </c>
      <c r="X16" s="23">
        <v>19</v>
      </c>
      <c r="Y16" s="24">
        <v>20</v>
      </c>
      <c r="Z16" s="241">
        <v>21</v>
      </c>
      <c r="AA16" s="242">
        <v>22</v>
      </c>
      <c r="AB16" s="23">
        <v>23</v>
      </c>
      <c r="AC16" s="24">
        <v>24</v>
      </c>
      <c r="AD16" s="23">
        <v>25</v>
      </c>
      <c r="AE16" s="24">
        <v>26</v>
      </c>
      <c r="AF16" s="23">
        <v>27</v>
      </c>
      <c r="AG16" s="242">
        <v>28</v>
      </c>
      <c r="AH16" s="241">
        <v>29</v>
      </c>
      <c r="AI16" s="24">
        <v>30</v>
      </c>
      <c r="AJ16" s="23">
        <v>31</v>
      </c>
      <c r="AK16" s="176"/>
      <c r="AL16" s="176"/>
    </row>
    <row r="17" spans="1:67" ht="15" customHeight="1">
      <c r="A17" s="182"/>
      <c r="B17" s="183"/>
      <c r="C17" s="182"/>
      <c r="D17" s="184"/>
      <c r="E17" s="184"/>
      <c r="F17" s="177" t="s">
        <v>21</v>
      </c>
      <c r="G17" s="177"/>
      <c r="H17" s="177"/>
      <c r="I17" s="177"/>
      <c r="J17" s="177"/>
      <c r="K17" s="177"/>
      <c r="L17" s="177"/>
      <c r="M17" s="177"/>
      <c r="N17" s="177"/>
      <c r="O17" s="177"/>
      <c r="P17" s="177"/>
      <c r="Q17" s="177"/>
      <c r="R17" s="177"/>
      <c r="S17" s="177"/>
      <c r="T17" s="177"/>
      <c r="U17" s="177"/>
      <c r="V17" s="177"/>
      <c r="W17" s="177"/>
      <c r="X17" s="177"/>
      <c r="Y17" s="177"/>
      <c r="Z17" s="177"/>
      <c r="AA17" s="177"/>
      <c r="AB17" s="177"/>
      <c r="AC17" s="177"/>
      <c r="AD17" s="177"/>
      <c r="AE17" s="177"/>
      <c r="AF17" s="177"/>
      <c r="AG17" s="177"/>
      <c r="AH17" s="177"/>
      <c r="AI17" s="177"/>
      <c r="AJ17" s="177"/>
      <c r="AK17" s="176"/>
      <c r="AL17" s="176"/>
    </row>
    <row r="18" spans="1:67" ht="15" customHeight="1">
      <c r="A18" s="182"/>
      <c r="B18" s="183"/>
      <c r="C18" s="182"/>
      <c r="D18" s="184"/>
      <c r="E18" s="184"/>
      <c r="F18" s="177"/>
      <c r="G18" s="177"/>
      <c r="H18" s="177"/>
      <c r="I18" s="177"/>
      <c r="J18" s="177"/>
      <c r="K18" s="177"/>
      <c r="L18" s="177"/>
      <c r="M18" s="177"/>
      <c r="N18" s="177"/>
      <c r="O18" s="177"/>
      <c r="P18" s="177"/>
      <c r="Q18" s="177"/>
      <c r="R18" s="177"/>
      <c r="S18" s="177"/>
      <c r="T18" s="177"/>
      <c r="U18" s="177"/>
      <c r="V18" s="177"/>
      <c r="W18" s="177"/>
      <c r="X18" s="177"/>
      <c r="Y18" s="177"/>
      <c r="Z18" s="177"/>
      <c r="AA18" s="177"/>
      <c r="AB18" s="177"/>
      <c r="AC18" s="177"/>
      <c r="AD18" s="177"/>
      <c r="AE18" s="177"/>
      <c r="AF18" s="177"/>
      <c r="AG18" s="177"/>
      <c r="AH18" s="177"/>
      <c r="AI18" s="177"/>
      <c r="AJ18" s="177"/>
      <c r="AK18" s="176"/>
      <c r="AL18" s="176"/>
    </row>
    <row r="19" spans="1:67" s="29" customFormat="1" ht="19.5" thickBot="1">
      <c r="A19" s="27">
        <v>1</v>
      </c>
      <c r="B19" s="27">
        <v>2</v>
      </c>
      <c r="C19" s="28">
        <v>3</v>
      </c>
      <c r="D19" s="28">
        <v>5</v>
      </c>
      <c r="E19" s="27">
        <v>6</v>
      </c>
      <c r="F19" s="178">
        <v>7</v>
      </c>
      <c r="G19" s="178"/>
      <c r="H19" s="178"/>
      <c r="I19" s="178"/>
      <c r="J19" s="178"/>
      <c r="K19" s="178"/>
      <c r="L19" s="178"/>
      <c r="M19" s="178"/>
      <c r="N19" s="178"/>
      <c r="O19" s="178"/>
      <c r="P19" s="178"/>
      <c r="Q19" s="178"/>
      <c r="R19" s="178"/>
      <c r="S19" s="178"/>
      <c r="T19" s="178"/>
      <c r="U19" s="178"/>
      <c r="V19" s="178"/>
      <c r="W19" s="178"/>
      <c r="X19" s="178"/>
      <c r="Y19" s="178"/>
      <c r="Z19" s="178"/>
      <c r="AA19" s="178"/>
      <c r="AB19" s="178"/>
      <c r="AC19" s="178"/>
      <c r="AD19" s="178"/>
      <c r="AE19" s="178"/>
      <c r="AF19" s="178"/>
      <c r="AG19" s="178"/>
      <c r="AH19" s="178"/>
      <c r="AI19" s="178"/>
      <c r="AJ19" s="178"/>
      <c r="AK19" s="89">
        <v>8</v>
      </c>
      <c r="AL19" s="27">
        <v>9</v>
      </c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30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</row>
    <row r="20" spans="1:67" s="41" customFormat="1" ht="46.5" hidden="1" customHeight="1">
      <c r="A20" s="36" t="s">
        <v>32</v>
      </c>
      <c r="B20" s="95"/>
      <c r="C20" s="37" t="s">
        <v>66</v>
      </c>
      <c r="D20" s="35" t="s">
        <v>34</v>
      </c>
      <c r="E20" s="40" t="s">
        <v>35</v>
      </c>
      <c r="F20" s="111"/>
      <c r="G20" s="111" t="e">
        <f>#REF!</f>
        <v>#REF!</v>
      </c>
      <c r="H20" s="111"/>
      <c r="I20" s="111"/>
      <c r="J20" s="111" t="e">
        <f>#REF!</f>
        <v>#REF!</v>
      </c>
      <c r="K20" s="111"/>
      <c r="L20" s="111"/>
      <c r="M20" s="111" t="e">
        <f>#REF!</f>
        <v>#REF!</v>
      </c>
      <c r="N20" s="111"/>
      <c r="O20" s="111"/>
      <c r="P20" s="111" t="e">
        <f>#REF!</f>
        <v>#REF!</v>
      </c>
      <c r="Q20" s="111"/>
      <c r="R20" s="111"/>
      <c r="S20" s="111"/>
      <c r="T20" s="111"/>
      <c r="U20" s="111"/>
      <c r="V20" s="111"/>
      <c r="W20" s="111"/>
      <c r="X20" s="111"/>
      <c r="Y20" s="111"/>
      <c r="Z20" s="111"/>
      <c r="AA20" s="111"/>
      <c r="AB20" s="111"/>
      <c r="AC20" s="111"/>
      <c r="AD20" s="111"/>
      <c r="AE20" s="111"/>
      <c r="AF20" s="111"/>
      <c r="AG20" s="111"/>
      <c r="AH20" s="111"/>
      <c r="AI20" s="111"/>
      <c r="AJ20" s="111"/>
      <c r="AK20" s="33"/>
      <c r="AL20" s="33" t="e">
        <f t="shared" ref="AL20:AL21" si="0">SUM(F20:AJ20)</f>
        <v>#REF!</v>
      </c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9"/>
      <c r="BJ20" s="9"/>
      <c r="BK20" s="9"/>
      <c r="BL20" s="9"/>
      <c r="BM20" s="9"/>
      <c r="BN20" s="9"/>
      <c r="BO20" s="9"/>
    </row>
    <row r="21" spans="1:67" s="96" customFormat="1" ht="60.75" hidden="1" customHeight="1">
      <c r="A21" s="36" t="s">
        <v>36</v>
      </c>
      <c r="B21" s="95"/>
      <c r="C21" s="31" t="s">
        <v>67</v>
      </c>
      <c r="D21" s="35" t="s">
        <v>38</v>
      </c>
      <c r="E21" s="31" t="s">
        <v>39</v>
      </c>
      <c r="F21" s="111"/>
      <c r="G21" s="111"/>
      <c r="H21" s="111" t="e">
        <f>#REF!</f>
        <v>#REF!</v>
      </c>
      <c r="I21" s="111"/>
      <c r="J21" s="111"/>
      <c r="K21" s="111"/>
      <c r="L21" s="111"/>
      <c r="M21" s="111"/>
      <c r="N21" s="111" t="e">
        <f>#REF!</f>
        <v>#REF!</v>
      </c>
      <c r="O21" s="111"/>
      <c r="P21" s="111"/>
      <c r="Q21" s="111"/>
      <c r="R21" s="111"/>
      <c r="S21" s="111"/>
      <c r="T21" s="111"/>
      <c r="U21" s="111"/>
      <c r="V21" s="111"/>
      <c r="W21" s="111"/>
      <c r="X21" s="111"/>
      <c r="Y21" s="111"/>
      <c r="Z21" s="111"/>
      <c r="AA21" s="111"/>
      <c r="AB21" s="111"/>
      <c r="AC21" s="111"/>
      <c r="AD21" s="111"/>
      <c r="AE21" s="111"/>
      <c r="AF21" s="111"/>
      <c r="AG21" s="111"/>
      <c r="AH21" s="111"/>
      <c r="AI21" s="111"/>
      <c r="AJ21" s="111"/>
      <c r="AK21" s="33"/>
      <c r="AL21" s="33" t="e">
        <f t="shared" si="0"/>
        <v>#REF!</v>
      </c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9"/>
      <c r="BL21" s="9"/>
      <c r="BM21" s="9"/>
      <c r="BN21" s="9"/>
      <c r="BO21" s="9"/>
    </row>
    <row r="22" spans="1:67" s="34" customFormat="1" ht="15.75" hidden="1" customHeight="1">
      <c r="A22" s="37"/>
      <c r="B22" s="31"/>
      <c r="C22" s="179" t="s">
        <v>22</v>
      </c>
      <c r="D22" s="179"/>
      <c r="E22" s="179"/>
      <c r="F22" s="111">
        <f>'[1]мес ТЗ 2018'!AM349</f>
        <v>0</v>
      </c>
      <c r="G22" s="111">
        <f>'[1]мес ТЗ 2018'!AM488</f>
        <v>0</v>
      </c>
      <c r="H22" s="111">
        <f>'[1]мес ТЗ 2018'!AM628</f>
        <v>0.47</v>
      </c>
      <c r="I22" s="111">
        <f>'[1]мес ТЗ 2018'!AM730</f>
        <v>0.68</v>
      </c>
      <c r="J22" s="111">
        <f>'[1]мес ТЗ 2018'!AM835</f>
        <v>0.75</v>
      </c>
      <c r="K22" s="111">
        <f>'[1]мес ТЗ 2018'!AM938</f>
        <v>0</v>
      </c>
      <c r="L22" s="111">
        <f>'[1]мес ТЗ 2018'!AM1039</f>
        <v>0</v>
      </c>
      <c r="M22" s="111">
        <f>'[1]мес ТЗ 2018'!AM1179</f>
        <v>0</v>
      </c>
      <c r="N22" s="111">
        <f>'[1]мес ТЗ 2018'!AM1278</f>
        <v>0.45</v>
      </c>
      <c r="O22" s="111">
        <f>'[1]мес ТЗ 2018'!AM1376</f>
        <v>0</v>
      </c>
      <c r="P22" s="111">
        <f>'[1]мес ТЗ 2018'!AM1516</f>
        <v>0</v>
      </c>
      <c r="Q22" s="111">
        <f>'[1]мес ТЗ 2018'!AM1649</f>
        <v>0</v>
      </c>
      <c r="R22" s="111"/>
      <c r="S22" s="111"/>
      <c r="T22" s="111"/>
      <c r="U22" s="111"/>
      <c r="V22" s="111"/>
      <c r="W22" s="111"/>
      <c r="X22" s="111"/>
      <c r="Y22" s="111"/>
      <c r="Z22" s="111"/>
      <c r="AA22" s="111"/>
      <c r="AB22" s="111"/>
      <c r="AC22" s="111"/>
      <c r="AD22" s="111"/>
      <c r="AE22" s="111"/>
      <c r="AF22" s="111"/>
      <c r="AG22" s="111"/>
      <c r="AH22" s="111"/>
      <c r="AI22" s="111"/>
      <c r="AJ22" s="111"/>
      <c r="AK22" s="33"/>
      <c r="AL22" s="33">
        <f t="shared" ref="AL22:AL23" si="1">SUM(F22:Q22)</f>
        <v>2.35</v>
      </c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  <c r="BM22" s="9"/>
      <c r="BN22" s="9"/>
      <c r="BO22" s="9"/>
    </row>
    <row r="23" spans="1:67" s="34" customFormat="1" ht="15.75" hidden="1" customHeight="1">
      <c r="A23" s="37"/>
      <c r="B23" s="31"/>
      <c r="C23" s="180" t="s">
        <v>24</v>
      </c>
      <c r="D23" s="180"/>
      <c r="E23" s="180"/>
      <c r="F23" s="111">
        <f>'[1]мес ТЗ 2018'!AM350</f>
        <v>0</v>
      </c>
      <c r="G23" s="111">
        <f>'[1]мес ТЗ 2018'!AM489</f>
        <v>0</v>
      </c>
      <c r="H23" s="111">
        <f>'[1]мес ТЗ 2018'!AM629</f>
        <v>0.57999999999999996</v>
      </c>
      <c r="I23" s="111">
        <f>'[1]мес ТЗ 2018'!AM731</f>
        <v>0.57999999999999996</v>
      </c>
      <c r="J23" s="111">
        <f>'[1]мес ТЗ 2018'!AM836</f>
        <v>0.45</v>
      </c>
      <c r="K23" s="111">
        <f>'[1]мес ТЗ 2018'!AM939</f>
        <v>0</v>
      </c>
      <c r="L23" s="111">
        <f>'[1]мес ТЗ 2018'!AM1040</f>
        <v>0</v>
      </c>
      <c r="M23" s="111">
        <f>'[1]мес ТЗ 2018'!AM1180</f>
        <v>0</v>
      </c>
      <c r="N23" s="111">
        <f>'[1]мес ТЗ 2018'!AM1279</f>
        <v>0</v>
      </c>
      <c r="O23" s="111">
        <f>'[1]мес ТЗ 2018'!AM1377</f>
        <v>0</v>
      </c>
      <c r="P23" s="111">
        <f>'[1]мес ТЗ 2018'!AM1517</f>
        <v>0</v>
      </c>
      <c r="Q23" s="111">
        <f>'[1]мес ТЗ 2018'!AM1650</f>
        <v>0</v>
      </c>
      <c r="R23" s="111"/>
      <c r="S23" s="111"/>
      <c r="T23" s="111"/>
      <c r="U23" s="111"/>
      <c r="V23" s="111"/>
      <c r="W23" s="111"/>
      <c r="X23" s="111"/>
      <c r="Y23" s="111"/>
      <c r="Z23" s="111"/>
      <c r="AA23" s="111"/>
      <c r="AB23" s="111"/>
      <c r="AC23" s="111"/>
      <c r="AD23" s="111"/>
      <c r="AE23" s="111"/>
      <c r="AF23" s="111"/>
      <c r="AG23" s="111"/>
      <c r="AH23" s="111"/>
      <c r="AI23" s="111"/>
      <c r="AJ23" s="111"/>
      <c r="AK23" s="33"/>
      <c r="AL23" s="33">
        <f t="shared" si="1"/>
        <v>1.6099999999999999</v>
      </c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9"/>
      <c r="BN23" s="9"/>
      <c r="BO23" s="9"/>
    </row>
    <row r="24" spans="1:67" s="34" customFormat="1" ht="15.75" hidden="1" customHeight="1">
      <c r="A24" s="37"/>
      <c r="B24" s="31"/>
      <c r="C24" s="31"/>
      <c r="D24" s="159"/>
      <c r="E24" s="159"/>
      <c r="F24" s="111" t="e">
        <f>#REF!</f>
        <v>#REF!</v>
      </c>
      <c r="G24" s="111" t="e">
        <f>#REF!</f>
        <v>#REF!</v>
      </c>
      <c r="H24" s="111" t="e">
        <f>#REF!</f>
        <v>#REF!</v>
      </c>
      <c r="I24" s="111" t="e">
        <f>#REF!</f>
        <v>#REF!</v>
      </c>
      <c r="J24" s="111" t="e">
        <f>#REF!</f>
        <v>#REF!</v>
      </c>
      <c r="K24" s="111" t="e">
        <f>#REF!</f>
        <v>#REF!</v>
      </c>
      <c r="L24" s="111" t="e">
        <f>#REF!</f>
        <v>#REF!</v>
      </c>
      <c r="M24" s="111" t="e">
        <f>#REF!</f>
        <v>#REF!</v>
      </c>
      <c r="N24" s="111" t="e">
        <f>#REF!</f>
        <v>#REF!</v>
      </c>
      <c r="O24" s="111" t="e">
        <f>#REF!</f>
        <v>#REF!</v>
      </c>
      <c r="P24" s="111" t="e">
        <f>#REF!</f>
        <v>#REF!</v>
      </c>
      <c r="Q24" s="111" t="e">
        <f>#REF!</f>
        <v>#REF!</v>
      </c>
      <c r="R24" s="111"/>
      <c r="S24" s="111"/>
      <c r="T24" s="111"/>
      <c r="U24" s="111"/>
      <c r="V24" s="111"/>
      <c r="W24" s="111"/>
      <c r="X24" s="111"/>
      <c r="Y24" s="111"/>
      <c r="Z24" s="111"/>
      <c r="AA24" s="111"/>
      <c r="AB24" s="111"/>
      <c r="AC24" s="111"/>
      <c r="AD24" s="111"/>
      <c r="AE24" s="111"/>
      <c r="AF24" s="111"/>
      <c r="AG24" s="111"/>
      <c r="AH24" s="111"/>
      <c r="AI24" s="111"/>
      <c r="AJ24" s="111"/>
      <c r="AK24" s="33"/>
      <c r="AL24" s="33" t="e">
        <f>SUM(F24:Q24)</f>
        <v>#REF!</v>
      </c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9"/>
      <c r="BM24" s="9"/>
      <c r="BN24" s="9"/>
      <c r="BO24" s="9"/>
    </row>
    <row r="25" spans="1:67" s="34" customFormat="1" ht="15.75" hidden="1" customHeight="1">
      <c r="A25" s="37"/>
      <c r="B25" s="31"/>
      <c r="C25" s="180" t="s">
        <v>25</v>
      </c>
      <c r="D25" s="180"/>
      <c r="E25" s="180"/>
      <c r="F25" s="111">
        <f>'[1]мес ТЗ 2018'!AM352</f>
        <v>0</v>
      </c>
      <c r="G25" s="111">
        <f>'[1]мес ТЗ 2018'!AM491</f>
        <v>0</v>
      </c>
      <c r="H25" s="111">
        <f>'[1]мес ТЗ 2018'!AM631</f>
        <v>0.75</v>
      </c>
      <c r="I25" s="111">
        <f>'[1]мес ТЗ 2018'!AM733</f>
        <v>1.1100000000000001</v>
      </c>
      <c r="J25" s="111">
        <f>'[1]мес ТЗ 2018'!AM838</f>
        <v>0</v>
      </c>
      <c r="K25" s="111" t="str">
        <f>'[1]мес ТЗ 2018'!AM941</f>
        <v>Итого, чел/час</v>
      </c>
      <c r="L25" s="111">
        <f>'[1]мес ТЗ 2018'!AM1042</f>
        <v>0</v>
      </c>
      <c r="M25" s="111">
        <f>'[1]мес ТЗ 2018'!AM1182</f>
        <v>0</v>
      </c>
      <c r="N25" s="114" t="str">
        <f>'[1]мес ТЗ 2018'!AM1281</f>
        <v>Итого, чел/час</v>
      </c>
      <c r="O25" s="111">
        <f>'[1]мес ТЗ 2018'!AM1379</f>
        <v>0</v>
      </c>
      <c r="P25" s="111">
        <f>'[1]мес ТЗ 2018'!AM1519</f>
        <v>0</v>
      </c>
      <c r="Q25" s="111">
        <f>'[1]мес ТЗ 2018'!AM1652</f>
        <v>0</v>
      </c>
      <c r="R25" s="111"/>
      <c r="S25" s="111"/>
      <c r="T25" s="111"/>
      <c r="U25" s="111"/>
      <c r="V25" s="111"/>
      <c r="W25" s="111"/>
      <c r="X25" s="111"/>
      <c r="Y25" s="111"/>
      <c r="Z25" s="111"/>
      <c r="AA25" s="111"/>
      <c r="AB25" s="111"/>
      <c r="AC25" s="111"/>
      <c r="AD25" s="111"/>
      <c r="AE25" s="111"/>
      <c r="AF25" s="111"/>
      <c r="AG25" s="111"/>
      <c r="AH25" s="111"/>
      <c r="AI25" s="111"/>
      <c r="AJ25" s="111"/>
      <c r="AK25" s="33"/>
      <c r="AL25" s="33">
        <f t="shared" ref="AL25" si="2">SUM(F25:Q25)</f>
        <v>1.86</v>
      </c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9"/>
      <c r="BJ25" s="9"/>
      <c r="BK25" s="9"/>
      <c r="BL25" s="9"/>
      <c r="BM25" s="9"/>
      <c r="BN25" s="9"/>
      <c r="BO25" s="9"/>
    </row>
    <row r="26" spans="1:67" s="39" customFormat="1" ht="79.5" customHeight="1">
      <c r="A26" s="97" t="s">
        <v>68</v>
      </c>
      <c r="B26" s="158" t="s">
        <v>69</v>
      </c>
      <c r="C26" s="31" t="s">
        <v>70</v>
      </c>
      <c r="D26" s="35" t="s">
        <v>30</v>
      </c>
      <c r="E26" s="38" t="s">
        <v>31</v>
      </c>
      <c r="F26" s="243"/>
      <c r="G26" s="111"/>
      <c r="H26" s="111"/>
      <c r="I26" s="111"/>
      <c r="J26" s="111"/>
      <c r="K26" s="111"/>
      <c r="L26" s="243"/>
      <c r="M26" s="243"/>
      <c r="N26" s="111"/>
      <c r="O26" s="111"/>
      <c r="P26" s="111"/>
      <c r="Q26" s="111"/>
      <c r="R26" s="111"/>
      <c r="S26" s="243"/>
      <c r="T26" s="243"/>
      <c r="U26" s="111">
        <v>1</v>
      </c>
      <c r="V26" s="111">
        <v>1</v>
      </c>
      <c r="W26" s="111">
        <v>1</v>
      </c>
      <c r="X26" s="111"/>
      <c r="Y26" s="111"/>
      <c r="Z26" s="244"/>
      <c r="AA26" s="243"/>
      <c r="AB26" s="111"/>
      <c r="AC26" s="111"/>
      <c r="AD26" s="111"/>
      <c r="AE26" s="111"/>
      <c r="AF26" s="111"/>
      <c r="AG26" s="243"/>
      <c r="AH26" s="243"/>
      <c r="AI26" s="111"/>
      <c r="AJ26" s="111"/>
      <c r="AK26" s="33">
        <f>SUM(E26:AI26)</f>
        <v>3</v>
      </c>
      <c r="AL26" s="33">
        <v>1</v>
      </c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9"/>
      <c r="BL26" s="9"/>
      <c r="BM26" s="9"/>
      <c r="BN26" s="9"/>
      <c r="BO26" s="9"/>
    </row>
    <row r="27" spans="1:67" s="41" customFormat="1" ht="79.5" hidden="1" customHeight="1">
      <c r="A27" s="97" t="s">
        <v>32</v>
      </c>
      <c r="B27" s="158"/>
      <c r="C27" s="31" t="s">
        <v>71</v>
      </c>
      <c r="D27" s="35" t="s">
        <v>34</v>
      </c>
      <c r="E27" s="40" t="s">
        <v>35</v>
      </c>
      <c r="F27" s="243"/>
      <c r="G27" s="111"/>
      <c r="H27" s="111"/>
      <c r="I27" s="111"/>
      <c r="J27" s="111"/>
      <c r="K27" s="111"/>
      <c r="L27" s="243"/>
      <c r="M27" s="243"/>
      <c r="N27" s="111"/>
      <c r="O27" s="111"/>
      <c r="P27" s="111"/>
      <c r="Q27" s="111"/>
      <c r="R27" s="111"/>
      <c r="S27" s="243"/>
      <c r="T27" s="243"/>
      <c r="U27" s="111"/>
      <c r="V27" s="111"/>
      <c r="W27" s="111"/>
      <c r="X27" s="111"/>
      <c r="Y27" s="111"/>
      <c r="Z27" s="245"/>
      <c r="AA27" s="243"/>
      <c r="AB27" s="111"/>
      <c r="AC27" s="111"/>
      <c r="AD27" s="111"/>
      <c r="AE27" s="111"/>
      <c r="AF27" s="111"/>
      <c r="AG27" s="243"/>
      <c r="AH27" s="243"/>
      <c r="AI27" s="111"/>
      <c r="AJ27" s="111"/>
      <c r="AK27" s="33"/>
      <c r="AL27" s="33">
        <f t="shared" ref="AK27:AL34" si="3">SUM(F27:AJ27)</f>
        <v>0</v>
      </c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9"/>
      <c r="BJ27" s="9"/>
      <c r="BK27" s="9"/>
      <c r="BL27" s="9"/>
      <c r="BM27" s="9"/>
      <c r="BN27" s="9"/>
      <c r="BO27" s="9"/>
    </row>
    <row r="28" spans="1:67" s="96" customFormat="1" ht="79.5" customHeight="1" thickBot="1">
      <c r="A28" s="97" t="s">
        <v>36</v>
      </c>
      <c r="B28" s="158"/>
      <c r="C28" s="31" t="s">
        <v>72</v>
      </c>
      <c r="D28" s="35" t="s">
        <v>38</v>
      </c>
      <c r="E28" s="31" t="s">
        <v>73</v>
      </c>
      <c r="F28" s="243"/>
      <c r="G28" s="111"/>
      <c r="H28" s="111"/>
      <c r="I28" s="111"/>
      <c r="J28" s="111"/>
      <c r="K28" s="111"/>
      <c r="L28" s="243"/>
      <c r="M28" s="243"/>
      <c r="N28" s="111"/>
      <c r="O28" s="111"/>
      <c r="P28" s="111"/>
      <c r="Q28" s="111"/>
      <c r="R28" s="111"/>
      <c r="S28" s="243"/>
      <c r="T28" s="243"/>
      <c r="U28" s="111">
        <v>1</v>
      </c>
      <c r="V28" s="111">
        <v>1</v>
      </c>
      <c r="W28" s="111">
        <v>1</v>
      </c>
      <c r="X28" s="111">
        <v>1</v>
      </c>
      <c r="Y28" s="111">
        <v>1</v>
      </c>
      <c r="Z28" s="246"/>
      <c r="AA28" s="243"/>
      <c r="AB28" s="111"/>
      <c r="AC28" s="111"/>
      <c r="AD28" s="111"/>
      <c r="AE28" s="111"/>
      <c r="AF28" s="111"/>
      <c r="AG28" s="243"/>
      <c r="AH28" s="243"/>
      <c r="AI28" s="111"/>
      <c r="AJ28" s="111"/>
      <c r="AK28" s="33">
        <f t="shared" si="3"/>
        <v>5</v>
      </c>
      <c r="AL28" s="33">
        <v>1</v>
      </c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  <c r="BM28" s="9"/>
      <c r="BN28" s="9"/>
      <c r="BO28" s="9"/>
    </row>
    <row r="29" spans="1:67" s="34" customFormat="1" ht="79.5" customHeight="1">
      <c r="A29" s="97" t="s">
        <v>74</v>
      </c>
      <c r="B29" s="158"/>
      <c r="C29" s="31" t="s">
        <v>75</v>
      </c>
      <c r="D29" s="35" t="s">
        <v>38</v>
      </c>
      <c r="E29" s="31" t="s">
        <v>73</v>
      </c>
      <c r="F29" s="243"/>
      <c r="G29" s="111"/>
      <c r="H29" s="111"/>
      <c r="I29" s="111"/>
      <c r="J29" s="111"/>
      <c r="K29" s="111"/>
      <c r="L29" s="243"/>
      <c r="M29" s="243"/>
      <c r="N29" s="111"/>
      <c r="O29" s="111"/>
      <c r="P29" s="111"/>
      <c r="Q29" s="111"/>
      <c r="R29" s="111"/>
      <c r="S29" s="243"/>
      <c r="T29" s="243"/>
      <c r="U29" s="111">
        <v>1</v>
      </c>
      <c r="V29" s="111">
        <v>1</v>
      </c>
      <c r="W29" s="111">
        <v>1</v>
      </c>
      <c r="X29" s="111">
        <v>1</v>
      </c>
      <c r="Y29" s="111">
        <v>1</v>
      </c>
      <c r="Z29" s="247"/>
      <c r="AA29" s="243"/>
      <c r="AB29" s="111"/>
      <c r="AC29" s="111"/>
      <c r="AD29" s="111"/>
      <c r="AE29" s="111"/>
      <c r="AF29" s="111"/>
      <c r="AG29" s="243"/>
      <c r="AH29" s="243"/>
      <c r="AI29" s="111"/>
      <c r="AJ29" s="111"/>
      <c r="AK29" s="33">
        <f t="shared" si="3"/>
        <v>5</v>
      </c>
      <c r="AL29" s="33">
        <v>1</v>
      </c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9"/>
      <c r="BJ29" s="9"/>
      <c r="BK29" s="9"/>
      <c r="BL29" s="9"/>
      <c r="BM29" s="9"/>
      <c r="BN29" s="9"/>
      <c r="BO29" s="9"/>
    </row>
    <row r="30" spans="1:67" s="98" customFormat="1" ht="15" customHeight="1">
      <c r="A30" s="159" t="s">
        <v>40</v>
      </c>
      <c r="B30" s="159"/>
      <c r="C30" s="159"/>
      <c r="D30" s="159"/>
      <c r="E30" s="159"/>
      <c r="F30" s="111">
        <f>SUM(F26:F29)</f>
        <v>0</v>
      </c>
      <c r="G30" s="111">
        <f t="shared" ref="G30:AJ30" si="4">SUM(G26:G29)</f>
        <v>0</v>
      </c>
      <c r="H30" s="111">
        <f t="shared" si="4"/>
        <v>0</v>
      </c>
      <c r="I30" s="111">
        <f t="shared" si="4"/>
        <v>0</v>
      </c>
      <c r="J30" s="111">
        <f t="shared" si="4"/>
        <v>0</v>
      </c>
      <c r="K30" s="111">
        <f t="shared" si="4"/>
        <v>0</v>
      </c>
      <c r="L30" s="111">
        <f t="shared" si="4"/>
        <v>0</v>
      </c>
      <c r="M30" s="111">
        <f t="shared" si="4"/>
        <v>0</v>
      </c>
      <c r="N30" s="111">
        <f t="shared" si="4"/>
        <v>0</v>
      </c>
      <c r="O30" s="111">
        <f t="shared" si="4"/>
        <v>0</v>
      </c>
      <c r="P30" s="111">
        <f t="shared" si="4"/>
        <v>0</v>
      </c>
      <c r="Q30" s="111">
        <f t="shared" si="4"/>
        <v>0</v>
      </c>
      <c r="R30" s="111">
        <f t="shared" si="4"/>
        <v>0</v>
      </c>
      <c r="S30" s="111">
        <f t="shared" si="4"/>
        <v>0</v>
      </c>
      <c r="T30" s="111">
        <f t="shared" si="4"/>
        <v>0</v>
      </c>
      <c r="U30" s="111">
        <f>SUM(U26:U29)</f>
        <v>3</v>
      </c>
      <c r="V30" s="111">
        <f>SUM(V26:V29)</f>
        <v>3</v>
      </c>
      <c r="W30" s="111">
        <f>SUM(W26:W29)</f>
        <v>3</v>
      </c>
      <c r="X30" s="111">
        <f>SUM(X26:X29)</f>
        <v>2</v>
      </c>
      <c r="Y30" s="111">
        <f>SUM(Y26:Y29)</f>
        <v>2</v>
      </c>
      <c r="AA30" s="111">
        <f t="shared" si="4"/>
        <v>0</v>
      </c>
      <c r="AB30" s="111">
        <f t="shared" si="4"/>
        <v>0</v>
      </c>
      <c r="AC30" s="111">
        <f t="shared" si="4"/>
        <v>0</v>
      </c>
      <c r="AD30" s="111">
        <f t="shared" si="4"/>
        <v>0</v>
      </c>
      <c r="AE30" s="111">
        <f t="shared" si="4"/>
        <v>0</v>
      </c>
      <c r="AF30" s="111">
        <f t="shared" si="4"/>
        <v>0</v>
      </c>
      <c r="AG30" s="111">
        <f t="shared" si="4"/>
        <v>0</v>
      </c>
      <c r="AH30" s="111">
        <f t="shared" si="4"/>
        <v>0</v>
      </c>
      <c r="AI30" s="111">
        <f t="shared" si="4"/>
        <v>0</v>
      </c>
      <c r="AJ30" s="111">
        <f t="shared" si="4"/>
        <v>0</v>
      </c>
      <c r="AK30" s="33">
        <f>SUM(AK26:AK29)</f>
        <v>13</v>
      </c>
      <c r="AL30" s="33">
        <f t="shared" ref="AL30" si="5">SUM(AL26:AL29)</f>
        <v>3</v>
      </c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30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</row>
    <row r="31" spans="1:67" s="34" customFormat="1" ht="15" hidden="1" customHeight="1">
      <c r="A31" s="99"/>
      <c r="B31" s="46"/>
      <c r="C31" s="160" t="s">
        <v>22</v>
      </c>
      <c r="D31" s="161"/>
      <c r="E31" s="162"/>
      <c r="F31" s="48">
        <f>'[1]мес ТЗ 2018'!AM358</f>
        <v>0</v>
      </c>
      <c r="G31" s="48">
        <f>'[1]мес ТЗ 2018'!AM497</f>
        <v>0</v>
      </c>
      <c r="H31" s="48">
        <f>'[1]мес ТЗ 2018'!AM638</f>
        <v>0</v>
      </c>
      <c r="I31" s="48">
        <f>'[1]мес ТЗ 2018'!AM739</f>
        <v>0</v>
      </c>
      <c r="J31" s="48">
        <f>'[1]мес ТЗ 2018'!AM844</f>
        <v>9</v>
      </c>
      <c r="K31" s="48">
        <f>'[1]мес ТЗ 2018'!AM947</f>
        <v>0</v>
      </c>
      <c r="L31" s="48">
        <f>'[1]мес ТЗ 2018'!AM1048</f>
        <v>0</v>
      </c>
      <c r="M31" s="48">
        <f>'[1]мес ТЗ 2018'!AM1188</f>
        <v>0</v>
      </c>
      <c r="N31" s="48">
        <f>'[1]мес ТЗ 2018'!AM1288</f>
        <v>6</v>
      </c>
      <c r="O31" s="48">
        <f>'[1]мес ТЗ 2018'!AM1385</f>
        <v>0</v>
      </c>
      <c r="P31" s="48">
        <f>'[1]мес ТЗ 2018'!AM1525</f>
        <v>0</v>
      </c>
      <c r="Q31" s="48">
        <f>'[1]мес ТЗ 2018'!AM1658</f>
        <v>0</v>
      </c>
      <c r="R31" s="48"/>
      <c r="S31" s="48"/>
      <c r="T31" s="48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48"/>
      <c r="AF31" s="48"/>
      <c r="AG31" s="48"/>
      <c r="AH31" s="48"/>
      <c r="AI31" s="48"/>
      <c r="AJ31" s="49"/>
      <c r="AK31" s="50"/>
      <c r="AL31" s="50">
        <f t="shared" si="3"/>
        <v>15</v>
      </c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9"/>
      <c r="BJ31" s="9"/>
      <c r="BK31" s="9"/>
      <c r="BL31" s="9"/>
      <c r="BM31" s="9"/>
      <c r="BN31" s="9"/>
      <c r="BO31" s="9"/>
    </row>
    <row r="32" spans="1:67" s="34" customFormat="1" ht="15" hidden="1" customHeight="1">
      <c r="A32" s="23"/>
      <c r="B32" s="31"/>
      <c r="C32" s="163" t="s">
        <v>24</v>
      </c>
      <c r="D32" s="164"/>
      <c r="E32" s="165"/>
      <c r="F32" s="33">
        <f>'[1]мес ТЗ 2018'!AM359</f>
        <v>0</v>
      </c>
      <c r="G32" s="33">
        <f>'[1]мес ТЗ 2018'!AM498</f>
        <v>0</v>
      </c>
      <c r="H32" s="33">
        <f>'[1]мес ТЗ 2018'!AM639</f>
        <v>0</v>
      </c>
      <c r="I32" s="33" t="str">
        <f>'[1]мес ТЗ 2018'!AM740</f>
        <v>Итого, чел/час</v>
      </c>
      <c r="J32" s="33">
        <f>'[1]мес ТЗ 2018'!AM845</f>
        <v>0</v>
      </c>
      <c r="K32" s="33">
        <f>'[1]мес ТЗ 2018'!AM948</f>
        <v>6</v>
      </c>
      <c r="L32" s="33">
        <f>'[1]мес ТЗ 2018'!AM1049</f>
        <v>0</v>
      </c>
      <c r="M32" s="33">
        <f>'[1]мес ТЗ 2018'!AM1189</f>
        <v>13.332000000000001</v>
      </c>
      <c r="N32" s="33">
        <f>'[1]мес ТЗ 2018'!AM1289</f>
        <v>0</v>
      </c>
      <c r="O32" s="33">
        <f>'[1]мес ТЗ 2018'!AM1386</f>
        <v>0</v>
      </c>
      <c r="P32" s="33">
        <f>'[1]мес ТЗ 2018'!AM1526</f>
        <v>0</v>
      </c>
      <c r="Q32" s="33">
        <f>'[1]мес ТЗ 2018'!AM1659</f>
        <v>0</v>
      </c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J32" s="51"/>
      <c r="AK32" s="50"/>
      <c r="AL32" s="50">
        <f t="shared" si="3"/>
        <v>19.332000000000001</v>
      </c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9"/>
      <c r="BJ32" s="9"/>
      <c r="BK32" s="9"/>
      <c r="BL32" s="9"/>
      <c r="BM32" s="9"/>
      <c r="BN32" s="9"/>
      <c r="BO32" s="9"/>
    </row>
    <row r="33" spans="1:67" s="34" customFormat="1" ht="15" hidden="1" customHeight="1">
      <c r="A33" s="23"/>
      <c r="B33" s="31"/>
      <c r="C33" s="31"/>
      <c r="D33" s="166"/>
      <c r="E33" s="167"/>
      <c r="F33" s="33">
        <f>F30</f>
        <v>0</v>
      </c>
      <c r="G33" s="33">
        <f>G30</f>
        <v>0</v>
      </c>
      <c r="H33" s="33">
        <f t="shared" ref="H33:Q33" si="6">H30</f>
        <v>0</v>
      </c>
      <c r="I33" s="33">
        <f t="shared" si="6"/>
        <v>0</v>
      </c>
      <c r="J33" s="33">
        <f t="shared" si="6"/>
        <v>0</v>
      </c>
      <c r="K33" s="33">
        <f t="shared" si="6"/>
        <v>0</v>
      </c>
      <c r="L33" s="33">
        <f t="shared" si="6"/>
        <v>0</v>
      </c>
      <c r="M33" s="33">
        <f t="shared" si="6"/>
        <v>0</v>
      </c>
      <c r="N33" s="33">
        <f t="shared" si="6"/>
        <v>0</v>
      </c>
      <c r="O33" s="33">
        <f t="shared" si="6"/>
        <v>0</v>
      </c>
      <c r="P33" s="33">
        <f t="shared" si="6"/>
        <v>0</v>
      </c>
      <c r="Q33" s="33">
        <f t="shared" si="6"/>
        <v>0</v>
      </c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3"/>
      <c r="AI33" s="33"/>
      <c r="AJ33" s="51"/>
      <c r="AK33" s="50"/>
      <c r="AL33" s="50">
        <f t="shared" si="3"/>
        <v>0</v>
      </c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9"/>
      <c r="BJ33" s="9"/>
      <c r="BK33" s="9"/>
      <c r="BL33" s="9"/>
      <c r="BM33" s="9"/>
      <c r="BN33" s="9"/>
      <c r="BO33" s="9"/>
    </row>
    <row r="34" spans="1:67" s="34" customFormat="1" ht="15" hidden="1" customHeight="1">
      <c r="A34" s="23"/>
      <c r="B34" s="31"/>
      <c r="C34" s="163" t="s">
        <v>25</v>
      </c>
      <c r="D34" s="164"/>
      <c r="E34" s="165"/>
      <c r="F34" s="33">
        <f>'[1]мес ТЗ 2018'!AM361</f>
        <v>0</v>
      </c>
      <c r="G34" s="33">
        <f>'[1]мес ТЗ 2018'!AM500</f>
        <v>0</v>
      </c>
      <c r="H34" s="33">
        <f>'[1]мес ТЗ 2018'!AM641</f>
        <v>0</v>
      </c>
      <c r="I34" s="33">
        <f>'[1]мес ТЗ 2018'!AM742</f>
        <v>0</v>
      </c>
      <c r="J34" s="33">
        <f>'[1]мес ТЗ 2018'!AM847</f>
        <v>0</v>
      </c>
      <c r="K34" s="33">
        <f>'[1]мес ТЗ 2018'!AM950</f>
        <v>0</v>
      </c>
      <c r="L34" s="33">
        <f>'[1]мес ТЗ 2018'!AM1051</f>
        <v>0</v>
      </c>
      <c r="M34" s="33">
        <f>'[1]мес ТЗ 2018'!AM1191</f>
        <v>0</v>
      </c>
      <c r="N34" s="35">
        <f>'[1]мес ТЗ 2018'!AM1291</f>
        <v>6</v>
      </c>
      <c r="O34" s="33">
        <f>'[1]мес ТЗ 2018'!AM1388</f>
        <v>0</v>
      </c>
      <c r="P34" s="33">
        <f>'[1]мес ТЗ 2018'!AM1528</f>
        <v>0</v>
      </c>
      <c r="Q34" s="33">
        <f>'[1]мес ТЗ 2018'!AM1661</f>
        <v>0</v>
      </c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J34" s="51"/>
      <c r="AK34" s="50"/>
      <c r="AL34" s="50">
        <f t="shared" si="3"/>
        <v>6</v>
      </c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9"/>
      <c r="BJ34" s="9"/>
      <c r="BK34" s="9"/>
      <c r="BL34" s="9"/>
      <c r="BM34" s="9"/>
      <c r="BN34" s="9"/>
      <c r="BO34" s="9"/>
    </row>
    <row r="35" spans="1:67" s="42" customFormat="1" ht="15.75" hidden="1" customHeight="1">
      <c r="A35" s="37"/>
      <c r="B35" s="31"/>
      <c r="C35" s="205" t="s">
        <v>22</v>
      </c>
      <c r="D35" s="206"/>
      <c r="E35" s="207"/>
      <c r="F35" s="33">
        <f>'[1]мес ТЗ 2018'!AM367</f>
        <v>0</v>
      </c>
      <c r="G35" s="33">
        <f>'[1]мес ТЗ 2018'!AM506</f>
        <v>0</v>
      </c>
      <c r="H35" s="33">
        <f>'[1]мес ТЗ 2018'!AM647</f>
        <v>2.56</v>
      </c>
      <c r="I35" s="33">
        <f>'[1]мес ТЗ 2018'!AM748</f>
        <v>13.332000000000001</v>
      </c>
      <c r="J35" s="33">
        <f>'[1]мес ТЗ 2018'!AM853</f>
        <v>0.47</v>
      </c>
      <c r="K35" s="33">
        <f>'[1]мес ТЗ 2018'!AM956</f>
        <v>6</v>
      </c>
      <c r="L35" s="33">
        <f>'[1]мес ТЗ 2018'!AM1057</f>
        <v>0</v>
      </c>
      <c r="M35" s="33">
        <f>'[1]мес ТЗ 2018'!AM1197</f>
        <v>19.678000000000001</v>
      </c>
      <c r="N35" s="33">
        <f>'[1]мес ТЗ 2018'!AM1297</f>
        <v>0</v>
      </c>
      <c r="O35" s="33">
        <f>'[1]мес ТЗ 2018'!AM1394</f>
        <v>0</v>
      </c>
      <c r="P35" s="33">
        <f>'[1]мес ТЗ 2018'!AM1534</f>
        <v>0</v>
      </c>
      <c r="Q35" s="33">
        <f>'[1]мес ТЗ 2018'!AM1667</f>
        <v>0</v>
      </c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  <c r="AI35" s="33"/>
      <c r="AJ35" s="51"/>
      <c r="AK35" s="50"/>
      <c r="AL35" s="50">
        <f>SUM(F35:Q35)</f>
        <v>42.040000000000006</v>
      </c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  <c r="BL35" s="9"/>
      <c r="BM35" s="9"/>
      <c r="BN35" s="9"/>
      <c r="BO35" s="9"/>
    </row>
    <row r="36" spans="1:67" s="42" customFormat="1" ht="15.75" hidden="1" customHeight="1">
      <c r="A36" s="37"/>
      <c r="B36" s="31"/>
      <c r="C36" s="163" t="s">
        <v>24</v>
      </c>
      <c r="D36" s="164"/>
      <c r="E36" s="165"/>
      <c r="F36" s="33">
        <f>'[1]мес ТЗ 2018'!AM368</f>
        <v>0</v>
      </c>
      <c r="G36" s="33">
        <f>'[1]мес ТЗ 2018'!AM507</f>
        <v>0</v>
      </c>
      <c r="H36" s="33">
        <f>'[1]мес ТЗ 2018'!AM648</f>
        <v>26.664000000000001</v>
      </c>
      <c r="I36" s="33">
        <f>'[1]мес ТЗ 2018'!AM749</f>
        <v>1.72</v>
      </c>
      <c r="J36" s="33">
        <f>'[1]мес ТЗ 2018'!AM854</f>
        <v>0</v>
      </c>
      <c r="K36" s="33">
        <f>'[1]мес ТЗ 2018'!AM957</f>
        <v>0</v>
      </c>
      <c r="L36" s="33">
        <f>'[1]мес ТЗ 2018'!AM1058</f>
        <v>0</v>
      </c>
      <c r="M36" s="33">
        <f>'[1]мес ТЗ 2018'!AM1198</f>
        <v>0.57999999999999996</v>
      </c>
      <c r="N36" s="33">
        <f>'[1]мес ТЗ 2018'!AM1298</f>
        <v>0</v>
      </c>
      <c r="O36" s="33">
        <f>'[1]мес ТЗ 2018'!AM1395</f>
        <v>0</v>
      </c>
      <c r="P36" s="33">
        <f>'[1]мес ТЗ 2018'!AM1535</f>
        <v>0</v>
      </c>
      <c r="Q36" s="33">
        <f>'[1]мес ТЗ 2018'!AM1668</f>
        <v>0</v>
      </c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33"/>
      <c r="AJ36" s="51"/>
      <c r="AK36" s="50"/>
      <c r="AL36" s="50">
        <f>SUM(F36:Q36)</f>
        <v>28.963999999999999</v>
      </c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9"/>
      <c r="BJ36" s="9"/>
      <c r="BK36" s="9"/>
      <c r="BL36" s="9"/>
      <c r="BM36" s="9"/>
      <c r="BN36" s="9"/>
      <c r="BO36" s="9"/>
    </row>
    <row r="37" spans="1:67" s="42" customFormat="1" ht="15.75" hidden="1" customHeight="1">
      <c r="A37" s="37"/>
      <c r="B37" s="31"/>
      <c r="C37" s="31"/>
      <c r="D37" s="166"/>
      <c r="E37" s="167"/>
      <c r="F37" s="33" t="e">
        <f>#REF!</f>
        <v>#REF!</v>
      </c>
      <c r="G37" s="33" t="e">
        <f>#REF!</f>
        <v>#REF!</v>
      </c>
      <c r="H37" s="33" t="e">
        <f>#REF!</f>
        <v>#REF!</v>
      </c>
      <c r="I37" s="33" t="e">
        <f>#REF!</f>
        <v>#REF!</v>
      </c>
      <c r="J37" s="33" t="e">
        <f>#REF!</f>
        <v>#REF!</v>
      </c>
      <c r="K37" s="33" t="e">
        <f>#REF!</f>
        <v>#REF!</v>
      </c>
      <c r="L37" s="33" t="e">
        <f>#REF!</f>
        <v>#REF!</v>
      </c>
      <c r="M37" s="33" t="e">
        <f>#REF!</f>
        <v>#REF!</v>
      </c>
      <c r="N37" s="33" t="e">
        <f>#REF!</f>
        <v>#REF!</v>
      </c>
      <c r="O37" s="33" t="e">
        <f>#REF!</f>
        <v>#REF!</v>
      </c>
      <c r="P37" s="33" t="e">
        <f>#REF!</f>
        <v>#REF!</v>
      </c>
      <c r="Q37" s="33" t="e">
        <f>#REF!</f>
        <v>#REF!</v>
      </c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33"/>
      <c r="AH37" s="33"/>
      <c r="AI37" s="33"/>
      <c r="AJ37" s="51"/>
      <c r="AK37" s="50"/>
      <c r="AL37" s="50" t="e">
        <f>SUM(F37:Q37)</f>
        <v>#REF!</v>
      </c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  <c r="BA37" s="9"/>
      <c r="BB37" s="9"/>
      <c r="BC37" s="9"/>
      <c r="BD37" s="9"/>
      <c r="BE37" s="9"/>
      <c r="BF37" s="9"/>
      <c r="BG37" s="9"/>
      <c r="BH37" s="9"/>
      <c r="BI37" s="9"/>
      <c r="BJ37" s="9"/>
      <c r="BK37" s="9"/>
      <c r="BL37" s="9"/>
      <c r="BM37" s="9"/>
      <c r="BN37" s="9"/>
      <c r="BO37" s="9"/>
    </row>
    <row r="38" spans="1:67" s="42" customFormat="1" ht="15.75" hidden="1" customHeight="1">
      <c r="A38" s="37"/>
      <c r="B38" s="31"/>
      <c r="C38" s="163" t="s">
        <v>25</v>
      </c>
      <c r="D38" s="164"/>
      <c r="E38" s="165"/>
      <c r="F38" s="33">
        <f>'[1]мес ТЗ 2018'!AM370</f>
        <v>0</v>
      </c>
      <c r="G38" s="33">
        <f>'[1]мес ТЗ 2018'!AM509</f>
        <v>29.443000000000001</v>
      </c>
      <c r="H38" s="33">
        <f>'[1]мес ТЗ 2018'!AM650</f>
        <v>0</v>
      </c>
      <c r="I38" s="33">
        <f>'[1]мес ТЗ 2018'!AM751</f>
        <v>13.332000000000001</v>
      </c>
      <c r="J38" s="33">
        <f>'[1]мес ТЗ 2018'!AM856</f>
        <v>0</v>
      </c>
      <c r="K38" s="33">
        <f>'[1]мес ТЗ 2018'!AM959</f>
        <v>0</v>
      </c>
      <c r="L38" s="33">
        <f>'[1]мес ТЗ 2018'!AM1060</f>
        <v>0</v>
      </c>
      <c r="M38" s="33">
        <f>'[1]мес ТЗ 2018'!AM1200</f>
        <v>15.465999999999999</v>
      </c>
      <c r="N38" s="52">
        <f>'[1]мес ТЗ 2018'!AM1300</f>
        <v>30</v>
      </c>
      <c r="O38" s="33">
        <f>'[1]мес ТЗ 2018'!AM1397</f>
        <v>0</v>
      </c>
      <c r="P38" s="33">
        <f>'[1]мес ТЗ 2018'!AM1537</f>
        <v>0</v>
      </c>
      <c r="Q38" s="33">
        <f>'[1]мес ТЗ 2018'!AM1670</f>
        <v>0</v>
      </c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33"/>
      <c r="AJ38" s="51"/>
      <c r="AK38" s="50"/>
      <c r="AL38" s="50">
        <f>SUM(F38:Q38)</f>
        <v>88.241000000000014</v>
      </c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9"/>
      <c r="BJ38" s="9"/>
      <c r="BK38" s="9"/>
      <c r="BL38" s="9"/>
      <c r="BM38" s="9"/>
      <c r="BN38" s="9"/>
      <c r="BO38" s="9"/>
    </row>
    <row r="39" spans="1:67" s="41" customFormat="1" ht="15.75" hidden="1" customHeight="1">
      <c r="A39" s="53"/>
      <c r="B39" s="53"/>
      <c r="C39" s="53"/>
      <c r="D39" s="166"/>
      <c r="E39" s="167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I39" s="33"/>
      <c r="AJ39" s="51"/>
      <c r="AK39" s="50"/>
      <c r="AL39" s="54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9"/>
      <c r="BI39" s="9"/>
      <c r="BJ39" s="9"/>
      <c r="BK39" s="9"/>
      <c r="BL39" s="9"/>
      <c r="BM39" s="9"/>
      <c r="BN39" s="9"/>
      <c r="BO39" s="9"/>
    </row>
    <row r="40" spans="1:67" s="41" customFormat="1" ht="15" hidden="1" customHeight="1">
      <c r="A40" s="55"/>
      <c r="B40" s="168" t="s">
        <v>30</v>
      </c>
      <c r="C40" s="166"/>
      <c r="D40" s="166"/>
      <c r="E40" s="167"/>
      <c r="F40" s="56" t="e">
        <f>#REF!+#REF!+#REF!+F26+#REF!</f>
        <v>#REF!</v>
      </c>
      <c r="G40" s="56" t="e">
        <f>#REF!+#REF!+#REF!+G26+#REF!</f>
        <v>#REF!</v>
      </c>
      <c r="H40" s="56" t="e">
        <f>#REF!+#REF!+#REF!+H26+#REF!</f>
        <v>#REF!</v>
      </c>
      <c r="I40" s="56" t="e">
        <f>#REF!+#REF!+#REF!+I26+#REF!</f>
        <v>#REF!</v>
      </c>
      <c r="J40" s="56" t="e">
        <f>#REF!+#REF!+#REF!+J26+#REF!</f>
        <v>#REF!</v>
      </c>
      <c r="K40" s="56" t="e">
        <f>#REF!+#REF!+#REF!+K26+#REF!</f>
        <v>#REF!</v>
      </c>
      <c r="L40" s="56" t="e">
        <f>#REF!+#REF!+#REF!+L26+#REF!</f>
        <v>#REF!</v>
      </c>
      <c r="M40" s="56" t="e">
        <f>#REF!+#REF!+#REF!+M26+#REF!</f>
        <v>#REF!</v>
      </c>
      <c r="N40" s="56" t="e">
        <f>#REF!+#REF!+#REF!+N26+#REF!</f>
        <v>#REF!</v>
      </c>
      <c r="O40" s="56" t="e">
        <f>#REF!+#REF!+#REF!+O26+#REF!</f>
        <v>#REF!</v>
      </c>
      <c r="P40" s="56" t="e">
        <f>#REF!+#REF!+#REF!+P26+#REF!</f>
        <v>#REF!</v>
      </c>
      <c r="Q40" s="56" t="e">
        <f>#REF!+#REF!+#REF!+Q26+#REF!</f>
        <v>#REF!</v>
      </c>
      <c r="R40" s="56"/>
      <c r="S40" s="56"/>
      <c r="T40" s="56"/>
      <c r="U40" s="56"/>
      <c r="V40" s="56"/>
      <c r="W40" s="56"/>
      <c r="X40" s="56"/>
      <c r="Y40" s="56"/>
      <c r="Z40" s="56"/>
      <c r="AA40" s="56"/>
      <c r="AB40" s="56"/>
      <c r="AC40" s="56"/>
      <c r="AD40" s="56"/>
      <c r="AE40" s="56"/>
      <c r="AF40" s="56"/>
      <c r="AG40" s="56"/>
      <c r="AH40" s="56"/>
      <c r="AI40" s="56"/>
      <c r="AJ40" s="57"/>
      <c r="AK40" s="58"/>
      <c r="AL40" s="58" t="e">
        <f>SUM(F40:Q40)</f>
        <v>#REF!</v>
      </c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9"/>
      <c r="BA40" s="9"/>
      <c r="BB40" s="9"/>
      <c r="BC40" s="9"/>
      <c r="BD40" s="9"/>
      <c r="BE40" s="9"/>
      <c r="BF40" s="9"/>
      <c r="BG40" s="9"/>
      <c r="BH40" s="9"/>
      <c r="BI40" s="9"/>
      <c r="BJ40" s="9"/>
      <c r="BK40" s="9"/>
      <c r="BL40" s="9"/>
      <c r="BM40" s="9"/>
      <c r="BN40" s="9"/>
      <c r="BO40" s="9"/>
    </row>
    <row r="41" spans="1:67" s="59" customFormat="1" ht="15" hidden="1" customHeight="1">
      <c r="A41" s="55"/>
      <c r="B41" s="168" t="s">
        <v>34</v>
      </c>
      <c r="C41" s="166"/>
      <c r="D41" s="166"/>
      <c r="E41" s="167"/>
      <c r="F41" s="56" t="e">
        <f>#REF!+F20+F27+#REF!</f>
        <v>#REF!</v>
      </c>
      <c r="G41" s="56" t="e">
        <f>#REF!+G20+G27+#REF!</f>
        <v>#REF!</v>
      </c>
      <c r="H41" s="56" t="e">
        <f>#REF!+H20+H27+#REF!</f>
        <v>#REF!</v>
      </c>
      <c r="I41" s="56" t="e">
        <f>#REF!+I20+I27+#REF!</f>
        <v>#REF!</v>
      </c>
      <c r="J41" s="56" t="e">
        <f>#REF!+J20+J27+#REF!</f>
        <v>#REF!</v>
      </c>
      <c r="K41" s="56" t="e">
        <f>#REF!+K20+K27+#REF!</f>
        <v>#REF!</v>
      </c>
      <c r="L41" s="56" t="e">
        <f>#REF!+L20+L27+#REF!</f>
        <v>#REF!</v>
      </c>
      <c r="M41" s="56" t="e">
        <f>#REF!+M20+M27+#REF!</f>
        <v>#REF!</v>
      </c>
      <c r="N41" s="56" t="e">
        <f>#REF!+N20+N27+#REF!</f>
        <v>#REF!</v>
      </c>
      <c r="O41" s="56" t="e">
        <f>#REF!+O20+O27+#REF!</f>
        <v>#REF!</v>
      </c>
      <c r="P41" s="56" t="e">
        <f>#REF!+P20+P27+#REF!</f>
        <v>#REF!</v>
      </c>
      <c r="Q41" s="56" t="e">
        <f>#REF!+Q20+Q27+#REF!</f>
        <v>#REF!</v>
      </c>
      <c r="R41" s="56"/>
      <c r="S41" s="56"/>
      <c r="T41" s="56"/>
      <c r="U41" s="56"/>
      <c r="V41" s="56"/>
      <c r="W41" s="56"/>
      <c r="X41" s="56"/>
      <c r="Y41" s="56"/>
      <c r="Z41" s="56"/>
      <c r="AA41" s="56"/>
      <c r="AB41" s="56"/>
      <c r="AC41" s="56"/>
      <c r="AD41" s="56"/>
      <c r="AE41" s="56"/>
      <c r="AF41" s="56"/>
      <c r="AG41" s="56"/>
      <c r="AH41" s="56"/>
      <c r="AI41" s="56"/>
      <c r="AJ41" s="57"/>
      <c r="AK41" s="58"/>
      <c r="AL41" s="58" t="e">
        <f t="shared" ref="AL41" si="7">SUM(F41:Q41)</f>
        <v>#REF!</v>
      </c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9"/>
      <c r="BH41" s="9"/>
      <c r="BI41" s="9"/>
      <c r="BJ41" s="9"/>
      <c r="BK41" s="9"/>
      <c r="BL41" s="9"/>
      <c r="BM41" s="9"/>
      <c r="BN41" s="9"/>
      <c r="BO41" s="9"/>
    </row>
    <row r="42" spans="1:67" s="59" customFormat="1" ht="15" hidden="1" customHeight="1">
      <c r="A42" s="60"/>
      <c r="B42" s="168" t="s">
        <v>38</v>
      </c>
      <c r="C42" s="166"/>
      <c r="D42" s="166"/>
      <c r="E42" s="167"/>
      <c r="F42" s="56" t="e">
        <f>#REF!+#REF!+#REF!+#REF!+F21+F28+F29+#REF!</f>
        <v>#REF!</v>
      </c>
      <c r="G42" s="56" t="e">
        <f>#REF!+#REF!+#REF!+#REF!+G21+G28+G29+#REF!</f>
        <v>#REF!</v>
      </c>
      <c r="H42" s="56" t="e">
        <f>#REF!+#REF!+#REF!+#REF!+H21+H28+H29+#REF!</f>
        <v>#REF!</v>
      </c>
      <c r="I42" s="56" t="e">
        <f>#REF!+#REF!+#REF!+#REF!+I21+I28+I29+#REF!</f>
        <v>#REF!</v>
      </c>
      <c r="J42" s="56" t="e">
        <f>#REF!+#REF!+#REF!+#REF!+J21+J28+J29+#REF!</f>
        <v>#REF!</v>
      </c>
      <c r="K42" s="56" t="e">
        <f>#REF!+#REF!+#REF!+#REF!+K21+K28+K29+#REF!</f>
        <v>#REF!</v>
      </c>
      <c r="L42" s="56" t="e">
        <f>#REF!+#REF!+#REF!+#REF!+L21+L28+L29+#REF!</f>
        <v>#REF!</v>
      </c>
      <c r="M42" s="56" t="e">
        <f>#REF!+#REF!+#REF!+#REF!+M21+M28+M29+#REF!</f>
        <v>#REF!</v>
      </c>
      <c r="N42" s="56" t="e">
        <f>#REF!+#REF!+#REF!+#REF!+N21+N28+N29+#REF!</f>
        <v>#REF!</v>
      </c>
      <c r="O42" s="56" t="e">
        <f>#REF!+#REF!+#REF!+#REF!+O21+O28+O29+#REF!</f>
        <v>#REF!</v>
      </c>
      <c r="P42" s="56" t="e">
        <f>#REF!+#REF!+#REF!+#REF!+P21+P28+P29+#REF!</f>
        <v>#REF!</v>
      </c>
      <c r="Q42" s="56" t="e">
        <f>#REF!+#REF!+#REF!+#REF!+Q21+Q28+Q29+#REF!</f>
        <v>#REF!</v>
      </c>
      <c r="R42" s="56"/>
      <c r="S42" s="56"/>
      <c r="T42" s="56"/>
      <c r="U42" s="56"/>
      <c r="V42" s="56"/>
      <c r="W42" s="56"/>
      <c r="X42" s="56"/>
      <c r="Y42" s="56"/>
      <c r="Z42" s="56"/>
      <c r="AA42" s="56"/>
      <c r="AB42" s="56"/>
      <c r="AC42" s="56"/>
      <c r="AD42" s="56"/>
      <c r="AE42" s="56"/>
      <c r="AF42" s="56"/>
      <c r="AG42" s="56"/>
      <c r="AH42" s="56"/>
      <c r="AI42" s="56"/>
      <c r="AJ42" s="57"/>
      <c r="AK42" s="58"/>
      <c r="AL42" s="58" t="e">
        <f t="shared" ref="AL42:AL47" si="8">SUM(F42:Q42)</f>
        <v>#REF!</v>
      </c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9"/>
      <c r="BA42" s="9"/>
      <c r="BB42" s="9"/>
      <c r="BC42" s="9"/>
      <c r="BD42" s="9"/>
      <c r="BE42" s="9"/>
      <c r="BF42" s="9"/>
      <c r="BG42" s="9"/>
      <c r="BH42" s="9"/>
      <c r="BI42" s="9"/>
      <c r="BJ42" s="9"/>
      <c r="BK42" s="9"/>
      <c r="BL42" s="9"/>
      <c r="BM42" s="9"/>
      <c r="BN42" s="9"/>
      <c r="BO42" s="9"/>
    </row>
    <row r="43" spans="1:67" s="41" customFormat="1" ht="15.75" hidden="1" customHeight="1">
      <c r="A43" s="169" t="s">
        <v>41</v>
      </c>
      <c r="B43" s="159"/>
      <c r="C43" s="159"/>
      <c r="D43" s="159"/>
      <c r="E43" s="159"/>
      <c r="F43" s="56">
        <f>'[1]мес ТЗ 2018'!AM195</f>
        <v>0.96776252723311695</v>
      </c>
      <c r="G43" s="56">
        <f>'[1]мес ТЗ 2018'!AM224</f>
        <v>0</v>
      </c>
      <c r="H43" s="56">
        <f>'[1]мес ТЗ 2018'!AM253</f>
        <v>0</v>
      </c>
      <c r="I43" s="56">
        <f>'[1]мес ТЗ 2018'!AM282</f>
        <v>0</v>
      </c>
      <c r="J43" s="56">
        <f>'[1]мес ТЗ 2018'!AM311</f>
        <v>0</v>
      </c>
      <c r="K43" s="56">
        <f>'[1]мес ТЗ 2018'!AM963</f>
        <v>4.5</v>
      </c>
      <c r="L43" s="56">
        <f>'[1]мес ТЗ 2018'!AM1134</f>
        <v>303.56266009142303</v>
      </c>
      <c r="M43" s="56">
        <f>'[1]мес ТЗ 2018'!AM1205</f>
        <v>0</v>
      </c>
      <c r="N43" s="56">
        <f>'[1]мес ТЗ 2018'!AM1305</f>
        <v>2.35</v>
      </c>
      <c r="O43" s="56">
        <f>'[1]мес ТЗ 2018'!AM1474</f>
        <v>0</v>
      </c>
      <c r="P43" s="56">
        <f>'[1]мес ТЗ 2018'!AM1601</f>
        <v>0</v>
      </c>
      <c r="Q43" s="57">
        <f>'[1]мес ТЗ 2018'!AM1750</f>
        <v>0</v>
      </c>
      <c r="R43" s="57"/>
      <c r="S43" s="57"/>
      <c r="T43" s="57"/>
      <c r="U43" s="57"/>
      <c r="V43" s="57"/>
      <c r="W43" s="57"/>
      <c r="X43" s="57"/>
      <c r="Y43" s="57"/>
      <c r="Z43" s="57"/>
      <c r="AA43" s="57"/>
      <c r="AB43" s="57"/>
      <c r="AC43" s="57"/>
      <c r="AD43" s="57"/>
      <c r="AE43" s="57"/>
      <c r="AF43" s="57"/>
      <c r="AG43" s="57"/>
      <c r="AH43" s="57"/>
      <c r="AI43" s="57"/>
      <c r="AJ43" s="57"/>
      <c r="AK43" s="58"/>
      <c r="AL43" s="58">
        <f t="shared" si="8"/>
        <v>311.38042261865616</v>
      </c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9"/>
      <c r="AX43" s="9"/>
      <c r="AY43" s="9"/>
      <c r="AZ43" s="9"/>
      <c r="BA43" s="9"/>
      <c r="BB43" s="9"/>
      <c r="BC43" s="9"/>
      <c r="BD43" s="9"/>
      <c r="BE43" s="9"/>
      <c r="BF43" s="9"/>
      <c r="BG43" s="9"/>
      <c r="BH43" s="9"/>
      <c r="BI43" s="9"/>
      <c r="BJ43" s="9"/>
      <c r="BK43" s="9"/>
      <c r="BL43" s="9"/>
      <c r="BM43" s="9"/>
      <c r="BN43" s="9"/>
      <c r="BO43" s="9"/>
    </row>
    <row r="44" spans="1:67" hidden="1">
      <c r="A44" s="170" t="s">
        <v>42</v>
      </c>
      <c r="B44" s="171"/>
      <c r="C44" s="171"/>
      <c r="D44" s="171"/>
      <c r="E44" s="171"/>
      <c r="F44" s="56">
        <f>'[1]мес ТЗ 2018'!AM196</f>
        <v>1.7956419753086399</v>
      </c>
      <c r="G44" s="56">
        <f>'[1]мес ТЗ 2018'!AM225</f>
        <v>0</v>
      </c>
      <c r="H44" s="56" t="str">
        <f>'[1]мес ТЗ 2018'!AM254</f>
        <v>Итого, чел/час</v>
      </c>
      <c r="I44" s="56">
        <f>'[1]мес ТЗ 2018'!AM283</f>
        <v>0</v>
      </c>
      <c r="J44" s="56">
        <f>'[1]мес ТЗ 2018'!AM312</f>
        <v>15.465999999999999</v>
      </c>
      <c r="K44" s="56">
        <f>'[1]мес ТЗ 2018'!AM964</f>
        <v>42.85</v>
      </c>
      <c r="L44" s="56">
        <f>'[1]мес ТЗ 2018'!AM1135</f>
        <v>1983.422</v>
      </c>
      <c r="M44" s="56">
        <f>'[1]мес ТЗ 2018'!AM1206</f>
        <v>15.465999999999999</v>
      </c>
      <c r="N44" s="56">
        <f>'[1]мес ТЗ 2018'!AM1306</f>
        <v>0</v>
      </c>
      <c r="O44" s="56">
        <f>'[1]мес ТЗ 2018'!AM1475</f>
        <v>0</v>
      </c>
      <c r="P44" s="56">
        <f>'[1]мес ТЗ 2018'!AM1602</f>
        <v>0</v>
      </c>
      <c r="Q44" s="57">
        <f>'[1]мес ТЗ 2018'!AM1751</f>
        <v>0</v>
      </c>
      <c r="R44" s="57"/>
      <c r="S44" s="57"/>
      <c r="T44" s="57"/>
      <c r="U44" s="57"/>
      <c r="V44" s="57"/>
      <c r="W44" s="57"/>
      <c r="X44" s="57"/>
      <c r="Y44" s="57"/>
      <c r="Z44" s="57"/>
      <c r="AA44" s="57"/>
      <c r="AB44" s="57"/>
      <c r="AC44" s="57"/>
      <c r="AD44" s="57"/>
      <c r="AE44" s="57"/>
      <c r="AF44" s="57"/>
      <c r="AG44" s="57"/>
      <c r="AH44" s="57"/>
      <c r="AI44" s="57"/>
      <c r="AJ44" s="57"/>
      <c r="AK44" s="58"/>
      <c r="AL44" s="58">
        <f t="shared" si="8"/>
        <v>2058.9996419753088</v>
      </c>
      <c r="AM44" s="9"/>
      <c r="AN44" s="9"/>
    </row>
    <row r="45" spans="1:67" hidden="1">
      <c r="A45" s="172" t="s">
        <v>43</v>
      </c>
      <c r="B45" s="173"/>
      <c r="C45" s="173"/>
      <c r="D45" s="173"/>
      <c r="E45" s="173"/>
      <c r="F45" s="56" t="e">
        <f>SUM(F41:F44)</f>
        <v>#REF!</v>
      </c>
      <c r="G45" s="56" t="e">
        <f t="shared" ref="G45" si="9">SUM(G41:G44)</f>
        <v>#REF!</v>
      </c>
      <c r="H45" s="56" t="e">
        <f>SUM(H41:H44)</f>
        <v>#REF!</v>
      </c>
      <c r="I45" s="56" t="e">
        <f t="shared" ref="I45" si="10">SUM(I41:I44)</f>
        <v>#REF!</v>
      </c>
      <c r="J45" s="56" t="e">
        <f>SUM(J41:J44)</f>
        <v>#REF!</v>
      </c>
      <c r="K45" s="56" t="e">
        <f>SUM(K41:K44)</f>
        <v>#REF!</v>
      </c>
      <c r="L45" s="56" t="e">
        <f t="shared" ref="L45:Q45" si="11">SUM(L41:L44)</f>
        <v>#REF!</v>
      </c>
      <c r="M45" s="56" t="e">
        <f t="shared" si="11"/>
        <v>#REF!</v>
      </c>
      <c r="N45" s="56" t="e">
        <f t="shared" si="11"/>
        <v>#REF!</v>
      </c>
      <c r="O45" s="56" t="e">
        <f t="shared" si="11"/>
        <v>#REF!</v>
      </c>
      <c r="P45" s="56" t="e">
        <f t="shared" si="11"/>
        <v>#REF!</v>
      </c>
      <c r="Q45" s="57" t="e">
        <f t="shared" si="11"/>
        <v>#REF!</v>
      </c>
      <c r="R45" s="57"/>
      <c r="S45" s="57"/>
      <c r="T45" s="57"/>
      <c r="U45" s="57"/>
      <c r="V45" s="57"/>
      <c r="W45" s="57"/>
      <c r="X45" s="57"/>
      <c r="Y45" s="57"/>
      <c r="Z45" s="57"/>
      <c r="AA45" s="57"/>
      <c r="AB45" s="57"/>
      <c r="AC45" s="57"/>
      <c r="AD45" s="57"/>
      <c r="AE45" s="57"/>
      <c r="AF45" s="57"/>
      <c r="AG45" s="57"/>
      <c r="AH45" s="57"/>
      <c r="AI45" s="57"/>
      <c r="AJ45" s="57"/>
      <c r="AK45" s="58"/>
      <c r="AL45" s="58" t="e">
        <f t="shared" si="8"/>
        <v>#REF!</v>
      </c>
      <c r="AM45" s="9"/>
      <c r="AN45" s="9"/>
    </row>
    <row r="46" spans="1:67" hidden="1">
      <c r="A46" s="174" t="s">
        <v>44</v>
      </c>
      <c r="B46" s="175"/>
      <c r="C46" s="175"/>
      <c r="D46" s="175"/>
      <c r="E46" s="175"/>
      <c r="F46" s="61">
        <f>'[1]мес ТЗ 2018'!AM198</f>
        <v>0.2</v>
      </c>
      <c r="G46" s="61">
        <f>'[1]мес ТЗ 2018'!AM227</f>
        <v>0</v>
      </c>
      <c r="H46" s="61">
        <f>'[1]мес ТЗ 2018'!AM256</f>
        <v>0</v>
      </c>
      <c r="I46" s="61">
        <f>'[1]мес ТЗ 2018'!AM285</f>
        <v>0</v>
      </c>
      <c r="J46" s="61">
        <f>'[1]мес ТЗ 2018'!AM314</f>
        <v>0</v>
      </c>
      <c r="K46" s="61">
        <f>'[1]мес ТЗ 2018'!AM966</f>
        <v>3.15</v>
      </c>
      <c r="L46" s="61">
        <f>'[1]мес ТЗ 2018'!AM1137</f>
        <v>0</v>
      </c>
      <c r="M46" s="61">
        <f>'[1]мес ТЗ 2018'!AM1208</f>
        <v>0</v>
      </c>
      <c r="N46" s="61">
        <f>'[1]мес ТЗ 2018'!AM1308</f>
        <v>0</v>
      </c>
      <c r="O46" s="61">
        <f>'[1]мес ТЗ 2018'!AM1477</f>
        <v>0</v>
      </c>
      <c r="P46" s="61">
        <f>'[1]мес ТЗ 2018'!AM1604</f>
        <v>0</v>
      </c>
      <c r="Q46" s="62">
        <f>'[1]мес ТЗ 2018'!AM1753</f>
        <v>0</v>
      </c>
      <c r="R46" s="62"/>
      <c r="S46" s="62"/>
      <c r="T46" s="62"/>
      <c r="U46" s="62"/>
      <c r="V46" s="62"/>
      <c r="W46" s="62"/>
      <c r="X46" s="62"/>
      <c r="Y46" s="62"/>
      <c r="Z46" s="62"/>
      <c r="AA46" s="62"/>
      <c r="AB46" s="62"/>
      <c r="AC46" s="62"/>
      <c r="AD46" s="62"/>
      <c r="AE46" s="62"/>
      <c r="AF46" s="62"/>
      <c r="AG46" s="62"/>
      <c r="AH46" s="62"/>
      <c r="AI46" s="62"/>
      <c r="AJ46" s="62"/>
      <c r="AK46" s="58"/>
      <c r="AL46" s="58">
        <f t="shared" si="8"/>
        <v>3.35</v>
      </c>
      <c r="AM46" s="9"/>
      <c r="AN46" s="9"/>
    </row>
    <row r="47" spans="1:67" hidden="1">
      <c r="A47" s="63"/>
      <c r="B47" s="64"/>
      <c r="C47" s="63"/>
      <c r="D47" s="63"/>
      <c r="E47" s="65" t="s">
        <v>38</v>
      </c>
      <c r="F47" s="56" t="e">
        <f>#REF!+#REF!+F21+F28</f>
        <v>#REF!</v>
      </c>
      <c r="G47" s="56" t="e">
        <f>#REF!+#REF!+G21+G28</f>
        <v>#REF!</v>
      </c>
      <c r="H47" s="56" t="e">
        <f>#REF!+#REF!++#REF!+H21+H28</f>
        <v>#REF!</v>
      </c>
      <c r="I47" s="56" t="e">
        <f>#REF!+#REF!++#REF!+I21+I28</f>
        <v>#REF!</v>
      </c>
      <c r="J47" s="56" t="e">
        <f>#REF!+#REF!++#REF!+J21+J28</f>
        <v>#REF!</v>
      </c>
      <c r="K47" s="56" t="e">
        <f>#REF!+#REF!++#REF!+K21+K28</f>
        <v>#REF!</v>
      </c>
      <c r="L47" s="56" t="e">
        <f>#REF!+#REF!++#REF!+L21+L28</f>
        <v>#REF!</v>
      </c>
      <c r="M47" s="56" t="e">
        <f>#REF!+#REF!++#REF!+M21+M28</f>
        <v>#REF!</v>
      </c>
      <c r="N47" s="56" t="e">
        <f>#REF!+#REF!++#REF!+N21+N28</f>
        <v>#REF!</v>
      </c>
      <c r="O47" s="56" t="e">
        <f>#REF!+#REF!++#REF!+O21+O28</f>
        <v>#REF!</v>
      </c>
      <c r="P47" s="56" t="e">
        <f>#REF!+#REF!++#REF!+P21+P28</f>
        <v>#REF!</v>
      </c>
      <c r="Q47" s="56" t="e">
        <f>#REF!+#REF!++#REF!+Q21+Q28</f>
        <v>#REF!</v>
      </c>
      <c r="R47" s="56"/>
      <c r="S47" s="56"/>
      <c r="T47" s="56"/>
      <c r="U47" s="56"/>
      <c r="V47" s="56"/>
      <c r="W47" s="56"/>
      <c r="X47" s="56"/>
      <c r="Y47" s="56"/>
      <c r="Z47" s="56"/>
      <c r="AA47" s="56"/>
      <c r="AB47" s="56"/>
      <c r="AC47" s="56"/>
      <c r="AD47" s="56"/>
      <c r="AE47" s="56"/>
      <c r="AF47" s="56"/>
      <c r="AG47" s="56"/>
      <c r="AH47" s="56"/>
      <c r="AI47" s="56"/>
      <c r="AJ47" s="57"/>
      <c r="AK47" s="58"/>
      <c r="AL47" s="58" t="e">
        <f t="shared" si="8"/>
        <v>#REF!</v>
      </c>
    </row>
    <row r="48" spans="1:67" ht="15" hidden="1" customHeight="1">
      <c r="A48" s="67"/>
      <c r="B48" s="68"/>
      <c r="C48" s="68"/>
      <c r="D48" s="155"/>
      <c r="E48" s="156"/>
      <c r="F48" s="69" t="e">
        <f>F40+F41+F42</f>
        <v>#REF!</v>
      </c>
      <c r="G48" s="69" t="e">
        <f t="shared" ref="G48" si="12">G40+G41+G42</f>
        <v>#REF!</v>
      </c>
      <c r="H48" s="69" t="e">
        <f>H40+H41+H42</f>
        <v>#REF!</v>
      </c>
      <c r="I48" s="69" t="e">
        <f t="shared" ref="I48:Q48" si="13">I40+I41+I42</f>
        <v>#REF!</v>
      </c>
      <c r="J48" s="69" t="e">
        <f t="shared" si="13"/>
        <v>#REF!</v>
      </c>
      <c r="K48" s="69" t="e">
        <f t="shared" si="13"/>
        <v>#REF!</v>
      </c>
      <c r="L48" s="69" t="e">
        <f t="shared" si="13"/>
        <v>#REF!</v>
      </c>
      <c r="M48" s="69" t="e">
        <f t="shared" si="13"/>
        <v>#REF!</v>
      </c>
      <c r="N48" s="69" t="e">
        <f t="shared" si="13"/>
        <v>#REF!</v>
      </c>
      <c r="O48" s="69" t="e">
        <f t="shared" si="13"/>
        <v>#REF!</v>
      </c>
      <c r="P48" s="69" t="e">
        <f t="shared" si="13"/>
        <v>#REF!</v>
      </c>
      <c r="Q48" s="69" t="e">
        <f t="shared" si="13"/>
        <v>#REF!</v>
      </c>
      <c r="R48" s="69"/>
      <c r="S48" s="69"/>
      <c r="T48" s="69"/>
      <c r="U48" s="69"/>
      <c r="V48" s="69"/>
      <c r="W48" s="69"/>
      <c r="X48" s="69"/>
      <c r="Y48" s="69"/>
      <c r="Z48" s="69"/>
      <c r="AA48" s="69"/>
      <c r="AB48" s="69"/>
      <c r="AC48" s="69"/>
      <c r="AD48" s="69"/>
      <c r="AE48" s="69"/>
      <c r="AF48" s="69"/>
      <c r="AG48" s="69"/>
      <c r="AH48" s="69"/>
      <c r="AI48" s="69"/>
      <c r="AJ48" s="70"/>
      <c r="AK48" s="100"/>
      <c r="AL48" s="58" t="e">
        <f>SUM(F48:Q48)</f>
        <v>#REF!</v>
      </c>
    </row>
    <row r="49" spans="1:68" ht="15" hidden="1" customHeight="1">
      <c r="A49" s="67"/>
      <c r="B49" s="71"/>
      <c r="C49" s="157" t="s">
        <v>22</v>
      </c>
      <c r="D49" s="155"/>
      <c r="E49" s="156"/>
      <c r="F49" s="72" t="e">
        <f>#REF!+#REF!+F22+F31+F35</f>
        <v>#REF!</v>
      </c>
      <c r="G49" s="72" t="e">
        <f>#REF!+#REF!+G22+G31+G35</f>
        <v>#REF!</v>
      </c>
      <c r="H49" s="72" t="e">
        <f>#REF!+#REF!+H22+H31+H35</f>
        <v>#REF!</v>
      </c>
      <c r="I49" s="72" t="e">
        <f>#REF!+#REF!+I22+I31+I35</f>
        <v>#REF!</v>
      </c>
      <c r="J49" s="72" t="e">
        <f>#REF!+#REF!+J22+J31+J35</f>
        <v>#REF!</v>
      </c>
      <c r="K49" s="72" t="e">
        <f>#REF!+#REF!+K22+K31+K35</f>
        <v>#REF!</v>
      </c>
      <c r="L49" s="72" t="e">
        <f>#REF!+#REF!+L22+L31+L35</f>
        <v>#REF!</v>
      </c>
      <c r="M49" s="72" t="e">
        <f>#REF!+#REF!+M22+M31+M35</f>
        <v>#REF!</v>
      </c>
      <c r="N49" s="72" t="e">
        <f>#REF!+#REF!+N22+N31+N35</f>
        <v>#REF!</v>
      </c>
      <c r="O49" s="72" t="e">
        <f>#REF!+#REF!+O22+O31+O35</f>
        <v>#REF!</v>
      </c>
      <c r="P49" s="72" t="e">
        <f>#REF!+#REF!+P22+P31+P35</f>
        <v>#REF!</v>
      </c>
      <c r="Q49" s="72" t="e">
        <f>#REF!+#REF!+Q22+Q31+Q35</f>
        <v>#REF!</v>
      </c>
      <c r="R49" s="72"/>
      <c r="S49" s="72"/>
      <c r="T49" s="72"/>
      <c r="U49" s="72"/>
      <c r="V49" s="72"/>
      <c r="W49" s="72"/>
      <c r="X49" s="72"/>
      <c r="Y49" s="72"/>
      <c r="Z49" s="72"/>
      <c r="AA49" s="72"/>
      <c r="AB49" s="72"/>
      <c r="AC49" s="72"/>
      <c r="AD49" s="72"/>
      <c r="AE49" s="72"/>
      <c r="AF49" s="72"/>
      <c r="AG49" s="72"/>
      <c r="AH49" s="72"/>
      <c r="AI49" s="72"/>
      <c r="AJ49" s="73"/>
      <c r="AK49" s="101"/>
      <c r="AL49" s="74" t="e">
        <f>SUM(F49:Q49)</f>
        <v>#REF!</v>
      </c>
    </row>
    <row r="50" spans="1:68" ht="15" hidden="1" customHeight="1">
      <c r="A50" s="67"/>
      <c r="B50" s="71"/>
      <c r="C50" s="157" t="s">
        <v>24</v>
      </c>
      <c r="D50" s="155"/>
      <c r="E50" s="156"/>
      <c r="F50" s="72" t="e">
        <f>#REF!+#REF!+F23+F32+F36</f>
        <v>#REF!</v>
      </c>
      <c r="G50" s="72" t="e">
        <f>#REF!+#REF!+G23+G32+G36</f>
        <v>#REF!</v>
      </c>
      <c r="H50" s="72" t="e">
        <f>#REF!+#REF!+H23+H32+H36</f>
        <v>#REF!</v>
      </c>
      <c r="I50" s="72" t="e">
        <f>#REF!+#REF!+I23+I32+I36</f>
        <v>#REF!</v>
      </c>
      <c r="J50" s="72" t="e">
        <f>#REF!+#REF!+J23+J32+J36</f>
        <v>#REF!</v>
      </c>
      <c r="K50" s="72" t="e">
        <f>#REF!+#REF!+K23+K32+K36</f>
        <v>#REF!</v>
      </c>
      <c r="L50" s="72" t="e">
        <f>#REF!+#REF!+L23+L32+L36</f>
        <v>#REF!</v>
      </c>
      <c r="M50" s="72" t="e">
        <f>#REF!+#REF!+M23+M32+M36</f>
        <v>#REF!</v>
      </c>
      <c r="N50" s="72" t="e">
        <f>#REF!+#REF!+N23+N32+N36</f>
        <v>#REF!</v>
      </c>
      <c r="O50" s="72" t="e">
        <f>#REF!+#REF!+O23+O32+O36</f>
        <v>#REF!</v>
      </c>
      <c r="P50" s="72" t="e">
        <f>#REF!+#REF!+P23+P32+P36</f>
        <v>#REF!</v>
      </c>
      <c r="Q50" s="72" t="e">
        <f>#REF!+#REF!+Q23+Q32+Q36</f>
        <v>#REF!</v>
      </c>
      <c r="R50" s="72"/>
      <c r="S50" s="72"/>
      <c r="T50" s="72"/>
      <c r="U50" s="72"/>
      <c r="V50" s="72"/>
      <c r="W50" s="72"/>
      <c r="X50" s="72"/>
      <c r="Y50" s="72"/>
      <c r="Z50" s="72"/>
      <c r="AA50" s="72"/>
      <c r="AB50" s="72"/>
      <c r="AC50" s="72"/>
      <c r="AD50" s="72"/>
      <c r="AE50" s="72"/>
      <c r="AF50" s="72"/>
      <c r="AG50" s="72"/>
      <c r="AH50" s="72"/>
      <c r="AI50" s="72"/>
      <c r="AJ50" s="73"/>
      <c r="AK50" s="101"/>
      <c r="AL50" s="74" t="e">
        <f>SUM(F50:Q50)</f>
        <v>#REF!</v>
      </c>
    </row>
    <row r="51" spans="1:68" ht="15" hidden="1" customHeight="1">
      <c r="A51" s="67"/>
      <c r="B51" s="71"/>
      <c r="C51" s="68"/>
      <c r="D51" s="155"/>
      <c r="E51" s="156"/>
      <c r="F51" s="72" t="e">
        <f>SUM(F48:F50)</f>
        <v>#REF!</v>
      </c>
      <c r="G51" s="72" t="e">
        <f t="shared" ref="G51" si="14">SUM(G48:G50)</f>
        <v>#REF!</v>
      </c>
      <c r="H51" s="72" t="e">
        <f>SUM(H48:H50)</f>
        <v>#REF!</v>
      </c>
      <c r="I51" s="72" t="e">
        <f t="shared" ref="I51:Q51" si="15">SUM(I48:I50)</f>
        <v>#REF!</v>
      </c>
      <c r="J51" s="72" t="e">
        <f t="shared" si="15"/>
        <v>#REF!</v>
      </c>
      <c r="K51" s="72" t="e">
        <f t="shared" si="15"/>
        <v>#REF!</v>
      </c>
      <c r="L51" s="72" t="e">
        <f t="shared" si="15"/>
        <v>#REF!</v>
      </c>
      <c r="M51" s="72" t="e">
        <f t="shared" si="15"/>
        <v>#REF!</v>
      </c>
      <c r="N51" s="72" t="e">
        <f t="shared" si="15"/>
        <v>#REF!</v>
      </c>
      <c r="O51" s="72" t="e">
        <f t="shared" si="15"/>
        <v>#REF!</v>
      </c>
      <c r="P51" s="72" t="e">
        <f t="shared" si="15"/>
        <v>#REF!</v>
      </c>
      <c r="Q51" s="72" t="e">
        <f t="shared" si="15"/>
        <v>#REF!</v>
      </c>
      <c r="R51" s="72"/>
      <c r="S51" s="72"/>
      <c r="T51" s="72"/>
      <c r="U51" s="72"/>
      <c r="V51" s="72"/>
      <c r="W51" s="72"/>
      <c r="X51" s="72"/>
      <c r="Y51" s="72"/>
      <c r="Z51" s="72"/>
      <c r="AA51" s="72"/>
      <c r="AB51" s="72"/>
      <c r="AC51" s="72"/>
      <c r="AD51" s="72"/>
      <c r="AE51" s="72"/>
      <c r="AF51" s="72"/>
      <c r="AG51" s="72"/>
      <c r="AH51" s="72"/>
      <c r="AI51" s="72"/>
      <c r="AJ51" s="73"/>
      <c r="AK51" s="101"/>
      <c r="AL51" s="74" t="e">
        <f>SUM(F51:Q51)</f>
        <v>#REF!</v>
      </c>
    </row>
    <row r="52" spans="1:68" ht="15" hidden="1" customHeight="1">
      <c r="A52" s="67"/>
      <c r="B52" s="71"/>
      <c r="C52" s="157" t="s">
        <v>25</v>
      </c>
      <c r="D52" s="155"/>
      <c r="E52" s="156"/>
      <c r="F52" s="72" t="e">
        <f>#REF!+#REF!+F25+F34+F38</f>
        <v>#REF!</v>
      </c>
      <c r="G52" s="72" t="e">
        <f>#REF!+#REF!+G25+G34+G38</f>
        <v>#REF!</v>
      </c>
      <c r="H52" s="72" t="e">
        <f>#REF!+#REF!+H25+H34+H38</f>
        <v>#REF!</v>
      </c>
      <c r="I52" s="72" t="e">
        <f>#REF!+#REF!+I25+I34+I38</f>
        <v>#REF!</v>
      </c>
      <c r="J52" s="72" t="e">
        <f>#REF!+#REF!+J25+J34+J38</f>
        <v>#REF!</v>
      </c>
      <c r="K52" s="72" t="e">
        <f>#REF!+#REF!+K25+K34+K38</f>
        <v>#REF!</v>
      </c>
      <c r="L52" s="72" t="e">
        <f>#REF!+#REF!+L25+L34+L38</f>
        <v>#REF!</v>
      </c>
      <c r="M52" s="72" t="e">
        <f>#REF!+#REF!+M25+M34+M38</f>
        <v>#REF!</v>
      </c>
      <c r="N52" s="75" t="e">
        <f>#REF!+#REF!+N25+N34+N38</f>
        <v>#REF!</v>
      </c>
      <c r="O52" s="72" t="e">
        <f>#REF!+#REF!+O25+O34+O38</f>
        <v>#REF!</v>
      </c>
      <c r="P52" s="72" t="e">
        <f>#REF!+#REF!+P25+P34+P38</f>
        <v>#REF!</v>
      </c>
      <c r="Q52" s="72" t="e">
        <f>#REF!+#REF!+Q25+Q34+Q38</f>
        <v>#REF!</v>
      </c>
      <c r="R52" s="72"/>
      <c r="S52" s="72"/>
      <c r="T52" s="72"/>
      <c r="U52" s="72"/>
      <c r="V52" s="72"/>
      <c r="W52" s="72"/>
      <c r="X52" s="72"/>
      <c r="Y52" s="72"/>
      <c r="Z52" s="72"/>
      <c r="AA52" s="72"/>
      <c r="AB52" s="72"/>
      <c r="AC52" s="72"/>
      <c r="AD52" s="72"/>
      <c r="AE52" s="72"/>
      <c r="AF52" s="72"/>
      <c r="AG52" s="72"/>
      <c r="AH52" s="72"/>
      <c r="AI52" s="72"/>
      <c r="AJ52" s="73"/>
      <c r="AK52" s="101"/>
      <c r="AL52" s="76" t="e">
        <f>SUM(F52:Q52)</f>
        <v>#REF!</v>
      </c>
    </row>
    <row r="53" spans="1:68" ht="63.75" customHeight="1"/>
    <row r="54" spans="1:68" ht="15" customHeight="1">
      <c r="A54" s="77"/>
      <c r="B54" s="78"/>
      <c r="C54" s="78"/>
      <c r="D54" s="78"/>
      <c r="E54" s="78"/>
      <c r="F54" s="78"/>
      <c r="G54" s="25"/>
      <c r="H54" s="25"/>
      <c r="I54" s="25"/>
      <c r="J54" s="25"/>
      <c r="K54" s="25"/>
      <c r="L54" s="25"/>
      <c r="M54" s="25"/>
      <c r="N54" s="79"/>
      <c r="O54" s="79"/>
      <c r="P54" s="79"/>
      <c r="Q54" s="79"/>
      <c r="R54" s="79"/>
      <c r="S54" s="79"/>
      <c r="T54" s="79"/>
      <c r="U54" s="79"/>
      <c r="V54" s="79"/>
      <c r="W54" s="79"/>
      <c r="X54" s="79"/>
      <c r="Y54" s="79"/>
      <c r="Z54" s="79"/>
      <c r="AA54" s="79"/>
      <c r="AB54" s="79"/>
      <c r="AC54" s="79"/>
      <c r="AD54" s="79"/>
      <c r="AE54" s="79"/>
      <c r="AF54" s="79"/>
      <c r="AG54" s="79"/>
      <c r="AH54" s="79"/>
      <c r="AI54" s="79"/>
      <c r="AJ54" s="79"/>
      <c r="AK54" s="79"/>
      <c r="AO54" s="6"/>
      <c r="BP54" s="9"/>
    </row>
    <row r="55" spans="1:68" s="80" customFormat="1" ht="66" customHeight="1">
      <c r="B55" s="151" t="s">
        <v>45</v>
      </c>
      <c r="C55" s="151"/>
      <c r="D55" s="151"/>
      <c r="E55" s="151"/>
      <c r="F55" s="151"/>
      <c r="G55" s="151"/>
      <c r="H55" s="152" t="s">
        <v>46</v>
      </c>
      <c r="I55" s="152"/>
      <c r="J55" s="152"/>
      <c r="K55" s="152"/>
      <c r="L55" s="152"/>
      <c r="M55" s="152"/>
      <c r="P55" s="153"/>
      <c r="Q55" s="153"/>
      <c r="R55" s="153"/>
      <c r="S55" s="153"/>
      <c r="T55" s="81"/>
      <c r="U55" s="154" t="s">
        <v>47</v>
      </c>
      <c r="V55" s="154"/>
      <c r="W55" s="154"/>
    </row>
    <row r="56" spans="1:68" s="80" customFormat="1" ht="21.95" customHeight="1">
      <c r="I56" s="150" t="s">
        <v>6</v>
      </c>
      <c r="J56" s="150"/>
      <c r="K56" s="150"/>
      <c r="L56" s="150"/>
      <c r="P56" s="150" t="s">
        <v>8</v>
      </c>
      <c r="Q56" s="150"/>
      <c r="R56" s="150"/>
      <c r="S56" s="150"/>
      <c r="U56" s="150" t="s">
        <v>48</v>
      </c>
      <c r="V56" s="150"/>
      <c r="W56" s="150"/>
    </row>
    <row r="57" spans="1:68" s="80" customFormat="1" ht="70.5" customHeight="1">
      <c r="B57" s="151" t="s">
        <v>49</v>
      </c>
      <c r="C57" s="151"/>
      <c r="D57" s="151"/>
      <c r="E57" s="151"/>
      <c r="F57" s="151"/>
      <c r="G57" s="151"/>
      <c r="H57" s="152" t="s">
        <v>50</v>
      </c>
      <c r="I57" s="152"/>
      <c r="J57" s="152"/>
      <c r="K57" s="152"/>
      <c r="L57" s="152"/>
      <c r="M57" s="152"/>
      <c r="P57" s="153"/>
      <c r="Q57" s="153"/>
      <c r="R57" s="153"/>
      <c r="S57" s="153"/>
      <c r="T57" s="81"/>
      <c r="U57" s="154" t="s">
        <v>51</v>
      </c>
      <c r="V57" s="154"/>
      <c r="W57" s="154"/>
    </row>
    <row r="58" spans="1:68" s="80" customFormat="1" ht="26.1" customHeight="1">
      <c r="I58" s="150" t="s">
        <v>6</v>
      </c>
      <c r="J58" s="150"/>
      <c r="K58" s="150"/>
      <c r="L58" s="150"/>
      <c r="P58" s="150" t="s">
        <v>8</v>
      </c>
      <c r="Q58" s="150"/>
      <c r="R58" s="150"/>
      <c r="S58" s="150"/>
      <c r="U58" s="150" t="s">
        <v>48</v>
      </c>
      <c r="V58" s="150"/>
      <c r="W58" s="150"/>
    </row>
    <row r="59" spans="1:68" ht="15" customHeight="1">
      <c r="B59" s="82"/>
      <c r="C59" s="82"/>
      <c r="F59" s="84"/>
      <c r="G59" s="84"/>
      <c r="H59" s="84"/>
      <c r="K59" s="84"/>
      <c r="L59" s="84"/>
      <c r="M59" s="84"/>
      <c r="N59" s="84"/>
      <c r="O59" s="79"/>
      <c r="Q59" s="84"/>
      <c r="R59" s="84"/>
      <c r="S59" s="84"/>
      <c r="T59" s="84"/>
      <c r="U59" s="84"/>
      <c r="V59" s="84"/>
      <c r="W59" s="84"/>
      <c r="X59" s="84"/>
      <c r="Y59" s="84"/>
      <c r="Z59" s="84"/>
      <c r="AA59" s="84"/>
      <c r="AB59" s="84"/>
      <c r="AC59" s="84"/>
      <c r="AD59" s="84"/>
      <c r="AE59" s="84"/>
      <c r="AF59" s="84"/>
      <c r="AG59" s="84"/>
      <c r="AH59" s="84"/>
      <c r="AI59" s="84"/>
      <c r="AJ59" s="84"/>
      <c r="AK59" s="84"/>
      <c r="AO59" s="6"/>
      <c r="BP59" s="9"/>
    </row>
    <row r="60" spans="1:68" ht="52.5" customHeight="1">
      <c r="F60" s="135"/>
      <c r="G60" s="135"/>
      <c r="H60" s="135"/>
      <c r="I60" s="135"/>
      <c r="J60" s="135"/>
      <c r="K60" s="135"/>
      <c r="L60" s="135"/>
      <c r="M60" s="135"/>
      <c r="N60" s="135"/>
      <c r="O60" s="135"/>
      <c r="P60" s="135"/>
      <c r="Q60" s="135"/>
      <c r="R60" s="135"/>
      <c r="S60" s="135"/>
      <c r="T60" s="135"/>
      <c r="U60" s="135" t="s">
        <v>99</v>
      </c>
      <c r="V60" s="135" t="s">
        <v>99</v>
      </c>
      <c r="W60" s="135" t="s">
        <v>99</v>
      </c>
      <c r="X60" s="135" t="s">
        <v>99</v>
      </c>
      <c r="Y60" s="135" t="s">
        <v>99</v>
      </c>
      <c r="Z60" s="41"/>
      <c r="AA60" s="135"/>
      <c r="AB60" s="135"/>
      <c r="AC60" s="135"/>
      <c r="AD60" s="135"/>
      <c r="AE60" s="135"/>
      <c r="AF60" s="135"/>
      <c r="AG60" s="135"/>
      <c r="AH60" s="135"/>
      <c r="AI60" s="135"/>
      <c r="AJ60" s="135"/>
      <c r="AK60" s="136" t="s">
        <v>100</v>
      </c>
      <c r="AO60" s="6"/>
      <c r="BP60" s="9"/>
    </row>
    <row r="61" spans="1:68" ht="52.5" customHeight="1">
      <c r="F61" s="137"/>
      <c r="G61" s="137"/>
      <c r="H61" s="137"/>
      <c r="I61" s="137"/>
      <c r="J61" s="137"/>
      <c r="K61" s="137"/>
      <c r="L61" s="137"/>
      <c r="M61" s="137"/>
      <c r="N61" s="137"/>
      <c r="O61" s="137"/>
      <c r="P61" s="137"/>
      <c r="Q61" s="137"/>
      <c r="R61" s="137"/>
      <c r="S61" s="137"/>
      <c r="T61" s="137"/>
      <c r="U61" s="137">
        <v>0.64</v>
      </c>
      <c r="V61" s="137">
        <v>0.64</v>
      </c>
      <c r="W61" s="137">
        <v>0.64</v>
      </c>
      <c r="X61" s="137">
        <v>0.64</v>
      </c>
      <c r="Y61" s="137">
        <v>0.64</v>
      </c>
      <c r="Z61" s="41"/>
      <c r="AA61" s="137"/>
      <c r="AB61" s="137"/>
      <c r="AC61" s="137"/>
      <c r="AD61" s="137"/>
      <c r="AE61" s="137"/>
      <c r="AF61" s="137"/>
      <c r="AG61" s="137"/>
      <c r="AH61" s="137"/>
      <c r="AI61" s="137"/>
      <c r="AJ61" s="137"/>
      <c r="AK61" s="138">
        <f>SUM(F61:AJ61)</f>
        <v>3.2</v>
      </c>
      <c r="AO61" s="6"/>
      <c r="BP61" s="9"/>
    </row>
    <row r="62" spans="1:68" ht="13.5" customHeight="1">
      <c r="F62" s="83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O62" s="6"/>
      <c r="BP62" s="9"/>
    </row>
    <row r="63" spans="1:68">
      <c r="F63" s="83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O63" s="6"/>
      <c r="BP63" s="9"/>
    </row>
  </sheetData>
  <mergeCells count="60">
    <mergeCell ref="B3:E3"/>
    <mergeCell ref="AE3:AL3"/>
    <mergeCell ref="AE5:AL5"/>
    <mergeCell ref="AE7:AL7"/>
    <mergeCell ref="B9:E9"/>
    <mergeCell ref="AE9:AL9"/>
    <mergeCell ref="D24:E24"/>
    <mergeCell ref="A12:AL12"/>
    <mergeCell ref="A13:AL13"/>
    <mergeCell ref="A14:AL14"/>
    <mergeCell ref="A15:A18"/>
    <mergeCell ref="B15:B18"/>
    <mergeCell ref="C15:C18"/>
    <mergeCell ref="D15:D18"/>
    <mergeCell ref="E15:E18"/>
    <mergeCell ref="F15:AJ15"/>
    <mergeCell ref="AK15:AK18"/>
    <mergeCell ref="AL15:AL18"/>
    <mergeCell ref="F17:AJ18"/>
    <mergeCell ref="F19:AJ19"/>
    <mergeCell ref="C22:E22"/>
    <mergeCell ref="C23:E23"/>
    <mergeCell ref="D39:E39"/>
    <mergeCell ref="C25:E25"/>
    <mergeCell ref="B26:B29"/>
    <mergeCell ref="A30:E30"/>
    <mergeCell ref="C31:E31"/>
    <mergeCell ref="C32:E32"/>
    <mergeCell ref="D33:E33"/>
    <mergeCell ref="C34:E34"/>
    <mergeCell ref="C35:E35"/>
    <mergeCell ref="C36:E36"/>
    <mergeCell ref="D37:E37"/>
    <mergeCell ref="C38:E38"/>
    <mergeCell ref="C52:E52"/>
    <mergeCell ref="B40:E40"/>
    <mergeCell ref="B41:E41"/>
    <mergeCell ref="B42:E42"/>
    <mergeCell ref="A43:E43"/>
    <mergeCell ref="A44:E44"/>
    <mergeCell ref="A45:E45"/>
    <mergeCell ref="A46:E46"/>
    <mergeCell ref="D48:E48"/>
    <mergeCell ref="C49:E49"/>
    <mergeCell ref="C50:E50"/>
    <mergeCell ref="D51:E51"/>
    <mergeCell ref="U57:W57"/>
    <mergeCell ref="I58:L58"/>
    <mergeCell ref="P58:S58"/>
    <mergeCell ref="U58:W58"/>
    <mergeCell ref="B55:G55"/>
    <mergeCell ref="H55:M55"/>
    <mergeCell ref="P55:S55"/>
    <mergeCell ref="U55:W55"/>
    <mergeCell ref="I56:L56"/>
    <mergeCell ref="P56:S56"/>
    <mergeCell ref="U56:W56"/>
    <mergeCell ref="B57:G57"/>
    <mergeCell ref="H57:M57"/>
    <mergeCell ref="P57:S57"/>
  </mergeCells>
  <printOptions horizontalCentered="1"/>
  <pageMargins left="0.59055118110236227" right="0.39370078740157483" top="1.1811023622047245" bottom="0.74803149606299213" header="0.31496062992125984" footer="0.31496062992125984"/>
  <pageSetup paperSize="8" scale="54" fitToHeight="10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theme="3" tint="0.39997558519241921"/>
    <pageSetUpPr fitToPage="1"/>
  </sheetPr>
  <dimension ref="A1:BR63"/>
  <sheetViews>
    <sheetView showZeros="0" topLeftCell="C10" zoomScale="60" zoomScaleNormal="60" zoomScaleSheetLayoutView="70" workbookViewId="0">
      <selection activeCell="H15" sqref="H15:AL15"/>
    </sheetView>
  </sheetViews>
  <sheetFormatPr defaultColWidth="12.42578125" defaultRowHeight="18.75" outlineLevelRow="1"/>
  <cols>
    <col min="1" max="1" width="6" style="6" customWidth="1"/>
    <col min="2" max="2" width="62.85546875" style="85" customWidth="1"/>
    <col min="3" max="3" width="19.7109375" style="6" customWidth="1"/>
    <col min="4" max="4" width="10.140625" style="6" customWidth="1"/>
    <col min="5" max="5" width="10.85546875" style="6" customWidth="1"/>
    <col min="6" max="6" width="23" style="83" customWidth="1"/>
    <col min="7" max="7" width="7.140625" style="83" hidden="1" customWidth="1"/>
    <col min="8" max="22" width="7.5703125" style="6" customWidth="1"/>
    <col min="23" max="23" width="10.7109375" style="6" customWidth="1"/>
    <col min="24" max="28" width="10.85546875" style="6" customWidth="1"/>
    <col min="29" max="32" width="7.5703125" style="6" customWidth="1"/>
    <col min="33" max="37" width="11.85546875" style="6" customWidth="1"/>
    <col min="38" max="38" width="7.5703125" style="6" hidden="1" customWidth="1"/>
    <col min="39" max="39" width="13.5703125" style="54" customWidth="1"/>
    <col min="40" max="40" width="21.85546875" style="6" customWidth="1"/>
    <col min="41" max="43" width="12.42578125" style="6"/>
    <col min="44" max="70" width="12.42578125" style="9"/>
    <col min="71" max="16384" width="12.42578125" style="6"/>
  </cols>
  <sheetData>
    <row r="1" spans="1:70" ht="13.5" hidden="1" customHeight="1" outlineLevel="1"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N1" s="102" t="s">
        <v>61</v>
      </c>
    </row>
    <row r="2" spans="1:70" ht="15" hidden="1" customHeight="1" outlineLevel="1">
      <c r="A2" s="1"/>
      <c r="B2" s="10" t="s">
        <v>1</v>
      </c>
      <c r="C2" s="3"/>
      <c r="D2" s="4"/>
      <c r="E2" s="4"/>
      <c r="F2" s="4"/>
      <c r="G2" s="4"/>
      <c r="H2" s="5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6" t="s">
        <v>2</v>
      </c>
      <c r="AJ2" s="7"/>
      <c r="AK2" s="7"/>
      <c r="AL2" s="7"/>
      <c r="AM2" s="7"/>
    </row>
    <row r="3" spans="1:70" ht="32.25" hidden="1" customHeight="1" outlineLevel="1">
      <c r="A3" s="1"/>
      <c r="B3" s="187" t="s">
        <v>3</v>
      </c>
      <c r="C3" s="187"/>
      <c r="D3" s="187"/>
      <c r="E3" s="187"/>
      <c r="F3" s="187"/>
      <c r="G3" s="4"/>
      <c r="H3" s="5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187" t="s">
        <v>4</v>
      </c>
      <c r="AH3" s="187"/>
      <c r="AI3" s="187"/>
      <c r="AJ3" s="187"/>
      <c r="AK3" s="187"/>
      <c r="AL3" s="187"/>
      <c r="AM3" s="187"/>
      <c r="AN3" s="78"/>
    </row>
    <row r="4" spans="1:70" ht="31.5" hidden="1" customHeight="1" outlineLevel="1">
      <c r="A4" s="1"/>
      <c r="B4" s="11" t="s">
        <v>5</v>
      </c>
      <c r="C4" s="12"/>
      <c r="D4" s="12"/>
      <c r="E4" s="12"/>
      <c r="F4" s="12"/>
      <c r="G4" s="4"/>
      <c r="H4" s="5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12"/>
      <c r="AH4" s="12"/>
      <c r="AI4" s="12"/>
      <c r="AJ4" s="12"/>
      <c r="AK4" s="12"/>
      <c r="AL4" s="7"/>
      <c r="AM4" s="7"/>
      <c r="AN4" s="78"/>
    </row>
    <row r="5" spans="1:70" ht="15" hidden="1" customHeight="1" outlineLevel="1">
      <c r="A5" s="1"/>
      <c r="B5" s="13" t="s">
        <v>6</v>
      </c>
      <c r="C5" s="14"/>
      <c r="D5" s="14"/>
      <c r="E5" s="14"/>
      <c r="F5" s="14"/>
      <c r="G5" s="4"/>
      <c r="H5" s="5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188" t="s">
        <v>6</v>
      </c>
      <c r="AH5" s="188"/>
      <c r="AI5" s="188"/>
      <c r="AJ5" s="188"/>
      <c r="AK5" s="188"/>
      <c r="AL5" s="188"/>
      <c r="AM5" s="188"/>
      <c r="AN5" s="78"/>
    </row>
    <row r="6" spans="1:70" ht="33" hidden="1" customHeight="1" outlineLevel="1">
      <c r="A6" s="1"/>
      <c r="B6" s="15" t="s">
        <v>7</v>
      </c>
      <c r="C6" s="12"/>
      <c r="D6" s="12"/>
      <c r="E6" s="12"/>
      <c r="F6" s="12"/>
      <c r="G6" s="4"/>
      <c r="H6" s="5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12"/>
      <c r="AH6" s="12"/>
      <c r="AI6" s="12"/>
      <c r="AJ6" s="12"/>
      <c r="AK6" s="12"/>
      <c r="AL6" s="7"/>
      <c r="AM6" s="7"/>
      <c r="AN6" s="78"/>
    </row>
    <row r="7" spans="1:70" ht="15" hidden="1" customHeight="1" outlineLevel="1">
      <c r="A7" s="1"/>
      <c r="B7" s="16" t="s">
        <v>8</v>
      </c>
      <c r="C7" s="17"/>
      <c r="D7" s="17"/>
      <c r="E7" s="17"/>
      <c r="F7" s="17"/>
      <c r="G7" s="4"/>
      <c r="H7" s="5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188" t="s">
        <v>8</v>
      </c>
      <c r="AH7" s="188"/>
      <c r="AI7" s="188"/>
      <c r="AJ7" s="188"/>
      <c r="AK7" s="188"/>
      <c r="AL7" s="188"/>
      <c r="AM7" s="188"/>
      <c r="AN7" s="78"/>
    </row>
    <row r="8" spans="1:70" ht="15" hidden="1" customHeight="1" outlineLevel="1">
      <c r="A8" s="1"/>
      <c r="B8" s="12"/>
      <c r="C8" s="12"/>
      <c r="D8" s="12"/>
      <c r="E8" s="12"/>
      <c r="F8" s="12"/>
      <c r="G8" s="4"/>
      <c r="H8" s="5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12"/>
      <c r="AH8" s="12"/>
      <c r="AI8" s="12"/>
      <c r="AJ8" s="12"/>
      <c r="AK8" s="12"/>
      <c r="AL8" s="7"/>
      <c r="AM8" s="7"/>
      <c r="AN8" s="78"/>
    </row>
    <row r="9" spans="1:70" ht="27.75" hidden="1" customHeight="1" outlineLevel="1">
      <c r="A9" s="18"/>
      <c r="B9" s="187" t="s">
        <v>9</v>
      </c>
      <c r="C9" s="187"/>
      <c r="D9" s="187"/>
      <c r="E9" s="187"/>
      <c r="F9" s="187"/>
      <c r="G9" s="18"/>
      <c r="H9" s="18"/>
      <c r="I9" s="18"/>
      <c r="J9" s="18"/>
      <c r="K9" s="18"/>
      <c r="L9" s="18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89" t="s">
        <v>76</v>
      </c>
      <c r="AH9" s="189"/>
      <c r="AI9" s="189"/>
      <c r="AJ9" s="189"/>
      <c r="AK9" s="189"/>
      <c r="AL9" s="189"/>
      <c r="AM9" s="189"/>
      <c r="AN9" s="86"/>
    </row>
    <row r="10" spans="1:70" ht="27.75" customHeight="1" collapsed="1">
      <c r="A10" s="18"/>
      <c r="B10" s="19"/>
      <c r="C10" s="19"/>
      <c r="D10" s="19"/>
      <c r="E10" s="19"/>
      <c r="F10" s="19"/>
      <c r="G10" s="18"/>
      <c r="H10" s="18"/>
      <c r="I10" s="18"/>
      <c r="J10" s="18"/>
      <c r="K10" s="18"/>
      <c r="L10" s="18"/>
      <c r="M10" s="19"/>
      <c r="N10" s="19"/>
      <c r="O10" s="19"/>
      <c r="P10" s="19"/>
      <c r="Q10" s="19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03" t="s">
        <v>61</v>
      </c>
    </row>
    <row r="11" spans="1:70" ht="13.5" customHeight="1">
      <c r="R11" s="78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N11" s="9"/>
    </row>
    <row r="12" spans="1:70" s="21" customFormat="1" ht="21.75" customHeight="1">
      <c r="A12" s="181" t="s">
        <v>53</v>
      </c>
      <c r="B12" s="181"/>
      <c r="C12" s="181"/>
      <c r="D12" s="181"/>
      <c r="E12" s="181"/>
      <c r="F12" s="181"/>
      <c r="G12" s="181"/>
      <c r="H12" s="181"/>
      <c r="I12" s="181"/>
      <c r="J12" s="181"/>
      <c r="K12" s="181"/>
      <c r="L12" s="181"/>
      <c r="M12" s="181"/>
      <c r="N12" s="181"/>
      <c r="O12" s="181"/>
      <c r="P12" s="181"/>
      <c r="Q12" s="181"/>
      <c r="R12" s="181"/>
      <c r="S12" s="181"/>
      <c r="T12" s="181"/>
      <c r="U12" s="181"/>
      <c r="V12" s="181"/>
      <c r="W12" s="181"/>
      <c r="X12" s="181"/>
      <c r="Y12" s="181"/>
      <c r="Z12" s="181"/>
      <c r="AA12" s="181"/>
      <c r="AB12" s="181"/>
      <c r="AC12" s="181"/>
      <c r="AD12" s="181"/>
      <c r="AE12" s="181"/>
      <c r="AF12" s="181"/>
      <c r="AG12" s="181"/>
      <c r="AH12" s="181"/>
      <c r="AI12" s="181"/>
      <c r="AJ12" s="181"/>
      <c r="AK12" s="181"/>
      <c r="AL12" s="181"/>
      <c r="AM12" s="181"/>
      <c r="AN12" s="181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  <c r="BJ12" s="22"/>
      <c r="BK12" s="22"/>
      <c r="BL12" s="22"/>
      <c r="BM12" s="22"/>
      <c r="BN12" s="22"/>
      <c r="BO12" s="22"/>
      <c r="BP12" s="22"/>
      <c r="BQ12" s="22"/>
      <c r="BR12" s="22"/>
    </row>
    <row r="13" spans="1:70" s="21" customFormat="1" ht="21.75" customHeight="1">
      <c r="A13" s="199" t="s">
        <v>12</v>
      </c>
      <c r="B13" s="199"/>
      <c r="C13" s="199"/>
      <c r="D13" s="199"/>
      <c r="E13" s="199"/>
      <c r="F13" s="199"/>
      <c r="G13" s="199"/>
      <c r="H13" s="199"/>
      <c r="I13" s="199"/>
      <c r="J13" s="199"/>
      <c r="K13" s="199"/>
      <c r="L13" s="199"/>
      <c r="M13" s="199"/>
      <c r="N13" s="199"/>
      <c r="O13" s="199"/>
      <c r="P13" s="199"/>
      <c r="Q13" s="199"/>
      <c r="R13" s="199"/>
      <c r="S13" s="199"/>
      <c r="T13" s="199"/>
      <c r="U13" s="199"/>
      <c r="V13" s="199"/>
      <c r="W13" s="199"/>
      <c r="X13" s="199"/>
      <c r="Y13" s="199"/>
      <c r="Z13" s="199"/>
      <c r="AA13" s="199"/>
      <c r="AB13" s="199"/>
      <c r="AC13" s="199"/>
      <c r="AD13" s="199"/>
      <c r="AE13" s="199"/>
      <c r="AF13" s="199"/>
      <c r="AG13" s="199"/>
      <c r="AH13" s="199"/>
      <c r="AI13" s="199"/>
      <c r="AJ13" s="199"/>
      <c r="AK13" s="199"/>
      <c r="AL13" s="199"/>
      <c r="AM13" s="199"/>
      <c r="AN13" s="199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  <c r="BJ13" s="22"/>
      <c r="BK13" s="22"/>
      <c r="BL13" s="22"/>
      <c r="BM13" s="22"/>
      <c r="BN13" s="22"/>
      <c r="BO13" s="22"/>
      <c r="BP13" s="22"/>
      <c r="BQ13" s="22"/>
      <c r="BR13" s="22"/>
    </row>
    <row r="14" spans="1:70" s="21" customFormat="1" ht="21.75" customHeight="1">
      <c r="A14" s="199" t="s">
        <v>63</v>
      </c>
      <c r="B14" s="199"/>
      <c r="C14" s="199"/>
      <c r="D14" s="199"/>
      <c r="E14" s="199"/>
      <c r="F14" s="199"/>
      <c r="G14" s="199"/>
      <c r="H14" s="199"/>
      <c r="I14" s="199"/>
      <c r="J14" s="199"/>
      <c r="K14" s="199"/>
      <c r="L14" s="199"/>
      <c r="M14" s="199"/>
      <c r="N14" s="199"/>
      <c r="O14" s="199"/>
      <c r="P14" s="199"/>
      <c r="Q14" s="199"/>
      <c r="R14" s="199"/>
      <c r="S14" s="199"/>
      <c r="T14" s="199"/>
      <c r="U14" s="199"/>
      <c r="V14" s="199"/>
      <c r="W14" s="199"/>
      <c r="X14" s="199"/>
      <c r="Y14" s="199"/>
      <c r="Z14" s="199"/>
      <c r="AA14" s="199"/>
      <c r="AB14" s="199"/>
      <c r="AC14" s="199"/>
      <c r="AD14" s="199"/>
      <c r="AE14" s="199"/>
      <c r="AF14" s="199"/>
      <c r="AG14" s="199"/>
      <c r="AH14" s="199"/>
      <c r="AI14" s="199"/>
      <c r="AJ14" s="199"/>
      <c r="AK14" s="199"/>
      <c r="AL14" s="199"/>
      <c r="AM14" s="199"/>
      <c r="AN14" s="199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  <c r="BJ14" s="22"/>
      <c r="BK14" s="22"/>
      <c r="BL14" s="22"/>
      <c r="BM14" s="22"/>
      <c r="BN14" s="22"/>
      <c r="BO14" s="22"/>
      <c r="BP14" s="22"/>
      <c r="BQ14" s="22"/>
      <c r="BR14" s="22"/>
    </row>
    <row r="15" spans="1:70" ht="15" customHeight="1">
      <c r="A15" s="182" t="s">
        <v>14</v>
      </c>
      <c r="B15" s="183" t="s">
        <v>15</v>
      </c>
      <c r="C15" s="182" t="s">
        <v>16</v>
      </c>
      <c r="D15" s="184" t="s">
        <v>54</v>
      </c>
      <c r="E15" s="184" t="s">
        <v>17</v>
      </c>
      <c r="F15" s="184" t="s">
        <v>55</v>
      </c>
      <c r="G15" s="201" t="s">
        <v>19</v>
      </c>
      <c r="H15" s="186" t="s">
        <v>104</v>
      </c>
      <c r="I15" s="186"/>
      <c r="J15" s="186"/>
      <c r="K15" s="186"/>
      <c r="L15" s="186"/>
      <c r="M15" s="186"/>
      <c r="N15" s="186"/>
      <c r="O15" s="186"/>
      <c r="P15" s="186"/>
      <c r="Q15" s="186"/>
      <c r="R15" s="186"/>
      <c r="S15" s="186"/>
      <c r="T15" s="186"/>
      <c r="U15" s="186"/>
      <c r="V15" s="186"/>
      <c r="W15" s="186"/>
      <c r="X15" s="186"/>
      <c r="Y15" s="186"/>
      <c r="Z15" s="186"/>
      <c r="AA15" s="186"/>
      <c r="AB15" s="186"/>
      <c r="AC15" s="186"/>
      <c r="AD15" s="186"/>
      <c r="AE15" s="186"/>
      <c r="AF15" s="186"/>
      <c r="AG15" s="186"/>
      <c r="AH15" s="186"/>
      <c r="AI15" s="186"/>
      <c r="AJ15" s="186"/>
      <c r="AK15" s="186"/>
      <c r="AL15" s="204"/>
      <c r="AM15" s="176" t="s">
        <v>20</v>
      </c>
      <c r="AN15" s="190" t="s">
        <v>56</v>
      </c>
    </row>
    <row r="16" spans="1:70" ht="22.5" customHeight="1">
      <c r="A16" s="182"/>
      <c r="B16" s="183"/>
      <c r="C16" s="182"/>
      <c r="D16" s="184"/>
      <c r="E16" s="184"/>
      <c r="F16" s="184"/>
      <c r="G16" s="202"/>
      <c r="H16" s="241">
        <v>1</v>
      </c>
      <c r="I16" s="24">
        <v>2</v>
      </c>
      <c r="J16" s="23">
        <v>3</v>
      </c>
      <c r="K16" s="24">
        <v>4</v>
      </c>
      <c r="L16" s="23">
        <v>5</v>
      </c>
      <c r="M16" s="24">
        <v>6</v>
      </c>
      <c r="N16" s="241">
        <v>7</v>
      </c>
      <c r="O16" s="242">
        <v>8</v>
      </c>
      <c r="P16" s="23">
        <v>9</v>
      </c>
      <c r="Q16" s="24">
        <v>10</v>
      </c>
      <c r="R16" s="23">
        <v>11</v>
      </c>
      <c r="S16" s="24">
        <v>12</v>
      </c>
      <c r="T16" s="23">
        <v>13</v>
      </c>
      <c r="U16" s="242">
        <v>14</v>
      </c>
      <c r="V16" s="241">
        <v>15</v>
      </c>
      <c r="W16" s="24">
        <v>16</v>
      </c>
      <c r="X16" s="23">
        <v>17</v>
      </c>
      <c r="Y16" s="24">
        <v>18</v>
      </c>
      <c r="Z16" s="23">
        <v>19</v>
      </c>
      <c r="AA16" s="24">
        <v>20</v>
      </c>
      <c r="AB16" s="241">
        <v>21</v>
      </c>
      <c r="AC16" s="242">
        <v>22</v>
      </c>
      <c r="AD16" s="23">
        <v>23</v>
      </c>
      <c r="AE16" s="24">
        <v>24</v>
      </c>
      <c r="AF16" s="23">
        <v>25</v>
      </c>
      <c r="AG16" s="24">
        <v>26</v>
      </c>
      <c r="AH16" s="23">
        <v>27</v>
      </c>
      <c r="AI16" s="242">
        <v>28</v>
      </c>
      <c r="AJ16" s="241">
        <v>29</v>
      </c>
      <c r="AK16" s="24">
        <v>30</v>
      </c>
      <c r="AL16" s="113">
        <v>31</v>
      </c>
      <c r="AM16" s="176"/>
      <c r="AN16" s="190"/>
    </row>
    <row r="17" spans="1:70" ht="1.5" customHeight="1">
      <c r="A17" s="182"/>
      <c r="B17" s="183"/>
      <c r="C17" s="182"/>
      <c r="D17" s="184"/>
      <c r="E17" s="184"/>
      <c r="F17" s="184"/>
      <c r="G17" s="202"/>
      <c r="H17" s="191" t="s">
        <v>56</v>
      </c>
      <c r="I17" s="192"/>
      <c r="J17" s="192"/>
      <c r="K17" s="192"/>
      <c r="L17" s="192"/>
      <c r="M17" s="192"/>
      <c r="N17" s="192"/>
      <c r="O17" s="192"/>
      <c r="P17" s="192"/>
      <c r="Q17" s="192"/>
      <c r="R17" s="192"/>
      <c r="S17" s="192"/>
      <c r="T17" s="192"/>
      <c r="U17" s="192"/>
      <c r="V17" s="192"/>
      <c r="W17" s="192"/>
      <c r="X17" s="192"/>
      <c r="Y17" s="192"/>
      <c r="Z17" s="192"/>
      <c r="AA17" s="192"/>
      <c r="AB17" s="192"/>
      <c r="AC17" s="192"/>
      <c r="AD17" s="192"/>
      <c r="AE17" s="192"/>
      <c r="AF17" s="192"/>
      <c r="AG17" s="192"/>
      <c r="AH17" s="192"/>
      <c r="AI17" s="192"/>
      <c r="AJ17" s="192"/>
      <c r="AK17" s="192"/>
      <c r="AL17" s="192"/>
      <c r="AM17" s="176"/>
      <c r="AN17" s="87"/>
    </row>
    <row r="18" spans="1:70" ht="43.5" customHeight="1">
      <c r="A18" s="182"/>
      <c r="B18" s="183"/>
      <c r="C18" s="182"/>
      <c r="D18" s="184"/>
      <c r="E18" s="184"/>
      <c r="F18" s="184"/>
      <c r="G18" s="203"/>
      <c r="H18" s="193"/>
      <c r="I18" s="194"/>
      <c r="J18" s="194"/>
      <c r="K18" s="194"/>
      <c r="L18" s="194"/>
      <c r="M18" s="194"/>
      <c r="N18" s="194"/>
      <c r="O18" s="194"/>
      <c r="P18" s="194"/>
      <c r="Q18" s="194"/>
      <c r="R18" s="194"/>
      <c r="S18" s="194"/>
      <c r="T18" s="194"/>
      <c r="U18" s="194"/>
      <c r="V18" s="194"/>
      <c r="W18" s="194"/>
      <c r="X18" s="194"/>
      <c r="Y18" s="194"/>
      <c r="Z18" s="194"/>
      <c r="AA18" s="194"/>
      <c r="AB18" s="194"/>
      <c r="AC18" s="194"/>
      <c r="AD18" s="194"/>
      <c r="AE18" s="194"/>
      <c r="AF18" s="194"/>
      <c r="AG18" s="194"/>
      <c r="AH18" s="194"/>
      <c r="AI18" s="194"/>
      <c r="AJ18" s="194"/>
      <c r="AK18" s="194"/>
      <c r="AL18" s="194"/>
      <c r="AM18" s="176"/>
      <c r="AN18" s="88" t="s">
        <v>57</v>
      </c>
    </row>
    <row r="19" spans="1:70" s="29" customFormat="1" ht="19.5" thickBot="1">
      <c r="A19" s="27">
        <v>1</v>
      </c>
      <c r="B19" s="27">
        <v>2</v>
      </c>
      <c r="C19" s="28">
        <v>3</v>
      </c>
      <c r="D19" s="27">
        <v>4</v>
      </c>
      <c r="E19" s="28">
        <v>5</v>
      </c>
      <c r="F19" s="27">
        <v>6</v>
      </c>
      <c r="G19" s="27">
        <v>7</v>
      </c>
      <c r="H19" s="178">
        <v>7</v>
      </c>
      <c r="I19" s="178"/>
      <c r="J19" s="178"/>
      <c r="K19" s="178"/>
      <c r="L19" s="178"/>
      <c r="M19" s="178"/>
      <c r="N19" s="178"/>
      <c r="O19" s="178"/>
      <c r="P19" s="178"/>
      <c r="Q19" s="178"/>
      <c r="R19" s="178"/>
      <c r="S19" s="178"/>
      <c r="T19" s="178"/>
      <c r="U19" s="178"/>
      <c r="V19" s="178"/>
      <c r="W19" s="178"/>
      <c r="X19" s="178"/>
      <c r="Y19" s="178"/>
      <c r="Z19" s="178"/>
      <c r="AA19" s="178"/>
      <c r="AB19" s="178"/>
      <c r="AC19" s="178"/>
      <c r="AD19" s="178"/>
      <c r="AE19" s="178"/>
      <c r="AF19" s="178"/>
      <c r="AG19" s="178"/>
      <c r="AH19" s="178"/>
      <c r="AI19" s="178"/>
      <c r="AJ19" s="178"/>
      <c r="AK19" s="178"/>
      <c r="AL19" s="178"/>
      <c r="AM19" s="27">
        <v>8</v>
      </c>
      <c r="AN19" s="89">
        <v>9</v>
      </c>
      <c r="AR19" s="30"/>
      <c r="AS19" s="30"/>
      <c r="AT19" s="30"/>
      <c r="AU19" s="30"/>
      <c r="AV19" s="30"/>
      <c r="AW19" s="30"/>
      <c r="AX19" s="30"/>
      <c r="AY19" s="30"/>
      <c r="AZ19" s="30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30"/>
    </row>
    <row r="20" spans="1:70" s="41" customFormat="1" ht="46.5" hidden="1" customHeight="1">
      <c r="A20" s="36" t="s">
        <v>32</v>
      </c>
      <c r="B20" s="95"/>
      <c r="C20" s="37" t="s">
        <v>66</v>
      </c>
      <c r="D20" s="33">
        <f>'[1]Норма ТК'!C183</f>
        <v>0</v>
      </c>
      <c r="E20" s="35" t="s">
        <v>34</v>
      </c>
      <c r="F20" s="40" t="s">
        <v>35</v>
      </c>
      <c r="G20" s="211"/>
      <c r="H20" s="111"/>
      <c r="I20" s="111">
        <f>D20</f>
        <v>0</v>
      </c>
      <c r="J20" s="111"/>
      <c r="K20" s="111"/>
      <c r="L20" s="111">
        <f>D20</f>
        <v>0</v>
      </c>
      <c r="M20" s="111"/>
      <c r="N20" s="111"/>
      <c r="O20" s="111">
        <f>D20</f>
        <v>0</v>
      </c>
      <c r="P20" s="111"/>
      <c r="Q20" s="111"/>
      <c r="R20" s="111">
        <f>D20</f>
        <v>0</v>
      </c>
      <c r="S20" s="111"/>
      <c r="T20" s="111"/>
      <c r="U20" s="111"/>
      <c r="V20" s="111"/>
      <c r="W20" s="111"/>
      <c r="X20" s="111"/>
      <c r="Y20" s="111"/>
      <c r="Z20" s="111"/>
      <c r="AA20" s="111"/>
      <c r="AB20" s="111"/>
      <c r="AC20" s="111"/>
      <c r="AD20" s="111"/>
      <c r="AE20" s="111"/>
      <c r="AF20" s="111"/>
      <c r="AG20" s="111"/>
      <c r="AH20" s="111"/>
      <c r="AI20" s="111"/>
      <c r="AJ20" s="111"/>
      <c r="AK20" s="111"/>
      <c r="AL20" s="111"/>
      <c r="AM20" s="33">
        <f t="shared" ref="AM20:AM21" si="0">SUM(H20:AL20)</f>
        <v>0</v>
      </c>
      <c r="AN20" s="33">
        <f t="shared" ref="AN20:AN47" si="1">AM20</f>
        <v>0</v>
      </c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9"/>
      <c r="BJ20" s="9"/>
      <c r="BK20" s="9"/>
      <c r="BL20" s="9"/>
      <c r="BM20" s="9"/>
      <c r="BN20" s="9"/>
      <c r="BO20" s="9"/>
      <c r="BP20" s="9"/>
      <c r="BQ20" s="9"/>
      <c r="BR20" s="9"/>
    </row>
    <row r="21" spans="1:70" s="96" customFormat="1" ht="60.75" hidden="1" customHeight="1">
      <c r="A21" s="36" t="s">
        <v>36</v>
      </c>
      <c r="B21" s="95"/>
      <c r="C21" s="31" t="s">
        <v>67</v>
      </c>
      <c r="D21" s="33">
        <f>'[1]Норма ТК'!C190</f>
        <v>0</v>
      </c>
      <c r="E21" s="35" t="s">
        <v>38</v>
      </c>
      <c r="F21" s="31" t="s">
        <v>39</v>
      </c>
      <c r="G21" s="212"/>
      <c r="H21" s="111"/>
      <c r="I21" s="111"/>
      <c r="J21" s="111">
        <f>D21</f>
        <v>0</v>
      </c>
      <c r="K21" s="111"/>
      <c r="L21" s="111"/>
      <c r="M21" s="111"/>
      <c r="N21" s="111"/>
      <c r="O21" s="111"/>
      <c r="P21" s="111">
        <f>D21</f>
        <v>0</v>
      </c>
      <c r="Q21" s="111"/>
      <c r="R21" s="111"/>
      <c r="S21" s="111"/>
      <c r="T21" s="111"/>
      <c r="U21" s="111"/>
      <c r="V21" s="111"/>
      <c r="W21" s="111"/>
      <c r="X21" s="111"/>
      <c r="Y21" s="111"/>
      <c r="Z21" s="111"/>
      <c r="AA21" s="111"/>
      <c r="AB21" s="111"/>
      <c r="AC21" s="111"/>
      <c r="AD21" s="111"/>
      <c r="AE21" s="111"/>
      <c r="AF21" s="111"/>
      <c r="AG21" s="111"/>
      <c r="AH21" s="111"/>
      <c r="AI21" s="111"/>
      <c r="AJ21" s="111"/>
      <c r="AK21" s="111"/>
      <c r="AL21" s="111"/>
      <c r="AM21" s="33">
        <f t="shared" si="0"/>
        <v>0</v>
      </c>
      <c r="AN21" s="33">
        <f t="shared" si="1"/>
        <v>0</v>
      </c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9"/>
      <c r="BL21" s="9"/>
      <c r="BM21" s="9"/>
      <c r="BN21" s="9"/>
      <c r="BO21" s="9"/>
      <c r="BP21" s="9"/>
      <c r="BQ21" s="9"/>
      <c r="BR21" s="9"/>
    </row>
    <row r="22" spans="1:70" s="34" customFormat="1" ht="15.75" hidden="1" customHeight="1">
      <c r="A22" s="37"/>
      <c r="B22" s="31"/>
      <c r="C22" s="179" t="s">
        <v>22</v>
      </c>
      <c r="D22" s="179"/>
      <c r="E22" s="179"/>
      <c r="F22" s="179"/>
      <c r="G22" s="32"/>
      <c r="H22" s="111">
        <f>'[1]мес ТЗ 2018'!AM349</f>
        <v>0</v>
      </c>
      <c r="I22" s="111">
        <f>'[1]мес ТЗ 2018'!AM488</f>
        <v>0</v>
      </c>
      <c r="J22" s="111">
        <f>'[1]мес ТЗ 2018'!AM628</f>
        <v>0.47</v>
      </c>
      <c r="K22" s="111">
        <f>'[1]мес ТЗ 2018'!AM730</f>
        <v>0.68</v>
      </c>
      <c r="L22" s="111">
        <f>'[1]мес ТЗ 2018'!AM835</f>
        <v>0.75</v>
      </c>
      <c r="M22" s="111">
        <f>'[1]мес ТЗ 2018'!AM938</f>
        <v>0</v>
      </c>
      <c r="N22" s="111">
        <f>'[1]мес ТЗ 2018'!AM1039</f>
        <v>0</v>
      </c>
      <c r="O22" s="111">
        <f>'[1]мес ТЗ 2018'!AM1179</f>
        <v>0</v>
      </c>
      <c r="P22" s="111">
        <f>'[1]мес ТЗ 2018'!AM1278</f>
        <v>0.45</v>
      </c>
      <c r="Q22" s="111">
        <f>'[1]мес ТЗ 2018'!AM1376</f>
        <v>0</v>
      </c>
      <c r="R22" s="111">
        <f>'[1]мес ТЗ 2018'!AM1516</f>
        <v>0</v>
      </c>
      <c r="S22" s="111">
        <f>'[1]мес ТЗ 2018'!AM1649</f>
        <v>0</v>
      </c>
      <c r="T22" s="111"/>
      <c r="U22" s="111"/>
      <c r="V22" s="111"/>
      <c r="W22" s="111"/>
      <c r="X22" s="111"/>
      <c r="Y22" s="111"/>
      <c r="Z22" s="111"/>
      <c r="AA22" s="111"/>
      <c r="AB22" s="111"/>
      <c r="AC22" s="111"/>
      <c r="AD22" s="111"/>
      <c r="AE22" s="111"/>
      <c r="AF22" s="111"/>
      <c r="AG22" s="111"/>
      <c r="AH22" s="111"/>
      <c r="AI22" s="111"/>
      <c r="AJ22" s="111"/>
      <c r="AK22" s="111"/>
      <c r="AL22" s="111"/>
      <c r="AM22" s="33">
        <f t="shared" ref="AM22:AM23" si="2">SUM(H22:S22)</f>
        <v>2.35</v>
      </c>
      <c r="AN22" s="33">
        <f t="shared" si="1"/>
        <v>2.35</v>
      </c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  <c r="BM22" s="9"/>
      <c r="BN22" s="9"/>
      <c r="BO22" s="9"/>
      <c r="BP22" s="9"/>
      <c r="BQ22" s="9"/>
      <c r="BR22" s="9"/>
    </row>
    <row r="23" spans="1:70" s="34" customFormat="1" ht="15.75" hidden="1" customHeight="1">
      <c r="A23" s="37"/>
      <c r="B23" s="31"/>
      <c r="C23" s="180" t="s">
        <v>24</v>
      </c>
      <c r="D23" s="180"/>
      <c r="E23" s="180"/>
      <c r="F23" s="180"/>
      <c r="G23" s="32"/>
      <c r="H23" s="111">
        <f>'[1]мес ТЗ 2018'!AM350</f>
        <v>0</v>
      </c>
      <c r="I23" s="111">
        <f>'[1]мес ТЗ 2018'!AM489</f>
        <v>0</v>
      </c>
      <c r="J23" s="111">
        <f>'[1]мес ТЗ 2018'!AM629</f>
        <v>0.57999999999999996</v>
      </c>
      <c r="K23" s="111">
        <f>'[1]мес ТЗ 2018'!AM731</f>
        <v>0.57999999999999996</v>
      </c>
      <c r="L23" s="111">
        <f>'[1]мес ТЗ 2018'!AM836</f>
        <v>0.45</v>
      </c>
      <c r="M23" s="111">
        <f>'[1]мес ТЗ 2018'!AM939</f>
        <v>0</v>
      </c>
      <c r="N23" s="111">
        <f>'[1]мес ТЗ 2018'!AM1040</f>
        <v>0</v>
      </c>
      <c r="O23" s="111">
        <f>'[1]мес ТЗ 2018'!AM1180</f>
        <v>0</v>
      </c>
      <c r="P23" s="111">
        <f>'[1]мес ТЗ 2018'!AM1279</f>
        <v>0</v>
      </c>
      <c r="Q23" s="111">
        <f>'[1]мес ТЗ 2018'!AM1377</f>
        <v>0</v>
      </c>
      <c r="R23" s="111">
        <f>'[1]мес ТЗ 2018'!AM1517</f>
        <v>0</v>
      </c>
      <c r="S23" s="111">
        <f>'[1]мес ТЗ 2018'!AM1650</f>
        <v>0</v>
      </c>
      <c r="T23" s="111"/>
      <c r="U23" s="111"/>
      <c r="V23" s="111"/>
      <c r="W23" s="111"/>
      <c r="X23" s="111"/>
      <c r="Y23" s="111"/>
      <c r="Z23" s="111"/>
      <c r="AA23" s="111"/>
      <c r="AB23" s="111"/>
      <c r="AC23" s="111"/>
      <c r="AD23" s="111"/>
      <c r="AE23" s="111"/>
      <c r="AF23" s="111"/>
      <c r="AG23" s="111"/>
      <c r="AH23" s="111"/>
      <c r="AI23" s="111"/>
      <c r="AJ23" s="111"/>
      <c r="AK23" s="111"/>
      <c r="AL23" s="111"/>
      <c r="AM23" s="33">
        <f t="shared" si="2"/>
        <v>1.6099999999999999</v>
      </c>
      <c r="AN23" s="33">
        <f t="shared" si="1"/>
        <v>1.6099999999999999</v>
      </c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9"/>
      <c r="BN23" s="9"/>
      <c r="BO23" s="9"/>
      <c r="BP23" s="9"/>
      <c r="BQ23" s="9"/>
      <c r="BR23" s="9"/>
    </row>
    <row r="24" spans="1:70" s="34" customFormat="1" ht="15.75" hidden="1" customHeight="1">
      <c r="A24" s="37"/>
      <c r="B24" s="31"/>
      <c r="C24" s="31"/>
      <c r="D24" s="159" t="s">
        <v>58</v>
      </c>
      <c r="E24" s="159"/>
      <c r="F24" s="159"/>
      <c r="G24" s="32"/>
      <c r="H24" s="111" t="e">
        <f>#REF!</f>
        <v>#REF!</v>
      </c>
      <c r="I24" s="111" t="e">
        <f>#REF!</f>
        <v>#REF!</v>
      </c>
      <c r="J24" s="111" t="e">
        <f>#REF!</f>
        <v>#REF!</v>
      </c>
      <c r="K24" s="111" t="e">
        <f>#REF!</f>
        <v>#REF!</v>
      </c>
      <c r="L24" s="111" t="e">
        <f>#REF!</f>
        <v>#REF!</v>
      </c>
      <c r="M24" s="111" t="e">
        <f>#REF!</f>
        <v>#REF!</v>
      </c>
      <c r="N24" s="111" t="e">
        <f>#REF!</f>
        <v>#REF!</v>
      </c>
      <c r="O24" s="111" t="e">
        <f>#REF!</f>
        <v>#REF!</v>
      </c>
      <c r="P24" s="111" t="e">
        <f>#REF!</f>
        <v>#REF!</v>
      </c>
      <c r="Q24" s="111" t="e">
        <f>#REF!</f>
        <v>#REF!</v>
      </c>
      <c r="R24" s="111" t="e">
        <f>#REF!</f>
        <v>#REF!</v>
      </c>
      <c r="S24" s="111" t="e">
        <f>#REF!</f>
        <v>#REF!</v>
      </c>
      <c r="T24" s="111"/>
      <c r="U24" s="111"/>
      <c r="V24" s="111"/>
      <c r="W24" s="111"/>
      <c r="X24" s="111"/>
      <c r="Y24" s="111"/>
      <c r="Z24" s="111"/>
      <c r="AA24" s="111"/>
      <c r="AB24" s="111"/>
      <c r="AC24" s="111"/>
      <c r="AD24" s="111"/>
      <c r="AE24" s="111"/>
      <c r="AF24" s="111"/>
      <c r="AG24" s="111"/>
      <c r="AH24" s="111"/>
      <c r="AI24" s="111"/>
      <c r="AJ24" s="111"/>
      <c r="AK24" s="111"/>
      <c r="AL24" s="111"/>
      <c r="AM24" s="33" t="e">
        <f>SUM(H24:S24)</f>
        <v>#REF!</v>
      </c>
      <c r="AN24" s="33" t="e">
        <f t="shared" si="1"/>
        <v>#REF!</v>
      </c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9"/>
      <c r="BM24" s="9"/>
      <c r="BN24" s="9"/>
      <c r="BO24" s="9"/>
      <c r="BP24" s="9"/>
      <c r="BQ24" s="9"/>
      <c r="BR24" s="9"/>
    </row>
    <row r="25" spans="1:70" s="34" customFormat="1" ht="15.75" hidden="1" customHeight="1">
      <c r="A25" s="37"/>
      <c r="B25" s="31"/>
      <c r="C25" s="180" t="s">
        <v>25</v>
      </c>
      <c r="D25" s="180"/>
      <c r="E25" s="180"/>
      <c r="F25" s="180"/>
      <c r="G25" s="32"/>
      <c r="H25" s="111">
        <f>'[1]мес ТЗ 2018'!AM352</f>
        <v>0</v>
      </c>
      <c r="I25" s="111">
        <f>'[1]мес ТЗ 2018'!AM491</f>
        <v>0</v>
      </c>
      <c r="J25" s="111">
        <f>'[1]мес ТЗ 2018'!AM631</f>
        <v>0.75</v>
      </c>
      <c r="K25" s="111">
        <f>'[1]мес ТЗ 2018'!AM733</f>
        <v>1.1100000000000001</v>
      </c>
      <c r="L25" s="111">
        <f>'[1]мес ТЗ 2018'!AM838</f>
        <v>0</v>
      </c>
      <c r="M25" s="111" t="str">
        <f>'[1]мес ТЗ 2018'!AM941</f>
        <v>Итого, чел/час</v>
      </c>
      <c r="N25" s="111">
        <f>'[1]мес ТЗ 2018'!AM1042</f>
        <v>0</v>
      </c>
      <c r="O25" s="111">
        <f>'[1]мес ТЗ 2018'!AM1182</f>
        <v>0</v>
      </c>
      <c r="P25" s="114" t="str">
        <f>'[1]мес ТЗ 2018'!AM1281</f>
        <v>Итого, чел/час</v>
      </c>
      <c r="Q25" s="111">
        <f>'[1]мес ТЗ 2018'!AM1379</f>
        <v>0</v>
      </c>
      <c r="R25" s="111">
        <f>'[1]мес ТЗ 2018'!AM1519</f>
        <v>0</v>
      </c>
      <c r="S25" s="111">
        <f>'[1]мес ТЗ 2018'!AM1652</f>
        <v>0</v>
      </c>
      <c r="T25" s="111"/>
      <c r="U25" s="111"/>
      <c r="V25" s="111"/>
      <c r="W25" s="111"/>
      <c r="X25" s="111"/>
      <c r="Y25" s="111"/>
      <c r="Z25" s="111"/>
      <c r="AA25" s="111"/>
      <c r="AB25" s="248"/>
      <c r="AC25" s="111"/>
      <c r="AD25" s="111"/>
      <c r="AE25" s="111"/>
      <c r="AF25" s="111"/>
      <c r="AG25" s="111"/>
      <c r="AH25" s="111"/>
      <c r="AI25" s="111"/>
      <c r="AJ25" s="111"/>
      <c r="AK25" s="111"/>
      <c r="AL25" s="111"/>
      <c r="AM25" s="33">
        <f t="shared" ref="AM25" si="3">SUM(H25:S25)</f>
        <v>1.86</v>
      </c>
      <c r="AN25" s="33">
        <f t="shared" si="1"/>
        <v>1.86</v>
      </c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9"/>
      <c r="BJ25" s="9"/>
      <c r="BK25" s="9"/>
      <c r="BL25" s="9"/>
      <c r="BM25" s="9"/>
      <c r="BN25" s="9"/>
      <c r="BO25" s="9"/>
      <c r="BP25" s="9"/>
      <c r="BQ25" s="9"/>
      <c r="BR25" s="9"/>
    </row>
    <row r="26" spans="1:70" s="39" customFormat="1" ht="90.75" customHeight="1">
      <c r="A26" s="97" t="s">
        <v>68</v>
      </c>
      <c r="B26" s="195" t="s">
        <v>69</v>
      </c>
      <c r="C26" s="104" t="s">
        <v>70</v>
      </c>
      <c r="D26" s="33">
        <f>'[2] Год ТЗ 38 '!D56</f>
        <v>24.084</v>
      </c>
      <c r="E26" s="35" t="s">
        <v>30</v>
      </c>
      <c r="F26" s="38" t="s">
        <v>31</v>
      </c>
      <c r="G26" s="208"/>
      <c r="H26" s="243"/>
      <c r="I26" s="111"/>
      <c r="J26" s="111"/>
      <c r="K26" s="111"/>
      <c r="L26" s="111"/>
      <c r="M26" s="111"/>
      <c r="N26" s="243"/>
      <c r="O26" s="243"/>
      <c r="P26" s="111"/>
      <c r="Q26" s="111"/>
      <c r="R26" s="111"/>
      <c r="S26" s="111"/>
      <c r="T26" s="111"/>
      <c r="U26" s="243"/>
      <c r="V26" s="243"/>
      <c r="W26" s="114">
        <f>D26/3</f>
        <v>8.0280000000000005</v>
      </c>
      <c r="X26" s="114">
        <f>D26/3</f>
        <v>8.0280000000000005</v>
      </c>
      <c r="Y26" s="114">
        <f>D26/3</f>
        <v>8.0280000000000005</v>
      </c>
      <c r="Z26" s="111"/>
      <c r="AA26" s="111"/>
      <c r="AB26" s="245"/>
      <c r="AC26" s="243"/>
      <c r="AD26" s="111"/>
      <c r="AE26" s="111"/>
      <c r="AF26" s="111"/>
      <c r="AG26" s="111"/>
      <c r="AH26" s="111"/>
      <c r="AI26" s="243"/>
      <c r="AJ26" s="243"/>
      <c r="AK26" s="111"/>
      <c r="AL26" s="111"/>
      <c r="AM26" s="33">
        <f>SUM(H26:AL26)</f>
        <v>24.084000000000003</v>
      </c>
      <c r="AN26" s="33">
        <f t="shared" si="1"/>
        <v>24.084000000000003</v>
      </c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9"/>
      <c r="BL26" s="9"/>
      <c r="BM26" s="9"/>
      <c r="BN26" s="9"/>
      <c r="BO26" s="9"/>
      <c r="BP26" s="9"/>
      <c r="BQ26" s="9"/>
      <c r="BR26" s="9"/>
    </row>
    <row r="27" spans="1:70" s="41" customFormat="1" ht="53.25" hidden="1" customHeight="1">
      <c r="A27" s="97" t="s">
        <v>32</v>
      </c>
      <c r="B27" s="196"/>
      <c r="C27" s="104" t="s">
        <v>71</v>
      </c>
      <c r="D27" s="33">
        <f>'[1]Норма ТК'!C184</f>
        <v>0</v>
      </c>
      <c r="E27" s="35" t="s">
        <v>34</v>
      </c>
      <c r="F27" s="40" t="s">
        <v>35</v>
      </c>
      <c r="G27" s="209"/>
      <c r="H27" s="243"/>
      <c r="I27" s="111">
        <f>D27</f>
        <v>0</v>
      </c>
      <c r="J27" s="111"/>
      <c r="K27" s="111"/>
      <c r="L27" s="111">
        <f>D27</f>
        <v>0</v>
      </c>
      <c r="M27" s="111"/>
      <c r="N27" s="243"/>
      <c r="O27" s="243">
        <f>D27</f>
        <v>0</v>
      </c>
      <c r="P27" s="111"/>
      <c r="Q27" s="111"/>
      <c r="R27" s="111"/>
      <c r="S27" s="111"/>
      <c r="T27" s="111"/>
      <c r="U27" s="243"/>
      <c r="V27" s="243"/>
      <c r="W27" s="111"/>
      <c r="X27" s="114"/>
      <c r="Y27" s="111"/>
      <c r="Z27" s="111"/>
      <c r="AA27" s="111"/>
      <c r="AB27" s="245"/>
      <c r="AC27" s="243"/>
      <c r="AD27" s="111"/>
      <c r="AE27" s="111"/>
      <c r="AF27" s="111"/>
      <c r="AG27" s="111"/>
      <c r="AH27" s="111"/>
      <c r="AI27" s="243"/>
      <c r="AJ27" s="243"/>
      <c r="AK27" s="111"/>
      <c r="AL27" s="111"/>
      <c r="AM27" s="33">
        <f t="shared" ref="AM27:AM34" si="4">SUM(H27:AL27)</f>
        <v>0</v>
      </c>
      <c r="AN27" s="33">
        <f t="shared" si="1"/>
        <v>0</v>
      </c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9"/>
      <c r="BJ27" s="9"/>
      <c r="BK27" s="9"/>
      <c r="BL27" s="9"/>
      <c r="BM27" s="9"/>
      <c r="BN27" s="9"/>
      <c r="BO27" s="9"/>
      <c r="BP27" s="9"/>
      <c r="BQ27" s="9"/>
      <c r="BR27" s="9"/>
    </row>
    <row r="28" spans="1:70" s="96" customFormat="1" ht="53.25" customHeight="1" thickBot="1">
      <c r="A28" s="97" t="s">
        <v>36</v>
      </c>
      <c r="B28" s="196"/>
      <c r="C28" s="104" t="s">
        <v>72</v>
      </c>
      <c r="D28" s="33">
        <v>517.76400000000001</v>
      </c>
      <c r="E28" s="35" t="s">
        <v>38</v>
      </c>
      <c r="F28" s="31" t="s">
        <v>39</v>
      </c>
      <c r="G28" s="209"/>
      <c r="H28" s="243"/>
      <c r="I28" s="111"/>
      <c r="J28" s="111"/>
      <c r="K28" s="111"/>
      <c r="L28" s="111"/>
      <c r="M28" s="111"/>
      <c r="N28" s="243"/>
      <c r="O28" s="243"/>
      <c r="P28" s="111"/>
      <c r="Q28" s="111"/>
      <c r="R28" s="111"/>
      <c r="S28" s="111"/>
      <c r="T28" s="111"/>
      <c r="U28" s="243"/>
      <c r="V28" s="243"/>
      <c r="W28" s="114">
        <f>D28/5</f>
        <v>103.5528</v>
      </c>
      <c r="X28" s="114">
        <f>D28/5</f>
        <v>103.5528</v>
      </c>
      <c r="Y28" s="114">
        <f>D28/5</f>
        <v>103.5528</v>
      </c>
      <c r="Z28" s="114">
        <f>D28/5</f>
        <v>103.5528</v>
      </c>
      <c r="AA28" s="114">
        <f>D28/5</f>
        <v>103.5528</v>
      </c>
      <c r="AB28" s="245"/>
      <c r="AC28" s="243"/>
      <c r="AD28" s="111"/>
      <c r="AE28" s="111"/>
      <c r="AF28" s="111"/>
      <c r="AG28" s="111"/>
      <c r="AH28" s="111"/>
      <c r="AI28" s="243"/>
      <c r="AJ28" s="243"/>
      <c r="AK28" s="111"/>
      <c r="AL28" s="111"/>
      <c r="AM28" s="33">
        <f t="shared" si="4"/>
        <v>517.76400000000001</v>
      </c>
      <c r="AN28" s="33">
        <f t="shared" si="1"/>
        <v>517.76400000000001</v>
      </c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</row>
    <row r="29" spans="1:70" s="34" customFormat="1" ht="69.75" customHeight="1">
      <c r="A29" s="97" t="s">
        <v>74</v>
      </c>
      <c r="B29" s="197"/>
      <c r="C29" s="104" t="s">
        <v>75</v>
      </c>
      <c r="D29" s="33">
        <v>280.16000000000003</v>
      </c>
      <c r="E29" s="35" t="s">
        <v>38</v>
      </c>
      <c r="F29" s="31" t="s">
        <v>39</v>
      </c>
      <c r="G29" s="210"/>
      <c r="H29" s="243"/>
      <c r="I29" s="111"/>
      <c r="J29" s="111"/>
      <c r="K29" s="111"/>
      <c r="L29" s="111"/>
      <c r="M29" s="111"/>
      <c r="N29" s="243"/>
      <c r="O29" s="243"/>
      <c r="P29" s="111"/>
      <c r="Q29" s="111"/>
      <c r="R29" s="111"/>
      <c r="S29" s="111"/>
      <c r="T29" s="111"/>
      <c r="U29" s="243"/>
      <c r="V29" s="243"/>
      <c r="W29" s="111">
        <f>D29/5</f>
        <v>56.032000000000004</v>
      </c>
      <c r="X29" s="114">
        <f>D29/5</f>
        <v>56.032000000000004</v>
      </c>
      <c r="Y29" s="111">
        <f>D29/5</f>
        <v>56.032000000000004</v>
      </c>
      <c r="Z29" s="111">
        <f>D29/5</f>
        <v>56.032000000000004</v>
      </c>
      <c r="AA29" s="111">
        <f>D29/5</f>
        <v>56.032000000000004</v>
      </c>
      <c r="AB29" s="245"/>
      <c r="AC29" s="243"/>
      <c r="AD29" s="111"/>
      <c r="AE29" s="111"/>
      <c r="AF29" s="111"/>
      <c r="AG29" s="111"/>
      <c r="AH29" s="111"/>
      <c r="AI29" s="243"/>
      <c r="AJ29" s="243"/>
      <c r="AK29" s="111"/>
      <c r="AL29" s="111"/>
      <c r="AM29" s="33">
        <f t="shared" si="4"/>
        <v>280.16000000000003</v>
      </c>
      <c r="AN29" s="33">
        <f t="shared" si="1"/>
        <v>280.16000000000003</v>
      </c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</row>
    <row r="30" spans="1:70" s="98" customFormat="1">
      <c r="A30" s="159" t="s">
        <v>40</v>
      </c>
      <c r="B30" s="159"/>
      <c r="C30" s="159"/>
      <c r="D30" s="159"/>
      <c r="E30" s="159"/>
      <c r="F30" s="159"/>
      <c r="G30" s="43" t="s">
        <v>23</v>
      </c>
      <c r="H30" s="111">
        <f>SUM(H26:H29)</f>
        <v>0</v>
      </c>
      <c r="I30" s="111">
        <f t="shared" ref="I30:AN30" si="5">SUM(I26:I29)</f>
        <v>0</v>
      </c>
      <c r="J30" s="111">
        <f t="shared" si="5"/>
        <v>0</v>
      </c>
      <c r="K30" s="111">
        <f t="shared" si="5"/>
        <v>0</v>
      </c>
      <c r="L30" s="111">
        <f t="shared" si="5"/>
        <v>0</v>
      </c>
      <c r="M30" s="111">
        <f t="shared" si="5"/>
        <v>0</v>
      </c>
      <c r="N30" s="111">
        <f t="shared" si="5"/>
        <v>0</v>
      </c>
      <c r="O30" s="111">
        <f t="shared" si="5"/>
        <v>0</v>
      </c>
      <c r="P30" s="111">
        <f t="shared" si="5"/>
        <v>0</v>
      </c>
      <c r="Q30" s="111">
        <f t="shared" si="5"/>
        <v>0</v>
      </c>
      <c r="R30" s="111">
        <f t="shared" si="5"/>
        <v>0</v>
      </c>
      <c r="S30" s="111">
        <f t="shared" si="5"/>
        <v>0</v>
      </c>
      <c r="T30" s="111">
        <f t="shared" si="5"/>
        <v>0</v>
      </c>
      <c r="U30" s="111">
        <f t="shared" si="5"/>
        <v>0</v>
      </c>
      <c r="V30" s="111">
        <f t="shared" si="5"/>
        <v>0</v>
      </c>
      <c r="W30" s="114">
        <f>SUM(W26:W29)</f>
        <v>167.61280000000002</v>
      </c>
      <c r="X30" s="114">
        <f>SUM(X26:X29)</f>
        <v>167.61280000000002</v>
      </c>
      <c r="Y30" s="114">
        <f>SUM(Y26:Y29)</f>
        <v>167.61280000000002</v>
      </c>
      <c r="Z30" s="114">
        <f>SUM(Z26:Z29)</f>
        <v>159.5848</v>
      </c>
      <c r="AA30" s="114">
        <f>SUM(AA26:AA29)</f>
        <v>159.5848</v>
      </c>
      <c r="AB30" s="63"/>
      <c r="AC30" s="114">
        <f t="shared" ref="Y30:AE30" si="6">SUM(AC26:AC29)</f>
        <v>0</v>
      </c>
      <c r="AD30" s="114">
        <f t="shared" si="6"/>
        <v>0</v>
      </c>
      <c r="AE30" s="114">
        <f t="shared" si="6"/>
        <v>0</v>
      </c>
      <c r="AF30" s="111">
        <f t="shared" si="5"/>
        <v>0</v>
      </c>
      <c r="AG30" s="111">
        <f>SUM(AG26:AG29)</f>
        <v>0</v>
      </c>
      <c r="AH30" s="111">
        <f t="shared" si="5"/>
        <v>0</v>
      </c>
      <c r="AI30" s="111">
        <f t="shared" si="5"/>
        <v>0</v>
      </c>
      <c r="AJ30" s="111">
        <f t="shared" si="5"/>
        <v>0</v>
      </c>
      <c r="AK30" s="111">
        <f t="shared" si="5"/>
        <v>0</v>
      </c>
      <c r="AL30" s="111">
        <f t="shared" si="5"/>
        <v>0</v>
      </c>
      <c r="AM30" s="33">
        <f t="shared" si="5"/>
        <v>822.00800000000004</v>
      </c>
      <c r="AN30" s="33">
        <f t="shared" si="5"/>
        <v>822.00800000000004</v>
      </c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30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  <c r="BR30" s="30"/>
    </row>
    <row r="31" spans="1:70" s="34" customFormat="1" hidden="1">
      <c r="A31" s="99"/>
      <c r="B31" s="46"/>
      <c r="C31" s="160" t="s">
        <v>22</v>
      </c>
      <c r="D31" s="161"/>
      <c r="E31" s="161"/>
      <c r="F31" s="162"/>
      <c r="G31" s="47" t="s">
        <v>23</v>
      </c>
      <c r="H31" s="48">
        <f>'[1]мес ТЗ 2018'!AM358</f>
        <v>0</v>
      </c>
      <c r="I31" s="48">
        <f>'[1]мес ТЗ 2018'!AM497</f>
        <v>0</v>
      </c>
      <c r="J31" s="48">
        <f>'[1]мес ТЗ 2018'!AM638</f>
        <v>0</v>
      </c>
      <c r="K31" s="48">
        <f>'[1]мес ТЗ 2018'!AM739</f>
        <v>0</v>
      </c>
      <c r="L31" s="48">
        <f>'[1]мес ТЗ 2018'!AM844</f>
        <v>9</v>
      </c>
      <c r="M31" s="48">
        <f>'[1]мес ТЗ 2018'!AM947</f>
        <v>0</v>
      </c>
      <c r="N31" s="48">
        <f>'[1]мес ТЗ 2018'!AM1048</f>
        <v>0</v>
      </c>
      <c r="O31" s="48">
        <f>'[1]мес ТЗ 2018'!AM1188</f>
        <v>0</v>
      </c>
      <c r="P31" s="48">
        <f>'[1]мес ТЗ 2018'!AM1288</f>
        <v>6</v>
      </c>
      <c r="Q31" s="48">
        <f>'[1]мес ТЗ 2018'!AM1385</f>
        <v>0</v>
      </c>
      <c r="R31" s="48">
        <f>'[1]мес ТЗ 2018'!AM1525</f>
        <v>0</v>
      </c>
      <c r="S31" s="48">
        <f>'[1]мес ТЗ 2018'!AM1658</f>
        <v>0</v>
      </c>
      <c r="T31" s="48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48"/>
      <c r="AF31" s="48"/>
      <c r="AG31" s="48"/>
      <c r="AH31" s="48"/>
      <c r="AI31" s="48"/>
      <c r="AJ31" s="48"/>
      <c r="AK31" s="48"/>
      <c r="AL31" s="49"/>
      <c r="AM31" s="50">
        <f t="shared" si="4"/>
        <v>15</v>
      </c>
      <c r="AN31" s="90">
        <f t="shared" si="1"/>
        <v>15</v>
      </c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9"/>
      <c r="BJ31" s="9"/>
      <c r="BK31" s="9"/>
      <c r="BL31" s="9"/>
      <c r="BM31" s="9"/>
      <c r="BN31" s="9"/>
      <c r="BO31" s="9"/>
      <c r="BP31" s="9"/>
      <c r="BQ31" s="9"/>
      <c r="BR31" s="9"/>
    </row>
    <row r="32" spans="1:70" s="34" customFormat="1" hidden="1">
      <c r="A32" s="23"/>
      <c r="B32" s="31"/>
      <c r="C32" s="163" t="s">
        <v>24</v>
      </c>
      <c r="D32" s="164"/>
      <c r="E32" s="164"/>
      <c r="F32" s="165"/>
      <c r="G32" s="32" t="s">
        <v>23</v>
      </c>
      <c r="H32" s="33">
        <f>'[1]мес ТЗ 2018'!AM359</f>
        <v>0</v>
      </c>
      <c r="I32" s="33">
        <f>'[1]мес ТЗ 2018'!AM498</f>
        <v>0</v>
      </c>
      <c r="J32" s="33">
        <f>'[1]мес ТЗ 2018'!AM639</f>
        <v>0</v>
      </c>
      <c r="K32" s="33" t="str">
        <f>'[1]мес ТЗ 2018'!AM740</f>
        <v>Итого, чел/час</v>
      </c>
      <c r="L32" s="33">
        <f>'[1]мес ТЗ 2018'!AM845</f>
        <v>0</v>
      </c>
      <c r="M32" s="33">
        <f>'[1]мес ТЗ 2018'!AM948</f>
        <v>6</v>
      </c>
      <c r="N32" s="33">
        <f>'[1]мес ТЗ 2018'!AM1049</f>
        <v>0</v>
      </c>
      <c r="O32" s="33">
        <f>'[1]мес ТЗ 2018'!AM1189</f>
        <v>13.332000000000001</v>
      </c>
      <c r="P32" s="33">
        <f>'[1]мес ТЗ 2018'!AM1289</f>
        <v>0</v>
      </c>
      <c r="Q32" s="33">
        <f>'[1]мес ТЗ 2018'!AM1386</f>
        <v>0</v>
      </c>
      <c r="R32" s="33">
        <f>'[1]мес ТЗ 2018'!AM1526</f>
        <v>0</v>
      </c>
      <c r="S32" s="33">
        <f>'[1]мес ТЗ 2018'!AM1659</f>
        <v>0</v>
      </c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J32" s="33"/>
      <c r="AK32" s="33"/>
      <c r="AL32" s="51"/>
      <c r="AM32" s="50">
        <f t="shared" si="4"/>
        <v>19.332000000000001</v>
      </c>
      <c r="AN32" s="91">
        <f t="shared" si="1"/>
        <v>19.332000000000001</v>
      </c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9"/>
      <c r="BJ32" s="9"/>
      <c r="BK32" s="9"/>
      <c r="BL32" s="9"/>
      <c r="BM32" s="9"/>
      <c r="BN32" s="9"/>
      <c r="BO32" s="9"/>
      <c r="BP32" s="9"/>
      <c r="BQ32" s="9"/>
      <c r="BR32" s="9"/>
    </row>
    <row r="33" spans="1:70" s="34" customFormat="1" hidden="1">
      <c r="A33" s="23"/>
      <c r="B33" s="31"/>
      <c r="C33" s="31"/>
      <c r="D33" s="168" t="s">
        <v>58</v>
      </c>
      <c r="E33" s="166"/>
      <c r="F33" s="167"/>
      <c r="G33" s="32" t="s">
        <v>23</v>
      </c>
      <c r="H33" s="33">
        <f>H30</f>
        <v>0</v>
      </c>
      <c r="I33" s="33">
        <f>I30</f>
        <v>0</v>
      </c>
      <c r="J33" s="33">
        <f t="shared" ref="J33:S33" si="7">J30</f>
        <v>0</v>
      </c>
      <c r="K33" s="33">
        <f t="shared" si="7"/>
        <v>0</v>
      </c>
      <c r="L33" s="33">
        <f t="shared" si="7"/>
        <v>0</v>
      </c>
      <c r="M33" s="33">
        <f t="shared" si="7"/>
        <v>0</v>
      </c>
      <c r="N33" s="33">
        <f t="shared" si="7"/>
        <v>0</v>
      </c>
      <c r="O33" s="33">
        <f t="shared" si="7"/>
        <v>0</v>
      </c>
      <c r="P33" s="33">
        <f t="shared" si="7"/>
        <v>0</v>
      </c>
      <c r="Q33" s="33">
        <f t="shared" si="7"/>
        <v>0</v>
      </c>
      <c r="R33" s="33">
        <f t="shared" si="7"/>
        <v>0</v>
      </c>
      <c r="S33" s="33">
        <f t="shared" si="7"/>
        <v>0</v>
      </c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3"/>
      <c r="AI33" s="33"/>
      <c r="AJ33" s="33"/>
      <c r="AK33" s="33"/>
      <c r="AL33" s="51"/>
      <c r="AM33" s="50">
        <f t="shared" si="4"/>
        <v>0</v>
      </c>
      <c r="AN33" s="91">
        <f t="shared" si="1"/>
        <v>0</v>
      </c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9"/>
      <c r="BJ33" s="9"/>
      <c r="BK33" s="9"/>
      <c r="BL33" s="9"/>
      <c r="BM33" s="9"/>
      <c r="BN33" s="9"/>
      <c r="BO33" s="9"/>
      <c r="BP33" s="9"/>
      <c r="BQ33" s="9"/>
      <c r="BR33" s="9"/>
    </row>
    <row r="34" spans="1:70" s="34" customFormat="1" hidden="1">
      <c r="A34" s="23"/>
      <c r="B34" s="31"/>
      <c r="C34" s="163" t="s">
        <v>25</v>
      </c>
      <c r="D34" s="164"/>
      <c r="E34" s="164"/>
      <c r="F34" s="165"/>
      <c r="G34" s="32" t="s">
        <v>26</v>
      </c>
      <c r="H34" s="33">
        <f>'[1]мес ТЗ 2018'!AM361</f>
        <v>0</v>
      </c>
      <c r="I34" s="33">
        <f>'[1]мес ТЗ 2018'!AM500</f>
        <v>0</v>
      </c>
      <c r="J34" s="33">
        <f>'[1]мес ТЗ 2018'!AM641</f>
        <v>0</v>
      </c>
      <c r="K34" s="33">
        <f>'[1]мес ТЗ 2018'!AM742</f>
        <v>0</v>
      </c>
      <c r="L34" s="33">
        <f>'[1]мес ТЗ 2018'!AM847</f>
        <v>0</v>
      </c>
      <c r="M34" s="33">
        <f>'[1]мес ТЗ 2018'!AM950</f>
        <v>0</v>
      </c>
      <c r="N34" s="33">
        <f>'[1]мес ТЗ 2018'!AM1051</f>
        <v>0</v>
      </c>
      <c r="O34" s="33">
        <f>'[1]мес ТЗ 2018'!AM1191</f>
        <v>0</v>
      </c>
      <c r="P34" s="35">
        <f>'[1]мес ТЗ 2018'!AM1291</f>
        <v>6</v>
      </c>
      <c r="Q34" s="33">
        <f>'[1]мес ТЗ 2018'!AM1388</f>
        <v>0</v>
      </c>
      <c r="R34" s="33">
        <f>'[1]мес ТЗ 2018'!AM1528</f>
        <v>0</v>
      </c>
      <c r="S34" s="33">
        <f>'[1]мес ТЗ 2018'!AM1661</f>
        <v>0</v>
      </c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51"/>
      <c r="AM34" s="50">
        <f t="shared" si="4"/>
        <v>6</v>
      </c>
      <c r="AN34" s="91">
        <f t="shared" si="1"/>
        <v>6</v>
      </c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9"/>
      <c r="BJ34" s="9"/>
      <c r="BK34" s="9"/>
      <c r="BL34" s="9"/>
      <c r="BM34" s="9"/>
      <c r="BN34" s="9"/>
      <c r="BO34" s="9"/>
      <c r="BP34" s="9"/>
      <c r="BQ34" s="9"/>
      <c r="BR34" s="9"/>
    </row>
    <row r="35" spans="1:70" s="42" customFormat="1" hidden="1">
      <c r="A35" s="37"/>
      <c r="B35" s="31"/>
      <c r="C35" s="205" t="s">
        <v>22</v>
      </c>
      <c r="D35" s="206"/>
      <c r="E35" s="206"/>
      <c r="F35" s="207"/>
      <c r="G35" s="32" t="s">
        <v>23</v>
      </c>
      <c r="H35" s="33">
        <f>'[1]мес ТЗ 2018'!AM367</f>
        <v>0</v>
      </c>
      <c r="I35" s="33">
        <f>'[1]мес ТЗ 2018'!AM506</f>
        <v>0</v>
      </c>
      <c r="J35" s="33">
        <f>'[1]мес ТЗ 2018'!AM647</f>
        <v>2.56</v>
      </c>
      <c r="K35" s="33">
        <f>'[1]мес ТЗ 2018'!AM748</f>
        <v>13.332000000000001</v>
      </c>
      <c r="L35" s="33">
        <f>'[1]мес ТЗ 2018'!AM853</f>
        <v>0.47</v>
      </c>
      <c r="M35" s="33">
        <f>'[1]мес ТЗ 2018'!AM956</f>
        <v>6</v>
      </c>
      <c r="N35" s="33">
        <f>'[1]мес ТЗ 2018'!AM1057</f>
        <v>0</v>
      </c>
      <c r="O35" s="33">
        <f>'[1]мес ТЗ 2018'!AM1197</f>
        <v>19.678000000000001</v>
      </c>
      <c r="P35" s="33">
        <f>'[1]мес ТЗ 2018'!AM1297</f>
        <v>0</v>
      </c>
      <c r="Q35" s="33">
        <f>'[1]мес ТЗ 2018'!AM1394</f>
        <v>0</v>
      </c>
      <c r="R35" s="33">
        <f>'[1]мес ТЗ 2018'!AM1534</f>
        <v>0</v>
      </c>
      <c r="S35" s="33">
        <f>'[1]мес ТЗ 2018'!AM1667</f>
        <v>0</v>
      </c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  <c r="AI35" s="33"/>
      <c r="AJ35" s="33"/>
      <c r="AK35" s="33"/>
      <c r="AL35" s="51"/>
      <c r="AM35" s="50">
        <f>SUM(H35:S35)</f>
        <v>42.040000000000006</v>
      </c>
      <c r="AN35" s="91">
        <f t="shared" si="1"/>
        <v>42.040000000000006</v>
      </c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  <c r="BL35" s="9"/>
      <c r="BM35" s="9"/>
      <c r="BN35" s="9"/>
      <c r="BO35" s="9"/>
      <c r="BP35" s="9"/>
      <c r="BQ35" s="9"/>
      <c r="BR35" s="9"/>
    </row>
    <row r="36" spans="1:70" s="42" customFormat="1" hidden="1">
      <c r="A36" s="37"/>
      <c r="B36" s="31"/>
      <c r="C36" s="163" t="s">
        <v>24</v>
      </c>
      <c r="D36" s="164"/>
      <c r="E36" s="164"/>
      <c r="F36" s="165"/>
      <c r="G36" s="32" t="s">
        <v>23</v>
      </c>
      <c r="H36" s="33">
        <f>'[1]мес ТЗ 2018'!AM368</f>
        <v>0</v>
      </c>
      <c r="I36" s="33">
        <f>'[1]мес ТЗ 2018'!AM507</f>
        <v>0</v>
      </c>
      <c r="J36" s="33">
        <f>'[1]мес ТЗ 2018'!AM648</f>
        <v>26.664000000000001</v>
      </c>
      <c r="K36" s="33">
        <f>'[1]мес ТЗ 2018'!AM749</f>
        <v>1.72</v>
      </c>
      <c r="L36" s="33">
        <f>'[1]мес ТЗ 2018'!AM854</f>
        <v>0</v>
      </c>
      <c r="M36" s="33">
        <f>'[1]мес ТЗ 2018'!AM957</f>
        <v>0</v>
      </c>
      <c r="N36" s="33">
        <f>'[1]мес ТЗ 2018'!AM1058</f>
        <v>0</v>
      </c>
      <c r="O36" s="33">
        <f>'[1]мес ТЗ 2018'!AM1198</f>
        <v>0.57999999999999996</v>
      </c>
      <c r="P36" s="33">
        <f>'[1]мес ТЗ 2018'!AM1298</f>
        <v>0</v>
      </c>
      <c r="Q36" s="33">
        <f>'[1]мес ТЗ 2018'!AM1395</f>
        <v>0</v>
      </c>
      <c r="R36" s="33">
        <f>'[1]мес ТЗ 2018'!AM1535</f>
        <v>0</v>
      </c>
      <c r="S36" s="33">
        <f>'[1]мес ТЗ 2018'!AM1668</f>
        <v>0</v>
      </c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33"/>
      <c r="AJ36" s="33"/>
      <c r="AK36" s="33"/>
      <c r="AL36" s="51"/>
      <c r="AM36" s="50">
        <f>SUM(H36:S36)</f>
        <v>28.963999999999999</v>
      </c>
      <c r="AN36" s="91">
        <f t="shared" si="1"/>
        <v>28.963999999999999</v>
      </c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9"/>
      <c r="BJ36" s="9"/>
      <c r="BK36" s="9"/>
      <c r="BL36" s="9"/>
      <c r="BM36" s="9"/>
      <c r="BN36" s="9"/>
      <c r="BO36" s="9"/>
      <c r="BP36" s="9"/>
      <c r="BQ36" s="9"/>
      <c r="BR36" s="9"/>
    </row>
    <row r="37" spans="1:70" s="42" customFormat="1" hidden="1">
      <c r="A37" s="37"/>
      <c r="B37" s="31"/>
      <c r="C37" s="31"/>
      <c r="D37" s="168" t="s">
        <v>58</v>
      </c>
      <c r="E37" s="166"/>
      <c r="F37" s="167"/>
      <c r="G37" s="32" t="s">
        <v>23</v>
      </c>
      <c r="H37" s="33" t="e">
        <f>#REF!</f>
        <v>#REF!</v>
      </c>
      <c r="I37" s="33" t="e">
        <f>#REF!</f>
        <v>#REF!</v>
      </c>
      <c r="J37" s="33" t="e">
        <f>#REF!</f>
        <v>#REF!</v>
      </c>
      <c r="K37" s="33" t="e">
        <f>#REF!</f>
        <v>#REF!</v>
      </c>
      <c r="L37" s="33" t="e">
        <f>#REF!</f>
        <v>#REF!</v>
      </c>
      <c r="M37" s="33" t="e">
        <f>#REF!</f>
        <v>#REF!</v>
      </c>
      <c r="N37" s="33" t="e">
        <f>#REF!</f>
        <v>#REF!</v>
      </c>
      <c r="O37" s="33" t="e">
        <f>#REF!</f>
        <v>#REF!</v>
      </c>
      <c r="P37" s="33" t="e">
        <f>#REF!</f>
        <v>#REF!</v>
      </c>
      <c r="Q37" s="33" t="e">
        <f>#REF!</f>
        <v>#REF!</v>
      </c>
      <c r="R37" s="33" t="e">
        <f>#REF!</f>
        <v>#REF!</v>
      </c>
      <c r="S37" s="33" t="e">
        <f>#REF!</f>
        <v>#REF!</v>
      </c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33"/>
      <c r="AH37" s="33"/>
      <c r="AI37" s="33"/>
      <c r="AJ37" s="33"/>
      <c r="AK37" s="33"/>
      <c r="AL37" s="51"/>
      <c r="AM37" s="50" t="e">
        <f>SUM(H37:S37)</f>
        <v>#REF!</v>
      </c>
      <c r="AN37" s="91" t="e">
        <f t="shared" si="1"/>
        <v>#REF!</v>
      </c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  <c r="BA37" s="9"/>
      <c r="BB37" s="9"/>
      <c r="BC37" s="9"/>
      <c r="BD37" s="9"/>
      <c r="BE37" s="9"/>
      <c r="BF37" s="9"/>
      <c r="BG37" s="9"/>
      <c r="BH37" s="9"/>
      <c r="BI37" s="9"/>
      <c r="BJ37" s="9"/>
      <c r="BK37" s="9"/>
      <c r="BL37" s="9"/>
      <c r="BM37" s="9"/>
      <c r="BN37" s="9"/>
      <c r="BO37" s="9"/>
      <c r="BP37" s="9"/>
      <c r="BQ37" s="9"/>
      <c r="BR37" s="9"/>
    </row>
    <row r="38" spans="1:70" s="42" customFormat="1" hidden="1">
      <c r="A38" s="37"/>
      <c r="B38" s="31"/>
      <c r="C38" s="163" t="s">
        <v>25</v>
      </c>
      <c r="D38" s="164"/>
      <c r="E38" s="164"/>
      <c r="F38" s="165"/>
      <c r="G38" s="32" t="s">
        <v>26</v>
      </c>
      <c r="H38" s="33">
        <f>'[1]мес ТЗ 2018'!AM370</f>
        <v>0</v>
      </c>
      <c r="I38" s="33">
        <f>'[1]мес ТЗ 2018'!AM509</f>
        <v>29.443000000000001</v>
      </c>
      <c r="J38" s="33">
        <f>'[1]мес ТЗ 2018'!AM650</f>
        <v>0</v>
      </c>
      <c r="K38" s="33">
        <f>'[1]мес ТЗ 2018'!AM751</f>
        <v>13.332000000000001</v>
      </c>
      <c r="L38" s="33">
        <f>'[1]мес ТЗ 2018'!AM856</f>
        <v>0</v>
      </c>
      <c r="M38" s="33">
        <f>'[1]мес ТЗ 2018'!AM959</f>
        <v>0</v>
      </c>
      <c r="N38" s="33">
        <f>'[1]мес ТЗ 2018'!AM1060</f>
        <v>0</v>
      </c>
      <c r="O38" s="33">
        <f>'[1]мес ТЗ 2018'!AM1200</f>
        <v>15.465999999999999</v>
      </c>
      <c r="P38" s="52">
        <f>'[1]мес ТЗ 2018'!AM1300</f>
        <v>30</v>
      </c>
      <c r="Q38" s="33">
        <f>'[1]мес ТЗ 2018'!AM1397</f>
        <v>0</v>
      </c>
      <c r="R38" s="33">
        <f>'[1]мес ТЗ 2018'!AM1537</f>
        <v>0</v>
      </c>
      <c r="S38" s="33">
        <f>'[1]мес ТЗ 2018'!AM1670</f>
        <v>0</v>
      </c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33"/>
      <c r="AJ38" s="33"/>
      <c r="AK38" s="33"/>
      <c r="AL38" s="51"/>
      <c r="AM38" s="50">
        <f>SUM(H38:S38)</f>
        <v>88.241000000000014</v>
      </c>
      <c r="AN38" s="91">
        <f t="shared" si="1"/>
        <v>88.241000000000014</v>
      </c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9"/>
      <c r="BJ38" s="9"/>
      <c r="BK38" s="9"/>
      <c r="BL38" s="9"/>
      <c r="BM38" s="9"/>
      <c r="BN38" s="9"/>
      <c r="BO38" s="9"/>
      <c r="BP38" s="9"/>
      <c r="BQ38" s="9"/>
      <c r="BR38" s="9"/>
    </row>
    <row r="39" spans="1:70" s="41" customFormat="1" hidden="1">
      <c r="A39" s="53"/>
      <c r="B39" s="53"/>
      <c r="C39" s="53"/>
      <c r="D39" s="168" t="s">
        <v>60</v>
      </c>
      <c r="E39" s="166"/>
      <c r="F39" s="167"/>
      <c r="G39" s="37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I39" s="33"/>
      <c r="AJ39" s="33"/>
      <c r="AK39" s="33"/>
      <c r="AL39" s="51"/>
      <c r="AM39" s="54"/>
      <c r="AN39" s="91">
        <f t="shared" si="1"/>
        <v>0</v>
      </c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9"/>
      <c r="BI39" s="9"/>
      <c r="BJ39" s="9"/>
      <c r="BK39" s="9"/>
      <c r="BL39" s="9"/>
      <c r="BM39" s="9"/>
      <c r="BN39" s="9"/>
      <c r="BO39" s="9"/>
      <c r="BP39" s="9"/>
      <c r="BQ39" s="9"/>
      <c r="BR39" s="9"/>
    </row>
    <row r="40" spans="1:70" s="41" customFormat="1" hidden="1">
      <c r="A40" s="55"/>
      <c r="B40" s="168" t="s">
        <v>30</v>
      </c>
      <c r="C40" s="166"/>
      <c r="D40" s="166"/>
      <c r="E40" s="166"/>
      <c r="F40" s="167"/>
      <c r="G40" s="55"/>
      <c r="H40" s="56" t="e">
        <f>#REF!+#REF!+#REF!+H26+#REF!</f>
        <v>#REF!</v>
      </c>
      <c r="I40" s="56" t="e">
        <f>#REF!+#REF!+#REF!+I26+#REF!</f>
        <v>#REF!</v>
      </c>
      <c r="J40" s="56" t="e">
        <f>#REF!+#REF!+#REF!+J26+#REF!</f>
        <v>#REF!</v>
      </c>
      <c r="K40" s="56" t="e">
        <f>#REF!+#REF!+#REF!+K26+#REF!</f>
        <v>#REF!</v>
      </c>
      <c r="L40" s="56" t="e">
        <f>#REF!+#REF!+#REF!+L26+#REF!</f>
        <v>#REF!</v>
      </c>
      <c r="M40" s="56" t="e">
        <f>#REF!+#REF!+#REF!+M26+#REF!</f>
        <v>#REF!</v>
      </c>
      <c r="N40" s="56" t="e">
        <f>#REF!+#REF!+#REF!+N26+#REF!</f>
        <v>#REF!</v>
      </c>
      <c r="O40" s="56" t="e">
        <f>#REF!+#REF!+#REF!+O26+#REF!</f>
        <v>#REF!</v>
      </c>
      <c r="P40" s="56" t="e">
        <f>#REF!+#REF!+#REF!+P26+#REF!</f>
        <v>#REF!</v>
      </c>
      <c r="Q40" s="56" t="e">
        <f>#REF!+#REF!+#REF!+Q26+#REF!</f>
        <v>#REF!</v>
      </c>
      <c r="R40" s="56" t="e">
        <f>#REF!+#REF!+#REF!+R26+#REF!</f>
        <v>#REF!</v>
      </c>
      <c r="S40" s="56" t="e">
        <f>#REF!+#REF!+#REF!+S26+#REF!</f>
        <v>#REF!</v>
      </c>
      <c r="T40" s="56"/>
      <c r="U40" s="56"/>
      <c r="V40" s="56"/>
      <c r="W40" s="56"/>
      <c r="X40" s="56"/>
      <c r="Y40" s="56"/>
      <c r="Z40" s="56"/>
      <c r="AA40" s="56"/>
      <c r="AB40" s="56"/>
      <c r="AC40" s="56"/>
      <c r="AD40" s="56"/>
      <c r="AE40" s="56"/>
      <c r="AF40" s="56"/>
      <c r="AG40" s="56"/>
      <c r="AH40" s="56"/>
      <c r="AI40" s="56"/>
      <c r="AJ40" s="56"/>
      <c r="AK40" s="56"/>
      <c r="AL40" s="57"/>
      <c r="AM40" s="58" t="e">
        <f>SUM(H40:S40)</f>
        <v>#REF!</v>
      </c>
      <c r="AN40" s="92" t="e">
        <f t="shared" si="1"/>
        <v>#REF!</v>
      </c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9"/>
      <c r="BA40" s="9"/>
      <c r="BB40" s="9"/>
      <c r="BC40" s="9"/>
      <c r="BD40" s="9"/>
      <c r="BE40" s="9"/>
      <c r="BF40" s="9"/>
      <c r="BG40" s="9"/>
      <c r="BH40" s="9"/>
      <c r="BI40" s="9"/>
      <c r="BJ40" s="9"/>
      <c r="BK40" s="9"/>
      <c r="BL40" s="9"/>
      <c r="BM40" s="9"/>
      <c r="BN40" s="9"/>
      <c r="BO40" s="9"/>
      <c r="BP40" s="9"/>
      <c r="BQ40" s="9"/>
      <c r="BR40" s="9"/>
    </row>
    <row r="41" spans="1:70" s="59" customFormat="1" hidden="1">
      <c r="A41" s="55"/>
      <c r="B41" s="168" t="s">
        <v>34</v>
      </c>
      <c r="C41" s="166"/>
      <c r="D41" s="166"/>
      <c r="E41" s="166"/>
      <c r="F41" s="167"/>
      <c r="G41" s="55"/>
      <c r="H41" s="56" t="e">
        <f>#REF!+H20+H27+#REF!</f>
        <v>#REF!</v>
      </c>
      <c r="I41" s="56" t="e">
        <f>#REF!+I20+I27+#REF!</f>
        <v>#REF!</v>
      </c>
      <c r="J41" s="56" t="e">
        <f>#REF!+J20+J27+#REF!</f>
        <v>#REF!</v>
      </c>
      <c r="K41" s="56" t="e">
        <f>#REF!+K20+K27+#REF!</f>
        <v>#REF!</v>
      </c>
      <c r="L41" s="56" t="e">
        <f>#REF!+L20+L27+#REF!</f>
        <v>#REF!</v>
      </c>
      <c r="M41" s="56" t="e">
        <f>#REF!+M20+M27+#REF!</f>
        <v>#REF!</v>
      </c>
      <c r="N41" s="56" t="e">
        <f>#REF!+N20+N27+#REF!</f>
        <v>#REF!</v>
      </c>
      <c r="O41" s="56" t="e">
        <f>#REF!+O20+O27+#REF!</f>
        <v>#REF!</v>
      </c>
      <c r="P41" s="56" t="e">
        <f>#REF!+P20+P27+#REF!</f>
        <v>#REF!</v>
      </c>
      <c r="Q41" s="56" t="e">
        <f>#REF!+Q20+Q27+#REF!</f>
        <v>#REF!</v>
      </c>
      <c r="R41" s="56" t="e">
        <f>#REF!+R20+R27+#REF!</f>
        <v>#REF!</v>
      </c>
      <c r="S41" s="56" t="e">
        <f>#REF!+S20+S27+#REF!</f>
        <v>#REF!</v>
      </c>
      <c r="T41" s="56"/>
      <c r="U41" s="56"/>
      <c r="V41" s="56"/>
      <c r="W41" s="56"/>
      <c r="X41" s="56"/>
      <c r="Y41" s="56"/>
      <c r="Z41" s="56"/>
      <c r="AA41" s="56"/>
      <c r="AB41" s="56"/>
      <c r="AC41" s="56"/>
      <c r="AD41" s="56"/>
      <c r="AE41" s="56"/>
      <c r="AF41" s="56"/>
      <c r="AG41" s="56"/>
      <c r="AH41" s="56"/>
      <c r="AI41" s="56"/>
      <c r="AJ41" s="56"/>
      <c r="AK41" s="56"/>
      <c r="AL41" s="57"/>
      <c r="AM41" s="58" t="e">
        <f t="shared" ref="AM41" si="8">SUM(H41:S41)</f>
        <v>#REF!</v>
      </c>
      <c r="AN41" s="92" t="e">
        <f t="shared" si="1"/>
        <v>#REF!</v>
      </c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9"/>
      <c r="BH41" s="9"/>
      <c r="BI41" s="9"/>
      <c r="BJ41" s="9"/>
      <c r="BK41" s="9"/>
      <c r="BL41" s="9"/>
      <c r="BM41" s="9"/>
      <c r="BN41" s="9"/>
      <c r="BO41" s="9"/>
      <c r="BP41" s="9"/>
      <c r="BQ41" s="9"/>
      <c r="BR41" s="9"/>
    </row>
    <row r="42" spans="1:70" s="59" customFormat="1" hidden="1">
      <c r="A42" s="60"/>
      <c r="B42" s="168" t="s">
        <v>38</v>
      </c>
      <c r="C42" s="166"/>
      <c r="D42" s="166"/>
      <c r="E42" s="166"/>
      <c r="F42" s="167"/>
      <c r="G42" s="55"/>
      <c r="H42" s="56" t="e">
        <f>#REF!+#REF!+#REF!+#REF!+H21+H28+H29+#REF!</f>
        <v>#REF!</v>
      </c>
      <c r="I42" s="56" t="e">
        <f>#REF!+#REF!+#REF!+#REF!+I21+I28+I29+#REF!</f>
        <v>#REF!</v>
      </c>
      <c r="J42" s="56" t="e">
        <f>#REF!+#REF!+#REF!+#REF!+J21+J28+J29+#REF!</f>
        <v>#REF!</v>
      </c>
      <c r="K42" s="56" t="e">
        <f>#REF!+#REF!+#REF!+#REF!+K21+K28+K29+#REF!</f>
        <v>#REF!</v>
      </c>
      <c r="L42" s="56" t="e">
        <f>#REF!+#REF!+#REF!+#REF!+L21+L28+L29+#REF!</f>
        <v>#REF!</v>
      </c>
      <c r="M42" s="56" t="e">
        <f>#REF!+#REF!+#REF!+#REF!+M21+M28+M29+#REF!</f>
        <v>#REF!</v>
      </c>
      <c r="N42" s="56" t="e">
        <f>#REF!+#REF!+#REF!+#REF!+N21+N28+N29+#REF!</f>
        <v>#REF!</v>
      </c>
      <c r="O42" s="56" t="e">
        <f>#REF!+#REF!+#REF!+#REF!+O21+O28+O29+#REF!</f>
        <v>#REF!</v>
      </c>
      <c r="P42" s="56" t="e">
        <f>#REF!+#REF!+#REF!+#REF!+P21+P28+P29+#REF!</f>
        <v>#REF!</v>
      </c>
      <c r="Q42" s="56" t="e">
        <f>#REF!+#REF!+#REF!+#REF!+Q21+Q28+Q29+#REF!</f>
        <v>#REF!</v>
      </c>
      <c r="R42" s="56" t="e">
        <f>#REF!+#REF!+#REF!+#REF!+R21+R28+R29+#REF!</f>
        <v>#REF!</v>
      </c>
      <c r="S42" s="56" t="e">
        <f>#REF!+#REF!+#REF!+#REF!+S21+S28+S29+#REF!</f>
        <v>#REF!</v>
      </c>
      <c r="T42" s="56"/>
      <c r="U42" s="56"/>
      <c r="V42" s="56"/>
      <c r="W42" s="56"/>
      <c r="X42" s="56"/>
      <c r="Y42" s="56"/>
      <c r="Z42" s="56"/>
      <c r="AA42" s="56"/>
      <c r="AB42" s="56"/>
      <c r="AC42" s="56"/>
      <c r="AD42" s="56"/>
      <c r="AE42" s="56"/>
      <c r="AF42" s="56"/>
      <c r="AG42" s="56"/>
      <c r="AH42" s="56"/>
      <c r="AI42" s="56"/>
      <c r="AJ42" s="56"/>
      <c r="AK42" s="56"/>
      <c r="AL42" s="57"/>
      <c r="AM42" s="58" t="e">
        <f t="shared" ref="AM42:AM47" si="9">SUM(H42:S42)</f>
        <v>#REF!</v>
      </c>
      <c r="AN42" s="92" t="e">
        <f t="shared" si="1"/>
        <v>#REF!</v>
      </c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9"/>
      <c r="BA42" s="9"/>
      <c r="BB42" s="9"/>
      <c r="BC42" s="9"/>
      <c r="BD42" s="9"/>
      <c r="BE42" s="9"/>
      <c r="BF42" s="9"/>
      <c r="BG42" s="9"/>
      <c r="BH42" s="9"/>
      <c r="BI42" s="9"/>
      <c r="BJ42" s="9"/>
      <c r="BK42" s="9"/>
      <c r="BL42" s="9"/>
      <c r="BM42" s="9"/>
      <c r="BN42" s="9"/>
      <c r="BO42" s="9"/>
      <c r="BP42" s="9"/>
      <c r="BQ42" s="9"/>
      <c r="BR42" s="9"/>
    </row>
    <row r="43" spans="1:70" s="41" customFormat="1" hidden="1">
      <c r="A43" s="169" t="s">
        <v>41</v>
      </c>
      <c r="B43" s="159"/>
      <c r="C43" s="159"/>
      <c r="D43" s="159"/>
      <c r="E43" s="159"/>
      <c r="F43" s="159"/>
      <c r="G43" s="159"/>
      <c r="H43" s="56">
        <f>'[1]мес ТЗ 2018'!AM195</f>
        <v>0.96776252723311695</v>
      </c>
      <c r="I43" s="56">
        <f>'[1]мес ТЗ 2018'!AM224</f>
        <v>0</v>
      </c>
      <c r="J43" s="56">
        <f>'[1]мес ТЗ 2018'!AM253</f>
        <v>0</v>
      </c>
      <c r="K43" s="56">
        <f>'[1]мес ТЗ 2018'!AM282</f>
        <v>0</v>
      </c>
      <c r="L43" s="56">
        <f>'[1]мес ТЗ 2018'!AM311</f>
        <v>0</v>
      </c>
      <c r="M43" s="56">
        <f>'[1]мес ТЗ 2018'!AM963</f>
        <v>4.5</v>
      </c>
      <c r="N43" s="56">
        <f>'[1]мес ТЗ 2018'!AM1134</f>
        <v>303.56266009142303</v>
      </c>
      <c r="O43" s="56">
        <f>'[1]мес ТЗ 2018'!AM1205</f>
        <v>0</v>
      </c>
      <c r="P43" s="56">
        <f>'[1]мес ТЗ 2018'!AM1305</f>
        <v>2.35</v>
      </c>
      <c r="Q43" s="56">
        <f>'[1]мес ТЗ 2018'!AM1474</f>
        <v>0</v>
      </c>
      <c r="R43" s="56">
        <f>'[1]мес ТЗ 2018'!AM1601</f>
        <v>0</v>
      </c>
      <c r="S43" s="57">
        <f>'[1]мес ТЗ 2018'!AM1750</f>
        <v>0</v>
      </c>
      <c r="T43" s="57"/>
      <c r="U43" s="57"/>
      <c r="V43" s="57"/>
      <c r="W43" s="57"/>
      <c r="X43" s="57"/>
      <c r="Y43" s="57"/>
      <c r="Z43" s="57"/>
      <c r="AA43" s="57"/>
      <c r="AB43" s="57"/>
      <c r="AC43" s="57"/>
      <c r="AD43" s="57"/>
      <c r="AE43" s="57"/>
      <c r="AF43" s="57"/>
      <c r="AG43" s="57"/>
      <c r="AH43" s="57"/>
      <c r="AI43" s="57"/>
      <c r="AJ43" s="57"/>
      <c r="AK43" s="57"/>
      <c r="AL43" s="57"/>
      <c r="AM43" s="58">
        <f t="shared" si="9"/>
        <v>311.38042261865616</v>
      </c>
      <c r="AN43" s="92">
        <f t="shared" si="1"/>
        <v>311.38042261865616</v>
      </c>
      <c r="AO43" s="9"/>
      <c r="AP43" s="9"/>
      <c r="AQ43" s="9"/>
      <c r="AR43" s="9"/>
      <c r="AS43" s="9"/>
      <c r="AT43" s="9"/>
      <c r="AU43" s="9"/>
      <c r="AV43" s="9"/>
      <c r="AW43" s="9"/>
      <c r="AX43" s="9"/>
      <c r="AY43" s="9"/>
      <c r="AZ43" s="9"/>
      <c r="BA43" s="9"/>
      <c r="BB43" s="9"/>
      <c r="BC43" s="9"/>
      <c r="BD43" s="9"/>
      <c r="BE43" s="9"/>
      <c r="BF43" s="9"/>
      <c r="BG43" s="9"/>
      <c r="BH43" s="9"/>
      <c r="BI43" s="9"/>
      <c r="BJ43" s="9"/>
      <c r="BK43" s="9"/>
      <c r="BL43" s="9"/>
      <c r="BM43" s="9"/>
      <c r="BN43" s="9"/>
      <c r="BO43" s="9"/>
      <c r="BP43" s="9"/>
      <c r="BQ43" s="9"/>
      <c r="BR43" s="9"/>
    </row>
    <row r="44" spans="1:70" hidden="1">
      <c r="A44" s="170" t="s">
        <v>42</v>
      </c>
      <c r="B44" s="171"/>
      <c r="C44" s="171"/>
      <c r="D44" s="171"/>
      <c r="E44" s="171"/>
      <c r="F44" s="171"/>
      <c r="G44" s="171"/>
      <c r="H44" s="56">
        <f>'[1]мес ТЗ 2018'!AM196</f>
        <v>1.7956419753086399</v>
      </c>
      <c r="I44" s="56">
        <f>'[1]мес ТЗ 2018'!AM225</f>
        <v>0</v>
      </c>
      <c r="J44" s="56" t="str">
        <f>'[1]мес ТЗ 2018'!AM254</f>
        <v>Итого, чел/час</v>
      </c>
      <c r="K44" s="56">
        <f>'[1]мес ТЗ 2018'!AM283</f>
        <v>0</v>
      </c>
      <c r="L44" s="56">
        <f>'[1]мес ТЗ 2018'!AM312</f>
        <v>15.465999999999999</v>
      </c>
      <c r="M44" s="56">
        <f>'[1]мес ТЗ 2018'!AM964</f>
        <v>42.85</v>
      </c>
      <c r="N44" s="56">
        <f>'[1]мес ТЗ 2018'!AM1135</f>
        <v>1983.422</v>
      </c>
      <c r="O44" s="56">
        <f>'[1]мес ТЗ 2018'!AM1206</f>
        <v>15.465999999999999</v>
      </c>
      <c r="P44" s="56">
        <f>'[1]мес ТЗ 2018'!AM1306</f>
        <v>0</v>
      </c>
      <c r="Q44" s="56">
        <f>'[1]мес ТЗ 2018'!AM1475</f>
        <v>0</v>
      </c>
      <c r="R44" s="56">
        <f>'[1]мес ТЗ 2018'!AM1602</f>
        <v>0</v>
      </c>
      <c r="S44" s="57">
        <f>'[1]мес ТЗ 2018'!AM1751</f>
        <v>0</v>
      </c>
      <c r="T44" s="57"/>
      <c r="U44" s="57"/>
      <c r="V44" s="57"/>
      <c r="W44" s="57"/>
      <c r="X44" s="57"/>
      <c r="Y44" s="57"/>
      <c r="Z44" s="57"/>
      <c r="AA44" s="57"/>
      <c r="AB44" s="57"/>
      <c r="AC44" s="57"/>
      <c r="AD44" s="57"/>
      <c r="AE44" s="57"/>
      <c r="AF44" s="57"/>
      <c r="AG44" s="57"/>
      <c r="AH44" s="57"/>
      <c r="AI44" s="57"/>
      <c r="AJ44" s="57"/>
      <c r="AK44" s="57"/>
      <c r="AL44" s="57"/>
      <c r="AM44" s="58">
        <f t="shared" si="9"/>
        <v>2058.9996419753088</v>
      </c>
      <c r="AN44" s="92">
        <f t="shared" si="1"/>
        <v>2058.9996419753088</v>
      </c>
      <c r="AO44" s="9"/>
      <c r="AP44" s="9"/>
      <c r="AQ44" s="9"/>
    </row>
    <row r="45" spans="1:70" hidden="1">
      <c r="A45" s="172" t="s">
        <v>43</v>
      </c>
      <c r="B45" s="173"/>
      <c r="C45" s="173"/>
      <c r="D45" s="173"/>
      <c r="E45" s="173"/>
      <c r="F45" s="173"/>
      <c r="G45" s="173"/>
      <c r="H45" s="56" t="e">
        <f>SUM(H41:H44)</f>
        <v>#REF!</v>
      </c>
      <c r="I45" s="56" t="e">
        <f t="shared" ref="I45" si="10">SUM(I41:I44)</f>
        <v>#REF!</v>
      </c>
      <c r="J45" s="56" t="e">
        <f>SUM(J41:J44)</f>
        <v>#REF!</v>
      </c>
      <c r="K45" s="56" t="e">
        <f t="shared" ref="K45" si="11">SUM(K41:K44)</f>
        <v>#REF!</v>
      </c>
      <c r="L45" s="56" t="e">
        <f>SUM(L41:L44)</f>
        <v>#REF!</v>
      </c>
      <c r="M45" s="56" t="e">
        <f>SUM(M41:M44)</f>
        <v>#REF!</v>
      </c>
      <c r="N45" s="56" t="e">
        <f t="shared" ref="N45:S45" si="12">SUM(N41:N44)</f>
        <v>#REF!</v>
      </c>
      <c r="O45" s="56" t="e">
        <f t="shared" si="12"/>
        <v>#REF!</v>
      </c>
      <c r="P45" s="56" t="e">
        <f t="shared" si="12"/>
        <v>#REF!</v>
      </c>
      <c r="Q45" s="56" t="e">
        <f t="shared" si="12"/>
        <v>#REF!</v>
      </c>
      <c r="R45" s="56" t="e">
        <f t="shared" si="12"/>
        <v>#REF!</v>
      </c>
      <c r="S45" s="57" t="e">
        <f t="shared" si="12"/>
        <v>#REF!</v>
      </c>
      <c r="T45" s="57"/>
      <c r="U45" s="57"/>
      <c r="V45" s="57"/>
      <c r="W45" s="57"/>
      <c r="X45" s="57"/>
      <c r="Y45" s="57"/>
      <c r="Z45" s="57"/>
      <c r="AA45" s="57"/>
      <c r="AB45" s="57"/>
      <c r="AC45" s="57"/>
      <c r="AD45" s="57"/>
      <c r="AE45" s="57"/>
      <c r="AF45" s="57"/>
      <c r="AG45" s="57"/>
      <c r="AH45" s="57"/>
      <c r="AI45" s="57"/>
      <c r="AJ45" s="57"/>
      <c r="AK45" s="57"/>
      <c r="AL45" s="57"/>
      <c r="AM45" s="58" t="e">
        <f t="shared" si="9"/>
        <v>#REF!</v>
      </c>
      <c r="AN45" s="92" t="e">
        <f t="shared" si="1"/>
        <v>#REF!</v>
      </c>
      <c r="AO45" s="9"/>
      <c r="AP45" s="9"/>
      <c r="AQ45" s="9"/>
    </row>
    <row r="46" spans="1:70" hidden="1">
      <c r="A46" s="174" t="s">
        <v>44</v>
      </c>
      <c r="B46" s="175"/>
      <c r="C46" s="175"/>
      <c r="D46" s="175"/>
      <c r="E46" s="175"/>
      <c r="F46" s="175"/>
      <c r="G46" s="175"/>
      <c r="H46" s="61">
        <f>'[1]мес ТЗ 2018'!AM198</f>
        <v>0.2</v>
      </c>
      <c r="I46" s="61">
        <f>'[1]мес ТЗ 2018'!AM227</f>
        <v>0</v>
      </c>
      <c r="J46" s="61">
        <f>'[1]мес ТЗ 2018'!AM256</f>
        <v>0</v>
      </c>
      <c r="K46" s="61">
        <f>'[1]мес ТЗ 2018'!AM285</f>
        <v>0</v>
      </c>
      <c r="L46" s="61">
        <f>'[1]мес ТЗ 2018'!AM314</f>
        <v>0</v>
      </c>
      <c r="M46" s="61">
        <f>'[1]мес ТЗ 2018'!AM966</f>
        <v>3.15</v>
      </c>
      <c r="N46" s="61">
        <f>'[1]мес ТЗ 2018'!AM1137</f>
        <v>0</v>
      </c>
      <c r="O46" s="61">
        <f>'[1]мес ТЗ 2018'!AM1208</f>
        <v>0</v>
      </c>
      <c r="P46" s="61">
        <f>'[1]мес ТЗ 2018'!AM1308</f>
        <v>0</v>
      </c>
      <c r="Q46" s="61">
        <f>'[1]мес ТЗ 2018'!AM1477</f>
        <v>0</v>
      </c>
      <c r="R46" s="61">
        <f>'[1]мес ТЗ 2018'!AM1604</f>
        <v>0</v>
      </c>
      <c r="S46" s="62">
        <f>'[1]мес ТЗ 2018'!AM1753</f>
        <v>0</v>
      </c>
      <c r="T46" s="62"/>
      <c r="U46" s="62"/>
      <c r="V46" s="62"/>
      <c r="W46" s="62"/>
      <c r="X46" s="62"/>
      <c r="Y46" s="62"/>
      <c r="Z46" s="62"/>
      <c r="AA46" s="62"/>
      <c r="AB46" s="62"/>
      <c r="AC46" s="62"/>
      <c r="AD46" s="62"/>
      <c r="AE46" s="62"/>
      <c r="AF46" s="62"/>
      <c r="AG46" s="62"/>
      <c r="AH46" s="62"/>
      <c r="AI46" s="62"/>
      <c r="AJ46" s="62"/>
      <c r="AK46" s="62"/>
      <c r="AL46" s="62"/>
      <c r="AM46" s="58">
        <f t="shared" si="9"/>
        <v>3.35</v>
      </c>
      <c r="AN46" s="92">
        <f t="shared" si="1"/>
        <v>3.35</v>
      </c>
      <c r="AO46" s="9"/>
      <c r="AP46" s="9"/>
      <c r="AQ46" s="9"/>
    </row>
    <row r="47" spans="1:70" hidden="1">
      <c r="A47" s="63"/>
      <c r="B47" s="64"/>
      <c r="C47" s="63"/>
      <c r="D47" s="63"/>
      <c r="E47" s="63"/>
      <c r="F47" s="65" t="s">
        <v>38</v>
      </c>
      <c r="G47" s="66"/>
      <c r="H47" s="56" t="e">
        <f>#REF!+#REF!+H21+H28</f>
        <v>#REF!</v>
      </c>
      <c r="I47" s="56" t="e">
        <f>#REF!+#REF!+I21+I28</f>
        <v>#REF!</v>
      </c>
      <c r="J47" s="56" t="e">
        <f>#REF!+#REF!++#REF!+J21+J28</f>
        <v>#REF!</v>
      </c>
      <c r="K47" s="56" t="e">
        <f>#REF!+#REF!++#REF!+K21+K28</f>
        <v>#REF!</v>
      </c>
      <c r="L47" s="56" t="e">
        <f>#REF!+#REF!++#REF!+L21+L28</f>
        <v>#REF!</v>
      </c>
      <c r="M47" s="56" t="e">
        <f>#REF!+#REF!++#REF!+M21+M28</f>
        <v>#REF!</v>
      </c>
      <c r="N47" s="56" t="e">
        <f>#REF!+#REF!++#REF!+N21+N28</f>
        <v>#REF!</v>
      </c>
      <c r="O47" s="56" t="e">
        <f>#REF!+#REF!++#REF!+O21+O28</f>
        <v>#REF!</v>
      </c>
      <c r="P47" s="56" t="e">
        <f>#REF!+#REF!++#REF!+P21+P28</f>
        <v>#REF!</v>
      </c>
      <c r="Q47" s="56" t="e">
        <f>#REF!+#REF!++#REF!+Q21+Q28</f>
        <v>#REF!</v>
      </c>
      <c r="R47" s="56" t="e">
        <f>#REF!+#REF!++#REF!+R21+R28</f>
        <v>#REF!</v>
      </c>
      <c r="S47" s="56" t="e">
        <f>#REF!+#REF!++#REF!+S21+S28</f>
        <v>#REF!</v>
      </c>
      <c r="T47" s="56"/>
      <c r="U47" s="56"/>
      <c r="V47" s="56"/>
      <c r="W47" s="56"/>
      <c r="X47" s="56"/>
      <c r="Y47" s="56"/>
      <c r="Z47" s="56"/>
      <c r="AA47" s="56"/>
      <c r="AB47" s="56"/>
      <c r="AC47" s="56"/>
      <c r="AD47" s="56"/>
      <c r="AE47" s="56"/>
      <c r="AF47" s="56"/>
      <c r="AG47" s="56"/>
      <c r="AH47" s="56"/>
      <c r="AI47" s="56"/>
      <c r="AJ47" s="56"/>
      <c r="AK47" s="56"/>
      <c r="AL47" s="57"/>
      <c r="AM47" s="58" t="e">
        <f t="shared" si="9"/>
        <v>#REF!</v>
      </c>
      <c r="AN47" s="92" t="e">
        <f t="shared" si="1"/>
        <v>#REF!</v>
      </c>
    </row>
    <row r="48" spans="1:70" hidden="1">
      <c r="A48" s="67"/>
      <c r="B48" s="68"/>
      <c r="C48" s="68"/>
      <c r="D48" s="157" t="s">
        <v>58</v>
      </c>
      <c r="E48" s="155"/>
      <c r="F48" s="156"/>
      <c r="G48" s="68"/>
      <c r="H48" s="69" t="e">
        <f>H40+H41+H42</f>
        <v>#REF!</v>
      </c>
      <c r="I48" s="69" t="e">
        <f t="shared" ref="I48" si="13">I40+I41+I42</f>
        <v>#REF!</v>
      </c>
      <c r="J48" s="69" t="e">
        <f>J40+J41+J42</f>
        <v>#REF!</v>
      </c>
      <c r="K48" s="69" t="e">
        <f t="shared" ref="K48:S48" si="14">K40+K41+K42</f>
        <v>#REF!</v>
      </c>
      <c r="L48" s="69" t="e">
        <f t="shared" si="14"/>
        <v>#REF!</v>
      </c>
      <c r="M48" s="69" t="e">
        <f t="shared" si="14"/>
        <v>#REF!</v>
      </c>
      <c r="N48" s="69" t="e">
        <f t="shared" si="14"/>
        <v>#REF!</v>
      </c>
      <c r="O48" s="69" t="e">
        <f t="shared" si="14"/>
        <v>#REF!</v>
      </c>
      <c r="P48" s="69" t="e">
        <f t="shared" si="14"/>
        <v>#REF!</v>
      </c>
      <c r="Q48" s="69" t="e">
        <f t="shared" si="14"/>
        <v>#REF!</v>
      </c>
      <c r="R48" s="69" t="e">
        <f t="shared" si="14"/>
        <v>#REF!</v>
      </c>
      <c r="S48" s="69" t="e">
        <f t="shared" si="14"/>
        <v>#REF!</v>
      </c>
      <c r="T48" s="69"/>
      <c r="U48" s="69"/>
      <c r="V48" s="69"/>
      <c r="W48" s="69"/>
      <c r="X48" s="69"/>
      <c r="Y48" s="69"/>
      <c r="Z48" s="69"/>
      <c r="AA48" s="69"/>
      <c r="AB48" s="69"/>
      <c r="AC48" s="69"/>
      <c r="AD48" s="69"/>
      <c r="AE48" s="69"/>
      <c r="AF48" s="69"/>
      <c r="AG48" s="69"/>
      <c r="AH48" s="69"/>
      <c r="AI48" s="69"/>
      <c r="AJ48" s="69"/>
      <c r="AK48" s="69"/>
      <c r="AL48" s="70"/>
      <c r="AM48" s="58" t="e">
        <f>SUM(H48:S48)</f>
        <v>#REF!</v>
      </c>
      <c r="AN48" s="92" t="e">
        <f>AM48</f>
        <v>#REF!</v>
      </c>
    </row>
    <row r="49" spans="1:70" hidden="1">
      <c r="A49" s="67"/>
      <c r="B49" s="71"/>
      <c r="C49" s="157" t="s">
        <v>22</v>
      </c>
      <c r="D49" s="155"/>
      <c r="E49" s="155"/>
      <c r="F49" s="156"/>
      <c r="G49" s="71"/>
      <c r="H49" s="72" t="e">
        <f>#REF!+#REF!+H22+H31+H35</f>
        <v>#REF!</v>
      </c>
      <c r="I49" s="72" t="e">
        <f>#REF!+#REF!+I22+I31+I35</f>
        <v>#REF!</v>
      </c>
      <c r="J49" s="72" t="e">
        <f>#REF!+#REF!+J22+J31+J35</f>
        <v>#REF!</v>
      </c>
      <c r="K49" s="72" t="e">
        <f>#REF!+#REF!+K22+K31+K35</f>
        <v>#REF!</v>
      </c>
      <c r="L49" s="72" t="e">
        <f>#REF!+#REF!+L22+L31+L35</f>
        <v>#REF!</v>
      </c>
      <c r="M49" s="72" t="e">
        <f>#REF!+#REF!+M22+M31+M35</f>
        <v>#REF!</v>
      </c>
      <c r="N49" s="72" t="e">
        <f>#REF!+#REF!+N22+N31+N35</f>
        <v>#REF!</v>
      </c>
      <c r="O49" s="72" t="e">
        <f>#REF!+#REF!+O22+O31+O35</f>
        <v>#REF!</v>
      </c>
      <c r="P49" s="72" t="e">
        <f>#REF!+#REF!+P22+P31+P35</f>
        <v>#REF!</v>
      </c>
      <c r="Q49" s="72" t="e">
        <f>#REF!+#REF!+Q22+Q31+Q35</f>
        <v>#REF!</v>
      </c>
      <c r="R49" s="72" t="e">
        <f>#REF!+#REF!+R22+R31+R35</f>
        <v>#REF!</v>
      </c>
      <c r="S49" s="72" t="e">
        <f>#REF!+#REF!+S22+S31+S35</f>
        <v>#REF!</v>
      </c>
      <c r="T49" s="72"/>
      <c r="U49" s="72"/>
      <c r="V49" s="72"/>
      <c r="W49" s="72"/>
      <c r="X49" s="72"/>
      <c r="Y49" s="72"/>
      <c r="Z49" s="72"/>
      <c r="AA49" s="72"/>
      <c r="AB49" s="72"/>
      <c r="AC49" s="72"/>
      <c r="AD49" s="72"/>
      <c r="AE49" s="72"/>
      <c r="AF49" s="72"/>
      <c r="AG49" s="72"/>
      <c r="AH49" s="72"/>
      <c r="AI49" s="72"/>
      <c r="AJ49" s="72"/>
      <c r="AK49" s="72"/>
      <c r="AL49" s="73"/>
      <c r="AM49" s="74" t="e">
        <f>SUM(H49:S49)</f>
        <v>#REF!</v>
      </c>
      <c r="AN49" s="92" t="e">
        <f t="shared" ref="AN49:AN52" si="15">AM49</f>
        <v>#REF!</v>
      </c>
    </row>
    <row r="50" spans="1:70" hidden="1">
      <c r="A50" s="67"/>
      <c r="B50" s="71"/>
      <c r="C50" s="157" t="s">
        <v>24</v>
      </c>
      <c r="D50" s="155"/>
      <c r="E50" s="155"/>
      <c r="F50" s="156"/>
      <c r="G50" s="71"/>
      <c r="H50" s="72" t="e">
        <f>#REF!+#REF!+H23+H32+H36</f>
        <v>#REF!</v>
      </c>
      <c r="I50" s="72" t="e">
        <f>#REF!+#REF!+I23+I32+I36</f>
        <v>#REF!</v>
      </c>
      <c r="J50" s="72" t="e">
        <f>#REF!+#REF!+J23+J32+J36</f>
        <v>#REF!</v>
      </c>
      <c r="K50" s="72" t="e">
        <f>#REF!+#REF!+K23+K32+K36</f>
        <v>#REF!</v>
      </c>
      <c r="L50" s="72" t="e">
        <f>#REF!+#REF!+L23+L32+L36</f>
        <v>#REF!</v>
      </c>
      <c r="M50" s="72" t="e">
        <f>#REF!+#REF!+M23+M32+M36</f>
        <v>#REF!</v>
      </c>
      <c r="N50" s="72" t="e">
        <f>#REF!+#REF!+N23+N32+N36</f>
        <v>#REF!</v>
      </c>
      <c r="O50" s="72" t="e">
        <f>#REF!+#REF!+O23+O32+O36</f>
        <v>#REF!</v>
      </c>
      <c r="P50" s="72" t="e">
        <f>#REF!+#REF!+P23+P32+P36</f>
        <v>#REF!</v>
      </c>
      <c r="Q50" s="72" t="e">
        <f>#REF!+#REF!+Q23+Q32+Q36</f>
        <v>#REF!</v>
      </c>
      <c r="R50" s="72" t="e">
        <f>#REF!+#REF!+R23+R32+R36</f>
        <v>#REF!</v>
      </c>
      <c r="S50" s="72" t="e">
        <f>#REF!+#REF!+S23+S32+S36</f>
        <v>#REF!</v>
      </c>
      <c r="T50" s="72"/>
      <c r="U50" s="72"/>
      <c r="V50" s="72"/>
      <c r="W50" s="72"/>
      <c r="X50" s="72"/>
      <c r="Y50" s="72"/>
      <c r="Z50" s="72"/>
      <c r="AA50" s="72"/>
      <c r="AB50" s="72"/>
      <c r="AC50" s="72"/>
      <c r="AD50" s="72"/>
      <c r="AE50" s="72"/>
      <c r="AF50" s="72"/>
      <c r="AG50" s="72"/>
      <c r="AH50" s="72"/>
      <c r="AI50" s="72"/>
      <c r="AJ50" s="72"/>
      <c r="AK50" s="72"/>
      <c r="AL50" s="73"/>
      <c r="AM50" s="74" t="e">
        <f>SUM(H50:S50)</f>
        <v>#REF!</v>
      </c>
      <c r="AN50" s="92" t="e">
        <f t="shared" si="15"/>
        <v>#REF!</v>
      </c>
    </row>
    <row r="51" spans="1:70" hidden="1">
      <c r="A51" s="67"/>
      <c r="B51" s="71"/>
      <c r="C51" s="68"/>
      <c r="D51" s="157" t="s">
        <v>58</v>
      </c>
      <c r="E51" s="155"/>
      <c r="F51" s="156"/>
      <c r="G51" s="71"/>
      <c r="H51" s="72" t="e">
        <f>SUM(H48:H50)</f>
        <v>#REF!</v>
      </c>
      <c r="I51" s="72" t="e">
        <f t="shared" ref="I51" si="16">SUM(I48:I50)</f>
        <v>#REF!</v>
      </c>
      <c r="J51" s="72" t="e">
        <f>SUM(J48:J50)</f>
        <v>#REF!</v>
      </c>
      <c r="K51" s="72" t="e">
        <f t="shared" ref="K51:S51" si="17">SUM(K48:K50)</f>
        <v>#REF!</v>
      </c>
      <c r="L51" s="72" t="e">
        <f t="shared" si="17"/>
        <v>#REF!</v>
      </c>
      <c r="M51" s="72" t="e">
        <f t="shared" si="17"/>
        <v>#REF!</v>
      </c>
      <c r="N51" s="72" t="e">
        <f t="shared" si="17"/>
        <v>#REF!</v>
      </c>
      <c r="O51" s="72" t="e">
        <f t="shared" si="17"/>
        <v>#REF!</v>
      </c>
      <c r="P51" s="72" t="e">
        <f t="shared" si="17"/>
        <v>#REF!</v>
      </c>
      <c r="Q51" s="72" t="e">
        <f t="shared" si="17"/>
        <v>#REF!</v>
      </c>
      <c r="R51" s="72" t="e">
        <f t="shared" si="17"/>
        <v>#REF!</v>
      </c>
      <c r="S51" s="72" t="e">
        <f t="shared" si="17"/>
        <v>#REF!</v>
      </c>
      <c r="T51" s="72"/>
      <c r="U51" s="72"/>
      <c r="V51" s="72"/>
      <c r="W51" s="72"/>
      <c r="X51" s="72"/>
      <c r="Y51" s="72"/>
      <c r="Z51" s="72"/>
      <c r="AA51" s="72"/>
      <c r="AB51" s="72"/>
      <c r="AC51" s="72"/>
      <c r="AD51" s="72"/>
      <c r="AE51" s="72"/>
      <c r="AF51" s="72"/>
      <c r="AG51" s="72"/>
      <c r="AH51" s="72"/>
      <c r="AI51" s="72"/>
      <c r="AJ51" s="72"/>
      <c r="AK51" s="72"/>
      <c r="AL51" s="73"/>
      <c r="AM51" s="74" t="e">
        <f>SUM(H51:S51)</f>
        <v>#REF!</v>
      </c>
      <c r="AN51" s="92" t="e">
        <f t="shared" si="15"/>
        <v>#REF!</v>
      </c>
    </row>
    <row r="52" spans="1:70" hidden="1">
      <c r="A52" s="67"/>
      <c r="B52" s="71"/>
      <c r="C52" s="157" t="s">
        <v>25</v>
      </c>
      <c r="D52" s="155"/>
      <c r="E52" s="155"/>
      <c r="F52" s="156"/>
      <c r="G52" s="71"/>
      <c r="H52" s="72" t="e">
        <f>#REF!+#REF!+H25+H34+H38</f>
        <v>#REF!</v>
      </c>
      <c r="I52" s="72" t="e">
        <f>#REF!+#REF!+I25+I34+I38</f>
        <v>#REF!</v>
      </c>
      <c r="J52" s="72" t="e">
        <f>#REF!+#REF!+J25+J34+J38</f>
        <v>#REF!</v>
      </c>
      <c r="K52" s="72" t="e">
        <f>#REF!+#REF!+K25+K34+K38</f>
        <v>#REF!</v>
      </c>
      <c r="L52" s="72" t="e">
        <f>#REF!+#REF!+L25+L34+L38</f>
        <v>#REF!</v>
      </c>
      <c r="M52" s="72" t="e">
        <f>#REF!+#REF!+M25+M34+M38</f>
        <v>#REF!</v>
      </c>
      <c r="N52" s="72" t="e">
        <f>#REF!+#REF!+N25+N34+N38</f>
        <v>#REF!</v>
      </c>
      <c r="O52" s="72" t="e">
        <f>#REF!+#REF!+O25+O34+O38</f>
        <v>#REF!</v>
      </c>
      <c r="P52" s="75" t="e">
        <f>#REF!+#REF!+P25+P34+P38</f>
        <v>#REF!</v>
      </c>
      <c r="Q52" s="72" t="e">
        <f>#REF!+#REF!+Q25+Q34+Q38</f>
        <v>#REF!</v>
      </c>
      <c r="R52" s="72" t="e">
        <f>#REF!+#REF!+R25+R34+R38</f>
        <v>#REF!</v>
      </c>
      <c r="S52" s="72" t="e">
        <f>#REF!+#REF!+S25+S34+S38</f>
        <v>#REF!</v>
      </c>
      <c r="T52" s="72"/>
      <c r="U52" s="72"/>
      <c r="V52" s="72"/>
      <c r="W52" s="72"/>
      <c r="X52" s="72"/>
      <c r="Y52" s="72"/>
      <c r="Z52" s="72"/>
      <c r="AA52" s="72"/>
      <c r="AB52" s="72"/>
      <c r="AC52" s="72"/>
      <c r="AD52" s="72"/>
      <c r="AE52" s="72"/>
      <c r="AF52" s="72"/>
      <c r="AG52" s="72"/>
      <c r="AH52" s="72"/>
      <c r="AI52" s="72"/>
      <c r="AJ52" s="72"/>
      <c r="AK52" s="72"/>
      <c r="AL52" s="73"/>
      <c r="AM52" s="76" t="e">
        <f>SUM(H52:S52)</f>
        <v>#REF!</v>
      </c>
      <c r="AN52" s="93" t="e">
        <f t="shared" si="15"/>
        <v>#REF!</v>
      </c>
    </row>
    <row r="53" spans="1:70" ht="15" customHeight="1">
      <c r="A53" s="77"/>
      <c r="B53" s="78"/>
      <c r="C53" s="78"/>
      <c r="D53" s="78"/>
      <c r="E53" s="78"/>
      <c r="F53" s="78"/>
      <c r="G53" s="78"/>
      <c r="H53" s="25"/>
      <c r="I53" s="25"/>
      <c r="J53" s="25"/>
      <c r="K53" s="25"/>
      <c r="L53" s="25"/>
      <c r="M53" s="25"/>
      <c r="N53" s="25"/>
      <c r="O53" s="79"/>
      <c r="P53" s="79"/>
      <c r="Q53" s="79"/>
      <c r="R53" s="79"/>
      <c r="S53" s="79"/>
      <c r="T53" s="79"/>
      <c r="U53" s="79"/>
      <c r="V53" s="79"/>
      <c r="W53" s="79"/>
      <c r="X53" s="79"/>
      <c r="Y53" s="79"/>
      <c r="Z53" s="79"/>
      <c r="AA53" s="79"/>
      <c r="AB53" s="79"/>
      <c r="AC53" s="79"/>
      <c r="AD53" s="79"/>
      <c r="AE53" s="79"/>
      <c r="AF53" s="79"/>
      <c r="AG53" s="79"/>
      <c r="AH53" s="79"/>
      <c r="AI53" s="79"/>
      <c r="AJ53" s="79"/>
      <c r="AK53" s="79"/>
      <c r="AL53" s="79"/>
      <c r="AN53" s="9"/>
    </row>
    <row r="54" spans="1:70" ht="15" customHeight="1">
      <c r="A54" s="77"/>
      <c r="B54" s="78"/>
      <c r="C54" s="78"/>
      <c r="D54" s="78"/>
      <c r="E54" s="78"/>
      <c r="F54" s="78"/>
      <c r="G54" s="25"/>
      <c r="H54" s="25"/>
      <c r="I54" s="25"/>
      <c r="J54" s="25"/>
      <c r="K54" s="25"/>
      <c r="L54" s="25"/>
      <c r="M54" s="25"/>
      <c r="N54" s="79"/>
      <c r="O54" s="79"/>
      <c r="P54" s="79"/>
      <c r="Q54" s="79"/>
      <c r="R54" s="79"/>
      <c r="S54" s="79"/>
      <c r="T54" s="79"/>
      <c r="U54" s="79"/>
      <c r="V54" s="79"/>
      <c r="W54" s="79"/>
      <c r="X54" s="79"/>
      <c r="Y54" s="79"/>
      <c r="Z54" s="79"/>
      <c r="AA54" s="79"/>
      <c r="AB54" s="79"/>
      <c r="AC54" s="79"/>
      <c r="AD54" s="79"/>
      <c r="AE54" s="79"/>
      <c r="AF54" s="79"/>
      <c r="AG54" s="79"/>
      <c r="AH54" s="79"/>
      <c r="AI54" s="79"/>
      <c r="AJ54" s="79"/>
      <c r="AK54" s="79"/>
      <c r="AL54" s="54"/>
      <c r="AM54" s="6"/>
      <c r="AP54" s="9"/>
      <c r="AQ54" s="9"/>
      <c r="BQ54" s="6"/>
      <c r="BR54" s="6"/>
    </row>
    <row r="55" spans="1:70" ht="15" customHeight="1">
      <c r="A55" s="77"/>
      <c r="B55" s="78"/>
      <c r="C55" s="78"/>
      <c r="D55" s="78"/>
      <c r="E55" s="78"/>
      <c r="F55" s="78"/>
      <c r="G55" s="25"/>
      <c r="H55" s="25"/>
      <c r="I55" s="25"/>
      <c r="J55" s="25"/>
      <c r="K55" s="25"/>
      <c r="L55" s="25"/>
      <c r="M55" s="25"/>
      <c r="N55" s="79"/>
      <c r="O55" s="79"/>
      <c r="P55" s="79"/>
      <c r="Q55" s="79"/>
      <c r="R55" s="79"/>
      <c r="S55" s="79"/>
      <c r="T55" s="79"/>
      <c r="U55" s="79"/>
      <c r="V55" s="79"/>
      <c r="W55" s="79"/>
      <c r="X55" s="79"/>
      <c r="Y55" s="79"/>
      <c r="Z55" s="79"/>
      <c r="AA55" s="79"/>
      <c r="AB55" s="79"/>
      <c r="AC55" s="79"/>
      <c r="AD55" s="79"/>
      <c r="AE55" s="79"/>
      <c r="AF55" s="79"/>
      <c r="AG55" s="79"/>
      <c r="AH55" s="79"/>
      <c r="AI55" s="79"/>
      <c r="AJ55" s="79"/>
      <c r="AK55" s="79"/>
      <c r="AL55" s="54"/>
      <c r="AM55" s="6"/>
      <c r="AP55" s="9"/>
      <c r="AQ55" s="9"/>
      <c r="BQ55" s="6"/>
      <c r="BR55" s="6"/>
    </row>
    <row r="56" spans="1:70" s="80" customFormat="1" ht="66" customHeight="1">
      <c r="B56" s="151" t="s">
        <v>45</v>
      </c>
      <c r="C56" s="151"/>
      <c r="D56" s="151"/>
      <c r="E56" s="151"/>
      <c r="F56" s="151"/>
      <c r="G56" s="151"/>
      <c r="H56" s="152" t="s">
        <v>46</v>
      </c>
      <c r="I56" s="152"/>
      <c r="J56" s="152"/>
      <c r="K56" s="152"/>
      <c r="L56" s="152"/>
      <c r="M56" s="152"/>
      <c r="P56" s="153"/>
      <c r="Q56" s="153"/>
      <c r="R56" s="153"/>
      <c r="S56" s="153"/>
      <c r="T56" s="81"/>
      <c r="U56" s="154" t="s">
        <v>47</v>
      </c>
      <c r="V56" s="154"/>
      <c r="W56" s="154"/>
    </row>
    <row r="57" spans="1:70" s="80" customFormat="1" ht="21.95" customHeight="1">
      <c r="I57" s="150" t="s">
        <v>6</v>
      </c>
      <c r="J57" s="150"/>
      <c r="K57" s="150"/>
      <c r="L57" s="150"/>
      <c r="P57" s="150" t="s">
        <v>8</v>
      </c>
      <c r="Q57" s="150"/>
      <c r="R57" s="150"/>
      <c r="S57" s="150"/>
      <c r="U57" s="150" t="s">
        <v>48</v>
      </c>
      <c r="V57" s="150"/>
      <c r="W57" s="150"/>
    </row>
    <row r="58" spans="1:70" s="80" customFormat="1" ht="70.5" customHeight="1">
      <c r="B58" s="151" t="s">
        <v>49</v>
      </c>
      <c r="C58" s="151"/>
      <c r="D58" s="151"/>
      <c r="E58" s="151"/>
      <c r="F58" s="151"/>
      <c r="G58" s="151"/>
      <c r="H58" s="152" t="s">
        <v>50</v>
      </c>
      <c r="I58" s="152"/>
      <c r="J58" s="152"/>
      <c r="K58" s="152"/>
      <c r="L58" s="152"/>
      <c r="M58" s="152"/>
      <c r="P58" s="153"/>
      <c r="Q58" s="153"/>
      <c r="R58" s="153"/>
      <c r="S58" s="153"/>
      <c r="T58" s="81"/>
      <c r="U58" s="154" t="s">
        <v>51</v>
      </c>
      <c r="V58" s="154"/>
      <c r="W58" s="154"/>
    </row>
    <row r="59" spans="1:70" s="80" customFormat="1" ht="26.1" customHeight="1">
      <c r="I59" s="150" t="s">
        <v>6</v>
      </c>
      <c r="J59" s="150"/>
      <c r="K59" s="150"/>
      <c r="L59" s="150"/>
      <c r="P59" s="150" t="s">
        <v>8</v>
      </c>
      <c r="Q59" s="150"/>
      <c r="R59" s="150"/>
      <c r="S59" s="150"/>
      <c r="U59" s="150" t="s">
        <v>48</v>
      </c>
      <c r="V59" s="150"/>
      <c r="W59" s="150"/>
    </row>
    <row r="60" spans="1:70" ht="15" customHeight="1">
      <c r="B60" s="82"/>
      <c r="C60" s="82"/>
      <c r="E60" s="83"/>
      <c r="F60" s="84"/>
      <c r="G60" s="84"/>
      <c r="H60" s="84"/>
      <c r="K60" s="84"/>
      <c r="L60" s="84"/>
      <c r="M60" s="84"/>
      <c r="N60" s="84"/>
      <c r="O60" s="79"/>
      <c r="Q60" s="84"/>
      <c r="R60" s="84"/>
      <c r="S60" s="84"/>
      <c r="T60" s="84"/>
      <c r="U60" s="84"/>
      <c r="V60" s="84"/>
      <c r="W60" s="84"/>
      <c r="X60" s="84"/>
      <c r="Y60" s="84"/>
      <c r="Z60" s="84"/>
      <c r="AA60" s="84"/>
      <c r="AB60" s="84"/>
      <c r="AC60" s="84"/>
      <c r="AD60" s="84"/>
      <c r="AE60" s="84"/>
      <c r="AF60" s="84"/>
      <c r="AG60" s="84"/>
      <c r="AH60" s="84"/>
      <c r="AI60" s="84"/>
      <c r="AJ60" s="84"/>
      <c r="AK60" s="84"/>
      <c r="AL60" s="54"/>
      <c r="AM60" s="6"/>
      <c r="AP60" s="9"/>
      <c r="AQ60" s="9"/>
      <c r="BQ60" s="6"/>
      <c r="BR60" s="6"/>
    </row>
    <row r="61" spans="1:70" ht="13.5" customHeight="1">
      <c r="E61" s="83"/>
      <c r="G61" s="6"/>
      <c r="Q61" s="78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54"/>
      <c r="AM61" s="6"/>
      <c r="AP61" s="9"/>
      <c r="AQ61" s="9"/>
      <c r="BQ61" s="6"/>
      <c r="BR61" s="6"/>
    </row>
    <row r="62" spans="1:70" ht="13.5" customHeight="1">
      <c r="E62" s="83"/>
      <c r="G62" s="6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54"/>
      <c r="AM62" s="6"/>
      <c r="AP62" s="9"/>
      <c r="AQ62" s="9"/>
      <c r="BQ62" s="6"/>
      <c r="BR62" s="6"/>
    </row>
    <row r="63" spans="1:70">
      <c r="E63" s="83"/>
      <c r="G63" s="6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54"/>
      <c r="AM63" s="6"/>
      <c r="AP63" s="9"/>
      <c r="AQ63" s="9"/>
      <c r="BQ63" s="6"/>
      <c r="BR63" s="6"/>
    </row>
  </sheetData>
  <mergeCells count="64">
    <mergeCell ref="B3:F3"/>
    <mergeCell ref="AG3:AM3"/>
    <mergeCell ref="AG5:AM5"/>
    <mergeCell ref="AG7:AM7"/>
    <mergeCell ref="B9:F9"/>
    <mergeCell ref="AG9:AM9"/>
    <mergeCell ref="A12:AN12"/>
    <mergeCell ref="A13:AN13"/>
    <mergeCell ref="A14:AN14"/>
    <mergeCell ref="A15:A18"/>
    <mergeCell ref="B15:B18"/>
    <mergeCell ref="C15:C18"/>
    <mergeCell ref="D15:D18"/>
    <mergeCell ref="E15:E18"/>
    <mergeCell ref="F15:F18"/>
    <mergeCell ref="G15:G18"/>
    <mergeCell ref="G26:G29"/>
    <mergeCell ref="H15:AL15"/>
    <mergeCell ref="AM15:AM18"/>
    <mergeCell ref="AN15:AN16"/>
    <mergeCell ref="H17:AL18"/>
    <mergeCell ref="H19:AL19"/>
    <mergeCell ref="G20:G21"/>
    <mergeCell ref="C35:F35"/>
    <mergeCell ref="C22:F22"/>
    <mergeCell ref="C23:F23"/>
    <mergeCell ref="D24:F24"/>
    <mergeCell ref="C25:F25"/>
    <mergeCell ref="A30:F30"/>
    <mergeCell ref="C31:F31"/>
    <mergeCell ref="C32:F32"/>
    <mergeCell ref="D33:F33"/>
    <mergeCell ref="C34:F34"/>
    <mergeCell ref="B26:B29"/>
    <mergeCell ref="D48:F48"/>
    <mergeCell ref="C36:F36"/>
    <mergeCell ref="D37:F37"/>
    <mergeCell ref="C38:F38"/>
    <mergeCell ref="D39:F39"/>
    <mergeCell ref="B40:F40"/>
    <mergeCell ref="B41:F41"/>
    <mergeCell ref="B42:F42"/>
    <mergeCell ref="A43:G43"/>
    <mergeCell ref="A44:G44"/>
    <mergeCell ref="A45:G45"/>
    <mergeCell ref="A46:G46"/>
    <mergeCell ref="B58:G58"/>
    <mergeCell ref="H58:M58"/>
    <mergeCell ref="P58:S58"/>
    <mergeCell ref="U58:W58"/>
    <mergeCell ref="C49:F49"/>
    <mergeCell ref="C50:F50"/>
    <mergeCell ref="D51:F51"/>
    <mergeCell ref="C52:F52"/>
    <mergeCell ref="B56:G56"/>
    <mergeCell ref="H56:M56"/>
    <mergeCell ref="I59:L59"/>
    <mergeCell ref="P59:S59"/>
    <mergeCell ref="U59:W59"/>
    <mergeCell ref="P56:S56"/>
    <mergeCell ref="U56:W56"/>
    <mergeCell ref="I57:L57"/>
    <mergeCell ref="P57:S57"/>
    <mergeCell ref="U57:W57"/>
  </mergeCells>
  <printOptions horizontalCentered="1"/>
  <pageMargins left="0.59055118110236227" right="0.39370078740157483" top="1.1811023622047245" bottom="0.74803149606299213" header="0.31496062992125984" footer="0.31496062992125984"/>
  <pageSetup paperSize="8" scale="45" fitToHeight="10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theme="3" tint="0.39997558519241921"/>
    <pageSetUpPr fitToPage="1"/>
  </sheetPr>
  <dimension ref="A1:BQ50"/>
  <sheetViews>
    <sheetView showZeros="0" topLeftCell="A11" zoomScale="60" zoomScaleNormal="60" workbookViewId="0">
      <selection activeCell="M50" sqref="M50"/>
    </sheetView>
  </sheetViews>
  <sheetFormatPr defaultColWidth="12.42578125" defaultRowHeight="18.75" outlineLevelRow="1"/>
  <cols>
    <col min="1" max="1" width="6" style="6" customWidth="1"/>
    <col min="2" max="2" width="62.85546875" style="85" customWidth="1"/>
    <col min="3" max="3" width="23.28515625" style="6" customWidth="1"/>
    <col min="4" max="4" width="12.42578125" style="6"/>
    <col min="5" max="5" width="18.28515625" style="83" customWidth="1"/>
    <col min="6" max="6" width="7.140625" style="83" hidden="1" customWidth="1"/>
    <col min="7" max="36" width="9.140625" style="6" customWidth="1"/>
    <col min="37" max="37" width="9.140625" style="6" hidden="1" customWidth="1"/>
    <col min="38" max="38" width="9.140625" style="6" customWidth="1"/>
    <col min="39" max="39" width="11.28515625" style="54" customWidth="1"/>
    <col min="40" max="42" width="12.42578125" style="6"/>
    <col min="43" max="69" width="12.42578125" style="9"/>
    <col min="70" max="16384" width="12.42578125" style="6"/>
  </cols>
  <sheetData>
    <row r="1" spans="1:39" ht="13.5" hidden="1" customHeight="1" outlineLevel="1">
      <c r="Q1" s="78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</row>
    <row r="2" spans="1:39" ht="15" hidden="1" customHeight="1" outlineLevel="1">
      <c r="A2" s="1"/>
      <c r="B2" s="2"/>
      <c r="C2" s="3"/>
      <c r="D2" s="4"/>
      <c r="E2" s="4"/>
      <c r="F2" s="4"/>
      <c r="G2" s="5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8" t="s">
        <v>77</v>
      </c>
    </row>
    <row r="3" spans="1:39" ht="15" hidden="1" customHeight="1" outlineLevel="1">
      <c r="A3" s="1"/>
      <c r="B3" s="10" t="s">
        <v>1</v>
      </c>
      <c r="C3" s="3"/>
      <c r="D3" s="4"/>
      <c r="E3" s="4"/>
      <c r="F3" s="4"/>
      <c r="G3" s="5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6" t="s">
        <v>2</v>
      </c>
      <c r="AI3" s="7"/>
      <c r="AJ3" s="7"/>
      <c r="AK3" s="7"/>
      <c r="AL3" s="7"/>
      <c r="AM3" s="7"/>
    </row>
    <row r="4" spans="1:39" ht="32.25" hidden="1" customHeight="1" outlineLevel="1">
      <c r="A4" s="1"/>
      <c r="B4" s="187" t="s">
        <v>3</v>
      </c>
      <c r="C4" s="187"/>
      <c r="D4" s="187"/>
      <c r="E4" s="187"/>
      <c r="F4" s="4"/>
      <c r="G4" s="5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187" t="s">
        <v>4</v>
      </c>
      <c r="AG4" s="187"/>
      <c r="AH4" s="187"/>
      <c r="AI4" s="187"/>
      <c r="AJ4" s="187"/>
      <c r="AK4" s="187"/>
      <c r="AL4" s="187"/>
      <c r="AM4" s="187"/>
    </row>
    <row r="5" spans="1:39" ht="31.5" hidden="1" customHeight="1" outlineLevel="1">
      <c r="A5" s="1"/>
      <c r="B5" s="11" t="s">
        <v>5</v>
      </c>
      <c r="C5" s="12"/>
      <c r="D5" s="12"/>
      <c r="E5" s="12"/>
      <c r="F5" s="4"/>
      <c r="G5" s="5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12"/>
      <c r="AG5" s="12"/>
      <c r="AH5" s="12"/>
      <c r="AI5" s="12"/>
      <c r="AJ5" s="12"/>
      <c r="AK5" s="7"/>
      <c r="AL5" s="7"/>
      <c r="AM5" s="7"/>
    </row>
    <row r="6" spans="1:39" ht="15" hidden="1" customHeight="1" outlineLevel="1">
      <c r="A6" s="1"/>
      <c r="B6" s="13" t="s">
        <v>6</v>
      </c>
      <c r="C6" s="14"/>
      <c r="D6" s="14"/>
      <c r="E6" s="14"/>
      <c r="F6" s="4"/>
      <c r="G6" s="5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188" t="s">
        <v>6</v>
      </c>
      <c r="AG6" s="188"/>
      <c r="AH6" s="188"/>
      <c r="AI6" s="188"/>
      <c r="AJ6" s="188"/>
      <c r="AK6" s="188"/>
      <c r="AL6" s="188"/>
      <c r="AM6" s="188"/>
    </row>
    <row r="7" spans="1:39" ht="33" hidden="1" customHeight="1" outlineLevel="1">
      <c r="A7" s="1"/>
      <c r="B7" s="15" t="s">
        <v>7</v>
      </c>
      <c r="C7" s="12"/>
      <c r="D7" s="12"/>
      <c r="E7" s="12"/>
      <c r="F7" s="4"/>
      <c r="G7" s="5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12"/>
      <c r="AG7" s="12"/>
      <c r="AH7" s="12"/>
      <c r="AI7" s="12"/>
      <c r="AJ7" s="12"/>
      <c r="AK7" s="7"/>
      <c r="AL7" s="7"/>
      <c r="AM7" s="7"/>
    </row>
    <row r="8" spans="1:39" ht="15" hidden="1" customHeight="1" outlineLevel="1">
      <c r="A8" s="1"/>
      <c r="B8" s="16" t="s">
        <v>8</v>
      </c>
      <c r="C8" s="17"/>
      <c r="D8" s="17"/>
      <c r="E8" s="17"/>
      <c r="F8" s="4"/>
      <c r="G8" s="5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188" t="s">
        <v>8</v>
      </c>
      <c r="AG8" s="188"/>
      <c r="AH8" s="188"/>
      <c r="AI8" s="188"/>
      <c r="AJ8" s="188"/>
      <c r="AK8" s="188"/>
      <c r="AL8" s="188"/>
      <c r="AM8" s="188"/>
    </row>
    <row r="9" spans="1:39" ht="15" hidden="1" customHeight="1" outlineLevel="1">
      <c r="A9" s="1"/>
      <c r="B9" s="12"/>
      <c r="C9" s="12"/>
      <c r="D9" s="12"/>
      <c r="E9" s="12"/>
      <c r="F9" s="4"/>
      <c r="G9" s="5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12"/>
      <c r="AG9" s="12"/>
      <c r="AH9" s="12"/>
      <c r="AI9" s="12"/>
      <c r="AJ9" s="12"/>
      <c r="AK9" s="7"/>
      <c r="AL9" s="7"/>
      <c r="AM9" s="7"/>
    </row>
    <row r="10" spans="1:39" ht="27.75" hidden="1" customHeight="1" outlineLevel="1">
      <c r="A10" s="18"/>
      <c r="B10" s="187" t="s">
        <v>9</v>
      </c>
      <c r="C10" s="187"/>
      <c r="D10" s="187"/>
      <c r="E10" s="187"/>
      <c r="F10" s="18"/>
      <c r="G10" s="18"/>
      <c r="H10" s="18"/>
      <c r="I10" s="18"/>
      <c r="J10" s="18"/>
      <c r="K10" s="18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89" t="s">
        <v>78</v>
      </c>
      <c r="AG10" s="189"/>
      <c r="AH10" s="189"/>
      <c r="AI10" s="189"/>
      <c r="AJ10" s="189"/>
      <c r="AK10" s="189"/>
      <c r="AL10" s="189"/>
      <c r="AM10" s="189"/>
    </row>
    <row r="11" spans="1:39" ht="27.75" customHeight="1" collapsed="1">
      <c r="A11" s="18"/>
      <c r="B11" s="19"/>
      <c r="C11" s="19"/>
      <c r="D11" s="19"/>
      <c r="E11" s="19"/>
      <c r="F11" s="18"/>
      <c r="G11" s="18"/>
      <c r="H11" s="18"/>
      <c r="I11" s="18"/>
      <c r="J11" s="18"/>
      <c r="K11" s="18"/>
      <c r="L11" s="19"/>
      <c r="M11" s="19"/>
      <c r="N11" s="19"/>
      <c r="O11" s="19"/>
      <c r="P11" s="19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20" t="s">
        <v>77</v>
      </c>
    </row>
    <row r="12" spans="1:39" ht="27.75" customHeight="1">
      <c r="A12" s="18"/>
      <c r="B12" s="19"/>
      <c r="C12" s="19"/>
      <c r="D12" s="19"/>
      <c r="E12" s="19"/>
      <c r="F12" s="18"/>
      <c r="G12" s="18"/>
      <c r="H12" s="18"/>
      <c r="I12" s="18"/>
      <c r="J12" s="18"/>
      <c r="K12" s="18"/>
      <c r="L12" s="19"/>
      <c r="M12" s="19"/>
      <c r="N12" s="19"/>
      <c r="O12" s="19"/>
      <c r="P12" s="19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</row>
    <row r="13" spans="1:39" ht="16.5" customHeight="1">
      <c r="A13" s="216" t="s">
        <v>11</v>
      </c>
      <c r="B13" s="216"/>
      <c r="C13" s="216"/>
      <c r="D13" s="216"/>
      <c r="E13" s="216"/>
      <c r="F13" s="216"/>
      <c r="G13" s="216"/>
      <c r="H13" s="216"/>
      <c r="I13" s="216"/>
      <c r="J13" s="216"/>
      <c r="K13" s="216"/>
      <c r="L13" s="216"/>
      <c r="M13" s="216"/>
      <c r="N13" s="216"/>
      <c r="O13" s="216"/>
      <c r="P13" s="216"/>
      <c r="Q13" s="216"/>
      <c r="R13" s="216"/>
      <c r="S13" s="216"/>
      <c r="T13" s="216"/>
      <c r="U13" s="216"/>
      <c r="V13" s="216"/>
      <c r="W13" s="216"/>
      <c r="X13" s="216"/>
      <c r="Y13" s="216"/>
      <c r="Z13" s="216"/>
      <c r="AA13" s="216"/>
      <c r="AB13" s="216"/>
      <c r="AC13" s="216"/>
      <c r="AD13" s="216"/>
      <c r="AE13" s="216"/>
      <c r="AF13" s="216"/>
      <c r="AG13" s="216"/>
      <c r="AH13" s="216"/>
      <c r="AI13" s="216"/>
      <c r="AJ13" s="216"/>
      <c r="AK13" s="216"/>
      <c r="AL13" s="216"/>
      <c r="AM13" s="216"/>
    </row>
    <row r="14" spans="1:39" ht="16.5" customHeight="1">
      <c r="A14" s="216" t="s">
        <v>12</v>
      </c>
      <c r="B14" s="216"/>
      <c r="C14" s="216"/>
      <c r="D14" s="216"/>
      <c r="E14" s="216"/>
      <c r="F14" s="216"/>
      <c r="G14" s="216"/>
      <c r="H14" s="216"/>
      <c r="I14" s="216"/>
      <c r="J14" s="216"/>
      <c r="K14" s="216"/>
      <c r="L14" s="216"/>
      <c r="M14" s="216"/>
      <c r="N14" s="216"/>
      <c r="O14" s="216"/>
      <c r="P14" s="216"/>
      <c r="Q14" s="216"/>
      <c r="R14" s="216"/>
      <c r="S14" s="216"/>
      <c r="T14" s="216"/>
      <c r="U14" s="216"/>
      <c r="V14" s="216"/>
      <c r="W14" s="216"/>
      <c r="X14" s="216"/>
      <c r="Y14" s="216"/>
      <c r="Z14" s="216"/>
      <c r="AA14" s="216"/>
      <c r="AB14" s="216"/>
      <c r="AC14" s="216"/>
      <c r="AD14" s="216"/>
      <c r="AE14" s="216"/>
      <c r="AF14" s="216"/>
      <c r="AG14" s="216"/>
      <c r="AH14" s="216"/>
      <c r="AI14" s="216"/>
      <c r="AJ14" s="216"/>
      <c r="AK14" s="216"/>
      <c r="AL14" s="216"/>
      <c r="AM14" s="216"/>
    </row>
    <row r="15" spans="1:39" ht="16.5" customHeight="1">
      <c r="A15" s="216" t="s">
        <v>79</v>
      </c>
      <c r="B15" s="216"/>
      <c r="C15" s="216"/>
      <c r="D15" s="216"/>
      <c r="E15" s="216"/>
      <c r="F15" s="216"/>
      <c r="G15" s="216"/>
      <c r="H15" s="216"/>
      <c r="I15" s="216"/>
      <c r="J15" s="216"/>
      <c r="K15" s="216"/>
      <c r="L15" s="216"/>
      <c r="M15" s="216"/>
      <c r="N15" s="216"/>
      <c r="O15" s="216"/>
      <c r="P15" s="216"/>
      <c r="Q15" s="216"/>
      <c r="R15" s="216"/>
      <c r="S15" s="216"/>
      <c r="T15" s="216"/>
      <c r="U15" s="216"/>
      <c r="V15" s="216"/>
      <c r="W15" s="216"/>
      <c r="X15" s="216"/>
      <c r="Y15" s="216"/>
      <c r="Z15" s="216"/>
      <c r="AA15" s="216"/>
      <c r="AB15" s="216"/>
      <c r="AC15" s="216"/>
      <c r="AD15" s="216"/>
      <c r="AE15" s="216"/>
      <c r="AF15" s="216"/>
      <c r="AG15" s="216"/>
      <c r="AH15" s="216"/>
      <c r="AI15" s="216"/>
      <c r="AJ15" s="216"/>
      <c r="AK15" s="216"/>
      <c r="AL15" s="216"/>
      <c r="AM15" s="216"/>
    </row>
    <row r="16" spans="1:39" ht="15" customHeight="1">
      <c r="A16" s="182" t="s">
        <v>14</v>
      </c>
      <c r="B16" s="183" t="s">
        <v>15</v>
      </c>
      <c r="C16" s="182" t="s">
        <v>16</v>
      </c>
      <c r="D16" s="184" t="s">
        <v>17</v>
      </c>
      <c r="E16" s="184" t="s">
        <v>55</v>
      </c>
      <c r="F16" s="185" t="s">
        <v>19</v>
      </c>
      <c r="G16" s="186" t="s">
        <v>104</v>
      </c>
      <c r="H16" s="186"/>
      <c r="I16" s="186"/>
      <c r="J16" s="186"/>
      <c r="K16" s="186"/>
      <c r="L16" s="186"/>
      <c r="M16" s="186"/>
      <c r="N16" s="186"/>
      <c r="O16" s="186"/>
      <c r="P16" s="186"/>
      <c r="Q16" s="186"/>
      <c r="R16" s="186"/>
      <c r="S16" s="186"/>
      <c r="T16" s="186"/>
      <c r="U16" s="186"/>
      <c r="V16" s="186"/>
      <c r="W16" s="186"/>
      <c r="X16" s="186"/>
      <c r="Y16" s="186"/>
      <c r="Z16" s="186"/>
      <c r="AA16" s="186"/>
      <c r="AB16" s="186"/>
      <c r="AC16" s="186"/>
      <c r="AD16" s="186"/>
      <c r="AE16" s="186"/>
      <c r="AF16" s="186"/>
      <c r="AG16" s="186"/>
      <c r="AH16" s="186"/>
      <c r="AI16" s="186"/>
      <c r="AJ16" s="186"/>
      <c r="AK16" s="186"/>
      <c r="AL16" s="176" t="s">
        <v>64</v>
      </c>
      <c r="AM16" s="176" t="s">
        <v>65</v>
      </c>
    </row>
    <row r="17" spans="1:69" ht="15" customHeight="1">
      <c r="A17" s="182"/>
      <c r="B17" s="183"/>
      <c r="C17" s="182"/>
      <c r="D17" s="184"/>
      <c r="E17" s="184"/>
      <c r="F17" s="185"/>
      <c r="G17" s="241">
        <v>1</v>
      </c>
      <c r="H17" s="24">
        <v>2</v>
      </c>
      <c r="I17" s="23">
        <v>3</v>
      </c>
      <c r="J17" s="24">
        <v>4</v>
      </c>
      <c r="K17" s="23">
        <v>5</v>
      </c>
      <c r="L17" s="24">
        <v>6</v>
      </c>
      <c r="M17" s="241">
        <v>7</v>
      </c>
      <c r="N17" s="242">
        <v>8</v>
      </c>
      <c r="O17" s="23">
        <v>9</v>
      </c>
      <c r="P17" s="24">
        <v>10</v>
      </c>
      <c r="Q17" s="23">
        <v>11</v>
      </c>
      <c r="R17" s="24">
        <v>12</v>
      </c>
      <c r="S17" s="23">
        <v>13</v>
      </c>
      <c r="T17" s="242">
        <v>14</v>
      </c>
      <c r="U17" s="241">
        <v>15</v>
      </c>
      <c r="V17" s="24">
        <v>16</v>
      </c>
      <c r="W17" s="23">
        <v>17</v>
      </c>
      <c r="X17" s="24">
        <v>18</v>
      </c>
      <c r="Y17" s="23">
        <v>19</v>
      </c>
      <c r="Z17" s="24">
        <v>20</v>
      </c>
      <c r="AA17" s="241">
        <v>21</v>
      </c>
      <c r="AB17" s="242">
        <v>22</v>
      </c>
      <c r="AC17" s="23">
        <v>23</v>
      </c>
      <c r="AD17" s="24">
        <v>24</v>
      </c>
      <c r="AE17" s="23">
        <v>25</v>
      </c>
      <c r="AF17" s="24">
        <v>26</v>
      </c>
      <c r="AG17" s="23">
        <v>27</v>
      </c>
      <c r="AH17" s="242">
        <v>28</v>
      </c>
      <c r="AI17" s="241">
        <v>29</v>
      </c>
      <c r="AJ17" s="24">
        <v>30</v>
      </c>
      <c r="AK17" s="23">
        <v>31</v>
      </c>
      <c r="AL17" s="176"/>
      <c r="AM17" s="176"/>
    </row>
    <row r="18" spans="1:69" ht="15" customHeight="1">
      <c r="A18" s="182"/>
      <c r="B18" s="183"/>
      <c r="C18" s="182"/>
      <c r="D18" s="184"/>
      <c r="E18" s="184"/>
      <c r="F18" s="185"/>
      <c r="G18" s="177" t="s">
        <v>21</v>
      </c>
      <c r="H18" s="177"/>
      <c r="I18" s="177"/>
      <c r="J18" s="177"/>
      <c r="K18" s="177"/>
      <c r="L18" s="177"/>
      <c r="M18" s="177"/>
      <c r="N18" s="177"/>
      <c r="O18" s="177"/>
      <c r="P18" s="177"/>
      <c r="Q18" s="177"/>
      <c r="R18" s="177"/>
      <c r="S18" s="177"/>
      <c r="T18" s="177"/>
      <c r="U18" s="177"/>
      <c r="V18" s="177"/>
      <c r="W18" s="177"/>
      <c r="X18" s="177"/>
      <c r="Y18" s="177"/>
      <c r="Z18" s="177"/>
      <c r="AA18" s="177"/>
      <c r="AB18" s="177"/>
      <c r="AC18" s="177"/>
      <c r="AD18" s="177"/>
      <c r="AE18" s="177"/>
      <c r="AF18" s="177"/>
      <c r="AG18" s="177"/>
      <c r="AH18" s="177"/>
      <c r="AI18" s="177"/>
      <c r="AJ18" s="177"/>
      <c r="AK18" s="177"/>
      <c r="AL18" s="176"/>
      <c r="AM18" s="176"/>
    </row>
    <row r="19" spans="1:69" ht="17.25" customHeight="1">
      <c r="A19" s="182"/>
      <c r="B19" s="183"/>
      <c r="C19" s="182"/>
      <c r="D19" s="184"/>
      <c r="E19" s="184"/>
      <c r="F19" s="185"/>
      <c r="G19" s="177"/>
      <c r="H19" s="177"/>
      <c r="I19" s="177"/>
      <c r="J19" s="177"/>
      <c r="K19" s="177"/>
      <c r="L19" s="177"/>
      <c r="M19" s="177"/>
      <c r="N19" s="177"/>
      <c r="O19" s="177"/>
      <c r="P19" s="177"/>
      <c r="Q19" s="177"/>
      <c r="R19" s="177"/>
      <c r="S19" s="177"/>
      <c r="T19" s="177"/>
      <c r="U19" s="177"/>
      <c r="V19" s="177"/>
      <c r="W19" s="177"/>
      <c r="X19" s="177"/>
      <c r="Y19" s="177"/>
      <c r="Z19" s="177"/>
      <c r="AA19" s="177"/>
      <c r="AB19" s="177"/>
      <c r="AC19" s="177"/>
      <c r="AD19" s="177"/>
      <c r="AE19" s="177"/>
      <c r="AF19" s="177"/>
      <c r="AG19" s="177"/>
      <c r="AH19" s="177"/>
      <c r="AI19" s="177"/>
      <c r="AJ19" s="177"/>
      <c r="AK19" s="177"/>
      <c r="AL19" s="176"/>
      <c r="AM19" s="176"/>
    </row>
    <row r="20" spans="1:69" s="29" customFormat="1" ht="19.5" thickBot="1">
      <c r="A20" s="27">
        <v>1</v>
      </c>
      <c r="B20" s="27">
        <v>2</v>
      </c>
      <c r="C20" s="28">
        <v>3</v>
      </c>
      <c r="D20" s="28">
        <v>5</v>
      </c>
      <c r="E20" s="27">
        <v>6</v>
      </c>
      <c r="F20" s="27">
        <v>7</v>
      </c>
      <c r="G20" s="178">
        <v>7</v>
      </c>
      <c r="H20" s="178"/>
      <c r="I20" s="178"/>
      <c r="J20" s="178"/>
      <c r="K20" s="178"/>
      <c r="L20" s="178"/>
      <c r="M20" s="178"/>
      <c r="N20" s="178"/>
      <c r="O20" s="178"/>
      <c r="P20" s="178"/>
      <c r="Q20" s="178"/>
      <c r="R20" s="178"/>
      <c r="S20" s="178"/>
      <c r="T20" s="178"/>
      <c r="U20" s="178"/>
      <c r="V20" s="178"/>
      <c r="W20" s="178"/>
      <c r="X20" s="178"/>
      <c r="Y20" s="178"/>
      <c r="Z20" s="178"/>
      <c r="AA20" s="178"/>
      <c r="AB20" s="178"/>
      <c r="AC20" s="178"/>
      <c r="AD20" s="178"/>
      <c r="AE20" s="178"/>
      <c r="AF20" s="178"/>
      <c r="AG20" s="178"/>
      <c r="AH20" s="178"/>
      <c r="AI20" s="178"/>
      <c r="AJ20" s="178"/>
      <c r="AK20" s="178"/>
      <c r="AL20" s="89"/>
      <c r="AM20" s="27">
        <v>8</v>
      </c>
      <c r="AQ20" s="30"/>
      <c r="AR20" s="30"/>
      <c r="AS20" s="30"/>
      <c r="AT20" s="30"/>
      <c r="AU20" s="30"/>
      <c r="AV20" s="30"/>
      <c r="AW20" s="30"/>
      <c r="AX20" s="30"/>
      <c r="AY20" s="30"/>
      <c r="AZ20" s="30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</row>
    <row r="21" spans="1:69" s="34" customFormat="1" ht="15" hidden="1" customHeight="1">
      <c r="A21" s="23"/>
      <c r="B21" s="31"/>
      <c r="C21" s="179" t="s">
        <v>22</v>
      </c>
      <c r="D21" s="179"/>
      <c r="E21" s="179"/>
      <c r="F21" s="32" t="s">
        <v>23</v>
      </c>
      <c r="G21" s="111">
        <f>'[1]мес ТЗ 2018'!AM262</f>
        <v>0</v>
      </c>
      <c r="H21" s="111">
        <f>'[1]мес ТЗ 2018'!AM401</f>
        <v>0</v>
      </c>
      <c r="I21" s="111">
        <f>'[1]мес ТЗ 2018'!AM541</f>
        <v>1.72</v>
      </c>
      <c r="J21" s="111">
        <f>'[1]мес ТЗ 2018'!AM643</f>
        <v>13.332000000000001</v>
      </c>
      <c r="K21" s="111">
        <f>'[1]мес ТЗ 2018'!AM748</f>
        <v>13.332000000000001</v>
      </c>
      <c r="L21" s="111">
        <f>'[1]мес ТЗ 2018'!AM851</f>
        <v>0</v>
      </c>
      <c r="M21" s="111">
        <f>'[1]мес ТЗ 2018'!AM952</f>
        <v>0</v>
      </c>
      <c r="N21" s="111">
        <f>'[1]мес ТЗ 2018'!AM1092</f>
        <v>0</v>
      </c>
      <c r="O21" s="111">
        <f>'[1]мес ТЗ 2018'!AM1191</f>
        <v>0</v>
      </c>
      <c r="P21" s="111">
        <f>'[1]мес ТЗ 2018'!AM1289</f>
        <v>0</v>
      </c>
      <c r="Q21" s="111">
        <f>'[1]мес ТЗ 2018'!AM1429</f>
        <v>5.67</v>
      </c>
      <c r="R21" s="111">
        <f>'[1]мес ТЗ 2018'!AM1562</f>
        <v>0</v>
      </c>
      <c r="S21" s="111"/>
      <c r="T21" s="111"/>
      <c r="U21" s="111"/>
      <c r="V21" s="111"/>
      <c r="W21" s="111"/>
      <c r="X21" s="111"/>
      <c r="Y21" s="111"/>
      <c r="Z21" s="111"/>
      <c r="AA21" s="111"/>
      <c r="AB21" s="111"/>
      <c r="AC21" s="111"/>
      <c r="AD21" s="111"/>
      <c r="AE21" s="111"/>
      <c r="AF21" s="111"/>
      <c r="AG21" s="111"/>
      <c r="AH21" s="111"/>
      <c r="AI21" s="111"/>
      <c r="AJ21" s="111"/>
      <c r="AK21" s="111"/>
      <c r="AL21" s="33"/>
      <c r="AM21" s="33">
        <f t="shared" ref="AM21:AM24" si="0">SUM(G21:R21)</f>
        <v>34.054000000000002</v>
      </c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9"/>
      <c r="BL21" s="9"/>
      <c r="BM21" s="9"/>
      <c r="BN21" s="9"/>
      <c r="BO21" s="9"/>
      <c r="BP21" s="9"/>
      <c r="BQ21" s="9"/>
    </row>
    <row r="22" spans="1:69" s="34" customFormat="1" ht="15" hidden="1" customHeight="1">
      <c r="A22" s="23"/>
      <c r="B22" s="31"/>
      <c r="C22" s="180" t="s">
        <v>24</v>
      </c>
      <c r="D22" s="180"/>
      <c r="E22" s="180"/>
      <c r="F22" s="32" t="s">
        <v>23</v>
      </c>
      <c r="G22" s="111">
        <f>'[1]мес ТЗ 2018'!AM263</f>
        <v>0</v>
      </c>
      <c r="H22" s="111">
        <f>'[1]мес ТЗ 2018'!AM402</f>
        <v>6</v>
      </c>
      <c r="I22" s="111">
        <f>'[1]мес ТЗ 2018'!AM542</f>
        <v>3.17</v>
      </c>
      <c r="J22" s="111">
        <f>'[1]мес ТЗ 2018'!AM644</f>
        <v>0</v>
      </c>
      <c r="K22" s="111">
        <f>'[1]мес ТЗ 2018'!AM749</f>
        <v>1.72</v>
      </c>
      <c r="L22" s="111">
        <f>'[1]мес ТЗ 2018'!AM852</f>
        <v>13.332000000000001</v>
      </c>
      <c r="M22" s="111">
        <f>'[1]мес ТЗ 2018'!AM953</f>
        <v>6</v>
      </c>
      <c r="N22" s="111">
        <f>'[1]мес ТЗ 2018'!AM1093</f>
        <v>19.678000000000001</v>
      </c>
      <c r="O22" s="111">
        <f>'[1]мес ТЗ 2018'!AM1192</f>
        <v>19.678000000000001</v>
      </c>
      <c r="P22" s="111">
        <f>'[1]мес ТЗ 2018'!AM1290</f>
        <v>0</v>
      </c>
      <c r="Q22" s="111">
        <f>'[1]мес ТЗ 2018'!AM1430</f>
        <v>9.7200000000000006</v>
      </c>
      <c r="R22" s="111">
        <f>'[1]мес ТЗ 2018'!AM1563</f>
        <v>0</v>
      </c>
      <c r="S22" s="111"/>
      <c r="T22" s="111"/>
      <c r="U22" s="111"/>
      <c r="V22" s="111"/>
      <c r="W22" s="111"/>
      <c r="X22" s="111"/>
      <c r="Y22" s="111"/>
      <c r="Z22" s="111"/>
      <c r="AA22" s="111"/>
      <c r="AB22" s="111"/>
      <c r="AC22" s="111"/>
      <c r="AD22" s="111"/>
      <c r="AE22" s="111"/>
      <c r="AF22" s="111"/>
      <c r="AG22" s="111"/>
      <c r="AH22" s="111"/>
      <c r="AI22" s="111"/>
      <c r="AJ22" s="111"/>
      <c r="AK22" s="111"/>
      <c r="AL22" s="33"/>
      <c r="AM22" s="33">
        <f t="shared" si="0"/>
        <v>79.298000000000002</v>
      </c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  <c r="BM22" s="9"/>
      <c r="BN22" s="9"/>
      <c r="BO22" s="9"/>
      <c r="BP22" s="9"/>
      <c r="BQ22" s="9"/>
    </row>
    <row r="23" spans="1:69" s="34" customFormat="1" ht="15" hidden="1" customHeight="1">
      <c r="A23" s="23"/>
      <c r="B23" s="31"/>
      <c r="C23" s="31"/>
      <c r="D23" s="159"/>
      <c r="E23" s="159"/>
      <c r="F23" s="32" t="s">
        <v>23</v>
      </c>
      <c r="G23" s="111" t="e">
        <f>#REF!</f>
        <v>#REF!</v>
      </c>
      <c r="H23" s="111" t="e">
        <f>#REF!</f>
        <v>#REF!</v>
      </c>
      <c r="I23" s="111" t="e">
        <f>#REF!</f>
        <v>#REF!</v>
      </c>
      <c r="J23" s="111" t="e">
        <f>#REF!</f>
        <v>#REF!</v>
      </c>
      <c r="K23" s="111" t="e">
        <f>#REF!</f>
        <v>#REF!</v>
      </c>
      <c r="L23" s="111" t="e">
        <f>#REF!</f>
        <v>#REF!</v>
      </c>
      <c r="M23" s="111" t="e">
        <f>#REF!</f>
        <v>#REF!</v>
      </c>
      <c r="N23" s="111" t="e">
        <f>#REF!</f>
        <v>#REF!</v>
      </c>
      <c r="O23" s="111" t="e">
        <f>#REF!</f>
        <v>#REF!</v>
      </c>
      <c r="P23" s="111" t="e">
        <f>#REF!</f>
        <v>#REF!</v>
      </c>
      <c r="Q23" s="111" t="e">
        <f>#REF!</f>
        <v>#REF!</v>
      </c>
      <c r="R23" s="111" t="e">
        <f>#REF!</f>
        <v>#REF!</v>
      </c>
      <c r="S23" s="111"/>
      <c r="T23" s="111"/>
      <c r="U23" s="111"/>
      <c r="V23" s="111"/>
      <c r="W23" s="111"/>
      <c r="X23" s="111"/>
      <c r="Y23" s="111"/>
      <c r="Z23" s="111"/>
      <c r="AA23" s="111"/>
      <c r="AB23" s="111"/>
      <c r="AC23" s="111"/>
      <c r="AD23" s="111"/>
      <c r="AE23" s="111"/>
      <c r="AF23" s="111"/>
      <c r="AG23" s="111"/>
      <c r="AH23" s="111"/>
      <c r="AI23" s="111"/>
      <c r="AJ23" s="111"/>
      <c r="AK23" s="111"/>
      <c r="AL23" s="33"/>
      <c r="AM23" s="33" t="e">
        <f t="shared" si="0"/>
        <v>#REF!</v>
      </c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9"/>
      <c r="BN23" s="9"/>
      <c r="BO23" s="9"/>
      <c r="BP23" s="9"/>
      <c r="BQ23" s="9"/>
    </row>
    <row r="24" spans="1:69" s="34" customFormat="1" ht="15" hidden="1" customHeight="1">
      <c r="A24" s="23"/>
      <c r="B24" s="31"/>
      <c r="C24" s="180" t="s">
        <v>25</v>
      </c>
      <c r="D24" s="180"/>
      <c r="E24" s="180"/>
      <c r="F24" s="32" t="s">
        <v>26</v>
      </c>
      <c r="G24" s="111">
        <f>'[1]мес ТЗ 2018'!AM265</f>
        <v>0</v>
      </c>
      <c r="H24" s="111">
        <f>'[1]мес ТЗ 2018'!AM404</f>
        <v>0</v>
      </c>
      <c r="I24" s="111">
        <f>'[1]мес ТЗ 2018'!AM544</f>
        <v>0.47</v>
      </c>
      <c r="J24" s="111">
        <f>'[1]мес ТЗ 2018'!AM646</f>
        <v>1.7239973417511201</v>
      </c>
      <c r="K24" s="111">
        <f>'[1]мес ТЗ 2018'!AM751</f>
        <v>13.332000000000001</v>
      </c>
      <c r="L24" s="111">
        <f>'[1]мес ТЗ 2018'!AM854</f>
        <v>0</v>
      </c>
      <c r="M24" s="248">
        <f>'[1]мес ТЗ 2018'!AM955</f>
        <v>0</v>
      </c>
      <c r="N24" s="111">
        <f>'[1]мес ТЗ 2018'!AM1095</f>
        <v>139.34399999999999</v>
      </c>
      <c r="O24" s="114">
        <f>'[1]мес ТЗ 2018'!AM1194</f>
        <v>19.678000000000001</v>
      </c>
      <c r="P24" s="111">
        <f>'[1]мес ТЗ 2018'!AM1292</f>
        <v>0</v>
      </c>
      <c r="Q24" s="111">
        <f>'[1]мес ТЗ 2018'!AM1432</f>
        <v>4.2300000000000004</v>
      </c>
      <c r="R24" s="111">
        <f>'[1]мес ТЗ 2018'!AM1565</f>
        <v>0</v>
      </c>
      <c r="S24" s="111"/>
      <c r="T24" s="111"/>
      <c r="U24" s="111"/>
      <c r="V24" s="111"/>
      <c r="W24" s="111"/>
      <c r="X24" s="111"/>
      <c r="Y24" s="111"/>
      <c r="Z24" s="111"/>
      <c r="AA24" s="111"/>
      <c r="AB24" s="111"/>
      <c r="AC24" s="111"/>
      <c r="AD24" s="111"/>
      <c r="AE24" s="111"/>
      <c r="AF24" s="111"/>
      <c r="AG24" s="111"/>
      <c r="AH24" s="111"/>
      <c r="AI24" s="111"/>
      <c r="AJ24" s="111"/>
      <c r="AK24" s="111"/>
      <c r="AL24" s="33"/>
      <c r="AM24" s="33">
        <f t="shared" si="0"/>
        <v>178.7779973417511</v>
      </c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9"/>
      <c r="BM24" s="9"/>
      <c r="BN24" s="9"/>
      <c r="BO24" s="9"/>
      <c r="BP24" s="9"/>
      <c r="BQ24" s="9"/>
    </row>
    <row r="25" spans="1:69" s="39" customFormat="1" ht="102" customHeight="1">
      <c r="A25" s="36" t="s">
        <v>27</v>
      </c>
      <c r="B25" s="158" t="s">
        <v>69</v>
      </c>
      <c r="C25" s="31" t="s">
        <v>80</v>
      </c>
      <c r="D25" s="35" t="s">
        <v>30</v>
      </c>
      <c r="E25" s="38" t="s">
        <v>31</v>
      </c>
      <c r="F25" s="214"/>
      <c r="G25" s="243"/>
      <c r="H25" s="111">
        <v>1</v>
      </c>
      <c r="I25" s="111"/>
      <c r="J25" s="111"/>
      <c r="K25" s="111"/>
      <c r="L25" s="111"/>
      <c r="M25" s="245"/>
      <c r="N25" s="243"/>
      <c r="O25" s="111"/>
      <c r="P25" s="111"/>
      <c r="Q25" s="111"/>
      <c r="R25" s="111"/>
      <c r="S25" s="111"/>
      <c r="T25" s="243"/>
      <c r="U25" s="243"/>
      <c r="V25" s="111"/>
      <c r="W25" s="111"/>
      <c r="X25" s="111"/>
      <c r="Y25" s="111"/>
      <c r="Z25" s="111"/>
      <c r="AA25" s="243"/>
      <c r="AB25" s="243"/>
      <c r="AC25" s="111"/>
      <c r="AD25" s="111"/>
      <c r="AE25" s="111"/>
      <c r="AF25" s="111"/>
      <c r="AG25" s="111"/>
      <c r="AH25" s="243"/>
      <c r="AI25" s="243"/>
      <c r="AJ25" s="111"/>
      <c r="AK25" s="111"/>
      <c r="AL25" s="33">
        <v>1</v>
      </c>
      <c r="AM25" s="33">
        <f>SUM(G25:AK25)</f>
        <v>1</v>
      </c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9"/>
      <c r="BJ25" s="9"/>
      <c r="BK25" s="9"/>
      <c r="BL25" s="9"/>
      <c r="BM25" s="9"/>
      <c r="BN25" s="9"/>
      <c r="BO25" s="9"/>
      <c r="BP25" s="9"/>
      <c r="BQ25" s="9"/>
    </row>
    <row r="26" spans="1:69" s="41" customFormat="1" ht="60" hidden="1" customHeight="1">
      <c r="A26" s="36" t="s">
        <v>32</v>
      </c>
      <c r="B26" s="158"/>
      <c r="C26" s="31" t="s">
        <v>66</v>
      </c>
      <c r="D26" s="35" t="s">
        <v>34</v>
      </c>
      <c r="E26" s="40" t="s">
        <v>35</v>
      </c>
      <c r="F26" s="215"/>
      <c r="G26" s="243"/>
      <c r="H26" s="111"/>
      <c r="I26" s="111"/>
      <c r="J26" s="111"/>
      <c r="K26" s="111"/>
      <c r="L26" s="111"/>
      <c r="M26" s="245"/>
      <c r="N26" s="243"/>
      <c r="O26" s="111"/>
      <c r="P26" s="111"/>
      <c r="Q26" s="111"/>
      <c r="R26" s="111"/>
      <c r="S26" s="111"/>
      <c r="T26" s="243"/>
      <c r="U26" s="243"/>
      <c r="V26" s="111"/>
      <c r="W26" s="111"/>
      <c r="X26" s="111"/>
      <c r="Y26" s="111"/>
      <c r="Z26" s="111"/>
      <c r="AA26" s="243"/>
      <c r="AB26" s="243"/>
      <c r="AC26" s="111"/>
      <c r="AD26" s="111"/>
      <c r="AE26" s="111"/>
      <c r="AF26" s="111"/>
      <c r="AG26" s="111"/>
      <c r="AH26" s="243"/>
      <c r="AI26" s="243"/>
      <c r="AJ26" s="111"/>
      <c r="AK26" s="111"/>
      <c r="AL26" s="33"/>
      <c r="AM26" s="33">
        <f t="shared" ref="AM26" si="1">SUM(G26:AK26)</f>
        <v>0</v>
      </c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9"/>
      <c r="BL26" s="9"/>
      <c r="BM26" s="9"/>
      <c r="BN26" s="9"/>
      <c r="BO26" s="9"/>
      <c r="BP26" s="9"/>
      <c r="BQ26" s="9"/>
    </row>
    <row r="27" spans="1:69" s="96" customFormat="1" ht="93.75" customHeight="1" thickBot="1">
      <c r="A27" s="36" t="s">
        <v>36</v>
      </c>
      <c r="B27" s="158"/>
      <c r="C27" s="31" t="s">
        <v>67</v>
      </c>
      <c r="D27" s="35" t="s">
        <v>38</v>
      </c>
      <c r="E27" s="31" t="s">
        <v>73</v>
      </c>
      <c r="F27" s="215"/>
      <c r="G27" s="243"/>
      <c r="H27" s="111">
        <v>1</v>
      </c>
      <c r="I27" s="111">
        <v>1</v>
      </c>
      <c r="J27" s="111">
        <v>1</v>
      </c>
      <c r="K27" s="111">
        <v>1</v>
      </c>
      <c r="L27" s="111">
        <v>1</v>
      </c>
      <c r="M27" s="245"/>
      <c r="N27" s="243"/>
      <c r="O27" s="111"/>
      <c r="P27" s="111"/>
      <c r="Q27" s="111"/>
      <c r="R27" s="111"/>
      <c r="S27" s="111"/>
      <c r="T27" s="243"/>
      <c r="U27" s="243"/>
      <c r="V27" s="111"/>
      <c r="W27" s="111"/>
      <c r="X27" s="111"/>
      <c r="Y27" s="111"/>
      <c r="Z27" s="111"/>
      <c r="AA27" s="243"/>
      <c r="AB27" s="243"/>
      <c r="AC27" s="111"/>
      <c r="AD27" s="111"/>
      <c r="AE27" s="111"/>
      <c r="AF27" s="111"/>
      <c r="AG27" s="111"/>
      <c r="AH27" s="243"/>
      <c r="AI27" s="243"/>
      <c r="AJ27" s="111"/>
      <c r="AK27" s="111"/>
      <c r="AL27" s="33">
        <v>5</v>
      </c>
      <c r="AM27" s="33">
        <v>1</v>
      </c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9"/>
      <c r="BJ27" s="9"/>
      <c r="BK27" s="9"/>
      <c r="BL27" s="9"/>
      <c r="BM27" s="9"/>
      <c r="BN27" s="9"/>
      <c r="BO27" s="9"/>
      <c r="BP27" s="9"/>
      <c r="BQ27" s="9"/>
    </row>
    <row r="28" spans="1:69" s="98" customFormat="1" ht="15.75" customHeight="1">
      <c r="A28" s="159" t="s">
        <v>40</v>
      </c>
      <c r="B28" s="159"/>
      <c r="C28" s="159"/>
      <c r="D28" s="159"/>
      <c r="E28" s="159"/>
      <c r="F28" s="43"/>
      <c r="G28" s="111">
        <f>SUM(G25:G27)</f>
        <v>0</v>
      </c>
      <c r="H28" s="111">
        <f>SUM(H25:H27)</f>
        <v>2</v>
      </c>
      <c r="I28" s="111">
        <f>SUM(I25:I27)</f>
        <v>1</v>
      </c>
      <c r="J28" s="111">
        <f>SUM(J25:J27)</f>
        <v>1</v>
      </c>
      <c r="K28" s="111">
        <f>SUM(K25:K27)</f>
        <v>1</v>
      </c>
      <c r="L28" s="111">
        <f>SUM(L25:L27)</f>
        <v>1</v>
      </c>
      <c r="M28" s="63"/>
      <c r="N28" s="111">
        <f t="shared" ref="H28:AM28" si="2">SUM(N25:N27)</f>
        <v>0</v>
      </c>
      <c r="O28" s="111">
        <f t="shared" si="2"/>
        <v>0</v>
      </c>
      <c r="P28" s="111">
        <f t="shared" si="2"/>
        <v>0</v>
      </c>
      <c r="Q28" s="111">
        <f t="shared" si="2"/>
        <v>0</v>
      </c>
      <c r="R28" s="111">
        <f t="shared" si="2"/>
        <v>0</v>
      </c>
      <c r="S28" s="111">
        <f t="shared" si="2"/>
        <v>0</v>
      </c>
      <c r="T28" s="111">
        <f t="shared" si="2"/>
        <v>0</v>
      </c>
      <c r="U28" s="111">
        <f t="shared" si="2"/>
        <v>0</v>
      </c>
      <c r="V28" s="111">
        <f t="shared" si="2"/>
        <v>0</v>
      </c>
      <c r="W28" s="111">
        <f t="shared" si="2"/>
        <v>0</v>
      </c>
      <c r="X28" s="111">
        <f t="shared" si="2"/>
        <v>0</v>
      </c>
      <c r="Y28" s="111">
        <f t="shared" si="2"/>
        <v>0</v>
      </c>
      <c r="Z28" s="111">
        <f t="shared" si="2"/>
        <v>0</v>
      </c>
      <c r="AA28" s="111">
        <f t="shared" si="2"/>
        <v>0</v>
      </c>
      <c r="AB28" s="111">
        <f t="shared" si="2"/>
        <v>0</v>
      </c>
      <c r="AC28" s="111">
        <f t="shared" si="2"/>
        <v>0</v>
      </c>
      <c r="AD28" s="111">
        <f t="shared" si="2"/>
        <v>0</v>
      </c>
      <c r="AE28" s="111">
        <f t="shared" si="2"/>
        <v>0</v>
      </c>
      <c r="AF28" s="111">
        <f t="shared" si="2"/>
        <v>0</v>
      </c>
      <c r="AG28" s="111">
        <f t="shared" si="2"/>
        <v>0</v>
      </c>
      <c r="AH28" s="111">
        <f t="shared" si="2"/>
        <v>0</v>
      </c>
      <c r="AI28" s="111">
        <f t="shared" si="2"/>
        <v>0</v>
      </c>
      <c r="AJ28" s="111">
        <f t="shared" si="2"/>
        <v>0</v>
      </c>
      <c r="AK28" s="111">
        <f t="shared" si="2"/>
        <v>0</v>
      </c>
      <c r="AL28" s="33">
        <f t="shared" si="2"/>
        <v>6</v>
      </c>
      <c r="AM28" s="33">
        <f t="shared" si="2"/>
        <v>2</v>
      </c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30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69" s="34" customFormat="1" ht="15.75" hidden="1" customHeight="1">
      <c r="A29" s="45"/>
      <c r="B29" s="46"/>
      <c r="C29" s="160" t="s">
        <v>22</v>
      </c>
      <c r="D29" s="161"/>
      <c r="E29" s="162"/>
      <c r="F29" s="47"/>
      <c r="G29" s="48">
        <f>'[1]мес ТЗ 2018'!AM271</f>
        <v>0</v>
      </c>
      <c r="H29" s="48">
        <f>'[1]мес ТЗ 2018'!AM410</f>
        <v>30</v>
      </c>
      <c r="I29" s="48">
        <f>'[1]мес ТЗ 2018'!AM550</f>
        <v>3.98</v>
      </c>
      <c r="J29" s="48">
        <f>'[1]мес ТЗ 2018'!AM652</f>
        <v>0</v>
      </c>
      <c r="K29" s="48">
        <f>'[1]мес ТЗ 2018'!AM757</f>
        <v>2.17</v>
      </c>
      <c r="L29" s="48">
        <f>'[1]мес ТЗ 2018'!AM860</f>
        <v>19.678000000000001</v>
      </c>
      <c r="M29" s="48">
        <f>'[1]мес ТЗ 2018'!AM961</f>
        <v>30</v>
      </c>
      <c r="N29" s="48">
        <f>'[1]мес ТЗ 2018'!AM1101</f>
        <v>0</v>
      </c>
      <c r="O29" s="48">
        <f>'[1]мес ТЗ 2018'!AM1200</f>
        <v>15.465999999999999</v>
      </c>
      <c r="P29" s="48">
        <f>'[1]мес ТЗ 2018'!AM1298</f>
        <v>0</v>
      </c>
      <c r="Q29" s="48">
        <f>'[1]мес ТЗ 2018'!AM1438</f>
        <v>1.54</v>
      </c>
      <c r="R29" s="48">
        <f>'[1]мес ТЗ 2018'!AM1571</f>
        <v>0</v>
      </c>
      <c r="S29" s="48"/>
      <c r="T29" s="48"/>
      <c r="U29" s="48"/>
      <c r="V29" s="48"/>
      <c r="W29" s="48"/>
      <c r="X29" s="48"/>
      <c r="Y29" s="48"/>
      <c r="Z29" s="48"/>
      <c r="AA29" s="48"/>
      <c r="AB29" s="48"/>
      <c r="AC29" s="48"/>
      <c r="AD29" s="48"/>
      <c r="AE29" s="48"/>
      <c r="AF29" s="48"/>
      <c r="AG29" s="48"/>
      <c r="AH29" s="48"/>
      <c r="AI29" s="48"/>
      <c r="AJ29" s="48"/>
      <c r="AK29" s="49"/>
      <c r="AL29" s="50"/>
      <c r="AM29" s="50">
        <f t="shared" ref="AM29:AM30" si="3">SUM(G29:R29)</f>
        <v>102.834</v>
      </c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</row>
    <row r="30" spans="1:69" s="34" customFormat="1" ht="15.75" hidden="1" customHeight="1">
      <c r="A30" s="37"/>
      <c r="B30" s="31"/>
      <c r="C30" s="163" t="s">
        <v>24</v>
      </c>
      <c r="D30" s="164"/>
      <c r="E30" s="165"/>
      <c r="F30" s="32"/>
      <c r="G30" s="33">
        <f>'[1]мес ТЗ 2018'!AM272</f>
        <v>0</v>
      </c>
      <c r="H30" s="33">
        <f>'[1]мес ТЗ 2018'!AM411</f>
        <v>3.15</v>
      </c>
      <c r="I30" s="33">
        <f>'[1]мес ТЗ 2018'!AM551</f>
        <v>19.678000000000001</v>
      </c>
      <c r="J30" s="33">
        <f>'[1]мес ТЗ 2018'!AM653</f>
        <v>19.678000000000001</v>
      </c>
      <c r="K30" s="33">
        <f>'[1]мес ТЗ 2018'!AM758</f>
        <v>3.98</v>
      </c>
      <c r="L30" s="33">
        <f>'[1]мес ТЗ 2018'!AM861</f>
        <v>0.57999999999999996</v>
      </c>
      <c r="M30" s="33">
        <f>'[1]мес ТЗ 2018'!AM962</f>
        <v>8.35</v>
      </c>
      <c r="N30" s="33">
        <f>'[1]мес ТЗ 2018'!AM1102</f>
        <v>15.465999999999999</v>
      </c>
      <c r="O30" s="33">
        <f>'[1]мес ТЗ 2018'!AM1201</f>
        <v>0</v>
      </c>
      <c r="P30" s="33">
        <f>'[1]мес ТЗ 2018'!AM1299</f>
        <v>0</v>
      </c>
      <c r="Q30" s="33">
        <f>'[1]мес ТЗ 2018'!AM1439</f>
        <v>0.9</v>
      </c>
      <c r="R30" s="33">
        <f>'[1]мес ТЗ 2018'!AM1572</f>
        <v>6</v>
      </c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51"/>
      <c r="AL30" s="50"/>
      <c r="AM30" s="50">
        <f t="shared" si="3"/>
        <v>77.781999999999996</v>
      </c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9"/>
      <c r="BJ30" s="9"/>
      <c r="BK30" s="9"/>
      <c r="BL30" s="9"/>
      <c r="BM30" s="9"/>
      <c r="BN30" s="9"/>
      <c r="BO30" s="9"/>
      <c r="BP30" s="9"/>
      <c r="BQ30" s="9"/>
    </row>
    <row r="31" spans="1:69" s="34" customFormat="1" ht="15.75" hidden="1" customHeight="1">
      <c r="A31" s="37"/>
      <c r="B31" s="31"/>
      <c r="C31" s="31"/>
      <c r="D31" s="166"/>
      <c r="E31" s="167"/>
      <c r="F31" s="32"/>
      <c r="G31" s="33">
        <f>G28</f>
        <v>0</v>
      </c>
      <c r="H31" s="33" t="e">
        <f>#REF!</f>
        <v>#REF!</v>
      </c>
      <c r="I31" s="33">
        <f>H28</f>
        <v>2</v>
      </c>
      <c r="J31" s="33">
        <f>I28</f>
        <v>1</v>
      </c>
      <c r="K31" s="33">
        <f>J28</f>
        <v>1</v>
      </c>
      <c r="L31" s="33">
        <f>K28</f>
        <v>1</v>
      </c>
      <c r="M31" s="33">
        <f>L28</f>
        <v>1</v>
      </c>
      <c r="N31" s="33">
        <f t="shared" ref="H31:R31" si="4">N28</f>
        <v>0</v>
      </c>
      <c r="O31" s="33">
        <f t="shared" si="4"/>
        <v>0</v>
      </c>
      <c r="P31" s="33">
        <f t="shared" si="4"/>
        <v>0</v>
      </c>
      <c r="Q31" s="33">
        <f t="shared" si="4"/>
        <v>0</v>
      </c>
      <c r="R31" s="33">
        <f t="shared" si="4"/>
        <v>0</v>
      </c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  <c r="AH31" s="33"/>
      <c r="AI31" s="33"/>
      <c r="AJ31" s="33"/>
      <c r="AK31" s="51"/>
      <c r="AL31" s="50"/>
      <c r="AM31" s="50" t="e">
        <f>SUM(G31:R31)</f>
        <v>#REF!</v>
      </c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9"/>
      <c r="BJ31" s="9"/>
      <c r="BK31" s="9"/>
      <c r="BL31" s="9"/>
      <c r="BM31" s="9"/>
      <c r="BN31" s="9"/>
      <c r="BO31" s="9"/>
      <c r="BP31" s="9"/>
      <c r="BQ31" s="9"/>
    </row>
    <row r="32" spans="1:69" s="34" customFormat="1" ht="15.75" hidden="1" customHeight="1">
      <c r="A32" s="37"/>
      <c r="B32" s="31"/>
      <c r="C32" s="163" t="s">
        <v>25</v>
      </c>
      <c r="D32" s="164"/>
      <c r="E32" s="165"/>
      <c r="F32" s="32"/>
      <c r="G32" s="33">
        <f>'[1]мес ТЗ 2018'!AM274</f>
        <v>30</v>
      </c>
      <c r="H32" s="33">
        <f>'[1]мес ТЗ 2018'!AM413</f>
        <v>38.549999999999997</v>
      </c>
      <c r="I32" s="33">
        <f>'[1]мес ТЗ 2018'!AM553</f>
        <v>0</v>
      </c>
      <c r="J32" s="33">
        <f>'[1]мес ТЗ 2018'!AM655</f>
        <v>3.9780698364827298</v>
      </c>
      <c r="K32" s="33">
        <f>'[1]мес ТЗ 2018'!AM760</f>
        <v>0.57999999999999996</v>
      </c>
      <c r="L32" s="33">
        <f>'[1]мес ТЗ 2018'!AM863</f>
        <v>15.465999999999999</v>
      </c>
      <c r="M32" s="33">
        <f>'[1]мес ТЗ 2018'!AM964</f>
        <v>42.85</v>
      </c>
      <c r="N32" s="33">
        <f>'[1]мес ТЗ 2018'!AM1104</f>
        <v>306.12799999999999</v>
      </c>
      <c r="O32" s="52">
        <f>'[1]мес ТЗ 2018'!AM1203</f>
        <v>15.465999999999999</v>
      </c>
      <c r="P32" s="33">
        <f>'[1]мес ТЗ 2018'!AM1301</f>
        <v>30</v>
      </c>
      <c r="Q32" s="33">
        <f>'[1]мес ТЗ 2018'!AM1441</f>
        <v>0</v>
      </c>
      <c r="R32" s="33">
        <f>'[1]мес ТЗ 2018'!AM1574</f>
        <v>0</v>
      </c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J32" s="33"/>
      <c r="AK32" s="51"/>
      <c r="AL32" s="50"/>
      <c r="AM32" s="50">
        <f t="shared" ref="AM32" si="5">SUM(G32:R32)</f>
        <v>483.01806983648271</v>
      </c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9"/>
      <c r="BJ32" s="9"/>
      <c r="BK32" s="9"/>
      <c r="BL32" s="9"/>
      <c r="BM32" s="9"/>
      <c r="BN32" s="9"/>
      <c r="BO32" s="9"/>
      <c r="BP32" s="9"/>
      <c r="BQ32" s="9"/>
    </row>
    <row r="33" spans="1:69" ht="45" customHeight="1"/>
    <row r="34" spans="1:69" ht="15" customHeight="1">
      <c r="A34" s="77"/>
      <c r="B34" s="78"/>
      <c r="C34" s="78"/>
      <c r="D34" s="78"/>
      <c r="E34" s="78"/>
      <c r="F34" s="78"/>
      <c r="G34" s="25"/>
      <c r="H34" s="25"/>
      <c r="I34" s="25"/>
      <c r="J34" s="25"/>
      <c r="K34" s="25"/>
      <c r="L34" s="25"/>
      <c r="M34" s="25"/>
      <c r="N34" s="79"/>
      <c r="O34" s="79"/>
      <c r="P34" s="79"/>
      <c r="Q34" s="79"/>
      <c r="R34" s="79"/>
      <c r="S34" s="79"/>
      <c r="T34" s="79"/>
      <c r="U34" s="79"/>
      <c r="V34" s="79"/>
      <c r="W34" s="79"/>
      <c r="X34" s="79"/>
      <c r="Y34" s="79"/>
      <c r="Z34" s="79"/>
      <c r="AA34" s="79"/>
      <c r="AB34" s="79"/>
      <c r="AC34" s="79"/>
      <c r="AD34" s="79"/>
      <c r="AE34" s="79"/>
      <c r="AF34" s="79"/>
      <c r="AG34" s="79"/>
      <c r="AH34" s="79"/>
      <c r="AI34" s="79"/>
      <c r="AJ34" s="79"/>
      <c r="AK34" s="79"/>
      <c r="AL34" s="54"/>
      <c r="AM34" s="6"/>
      <c r="AP34" s="9"/>
      <c r="BQ34" s="6"/>
    </row>
    <row r="35" spans="1:69" s="80" customFormat="1" ht="66" customHeight="1">
      <c r="B35" s="151" t="s">
        <v>45</v>
      </c>
      <c r="C35" s="151"/>
      <c r="D35" s="151"/>
      <c r="E35" s="151"/>
      <c r="F35" s="151"/>
      <c r="G35" s="151"/>
      <c r="H35" s="152" t="s">
        <v>46</v>
      </c>
      <c r="I35" s="152"/>
      <c r="J35" s="152"/>
      <c r="K35" s="152"/>
      <c r="L35" s="152"/>
      <c r="M35" s="152"/>
      <c r="P35" s="153"/>
      <c r="Q35" s="153"/>
      <c r="R35" s="153"/>
      <c r="S35" s="153"/>
      <c r="T35" s="81"/>
      <c r="U35" s="154" t="s">
        <v>47</v>
      </c>
      <c r="V35" s="154"/>
      <c r="W35" s="154"/>
    </row>
    <row r="36" spans="1:69" s="80" customFormat="1" ht="21.95" customHeight="1">
      <c r="I36" s="150" t="s">
        <v>6</v>
      </c>
      <c r="J36" s="150"/>
      <c r="K36" s="150"/>
      <c r="L36" s="150"/>
      <c r="P36" s="150" t="s">
        <v>8</v>
      </c>
      <c r="Q36" s="150"/>
      <c r="R36" s="150"/>
      <c r="S36" s="150"/>
      <c r="U36" s="150" t="s">
        <v>48</v>
      </c>
      <c r="V36" s="150"/>
      <c r="W36" s="150"/>
    </row>
    <row r="37" spans="1:69" s="80" customFormat="1" ht="70.5" customHeight="1">
      <c r="B37" s="151" t="s">
        <v>49</v>
      </c>
      <c r="C37" s="151"/>
      <c r="D37" s="151"/>
      <c r="E37" s="151"/>
      <c r="F37" s="151"/>
      <c r="G37" s="151"/>
      <c r="H37" s="152" t="s">
        <v>50</v>
      </c>
      <c r="I37" s="152"/>
      <c r="J37" s="152"/>
      <c r="K37" s="152"/>
      <c r="L37" s="152"/>
      <c r="M37" s="152"/>
      <c r="P37" s="153"/>
      <c r="Q37" s="153"/>
      <c r="R37" s="153"/>
      <c r="S37" s="153"/>
      <c r="T37" s="81"/>
      <c r="U37" s="154" t="s">
        <v>51</v>
      </c>
      <c r="V37" s="154"/>
      <c r="W37" s="154"/>
    </row>
    <row r="38" spans="1:69" s="80" customFormat="1" ht="26.1" customHeight="1">
      <c r="I38" s="150" t="s">
        <v>6</v>
      </c>
      <c r="J38" s="150"/>
      <c r="K38" s="150"/>
      <c r="L38" s="150"/>
      <c r="P38" s="150" t="s">
        <v>8</v>
      </c>
      <c r="Q38" s="150"/>
      <c r="R38" s="150"/>
      <c r="S38" s="150"/>
      <c r="U38" s="150" t="s">
        <v>48</v>
      </c>
      <c r="V38" s="150"/>
      <c r="W38" s="150"/>
    </row>
    <row r="39" spans="1:69" ht="15" customHeight="1">
      <c r="B39" s="82"/>
      <c r="C39" s="82"/>
      <c r="F39" s="84"/>
      <c r="G39" s="84"/>
      <c r="H39" s="84"/>
      <c r="K39" s="84"/>
      <c r="L39" s="84"/>
      <c r="M39" s="84"/>
      <c r="N39" s="84"/>
      <c r="O39" s="79"/>
      <c r="Q39" s="84"/>
      <c r="R39" s="84"/>
      <c r="S39" s="84"/>
      <c r="T39" s="84"/>
      <c r="U39" s="84"/>
      <c r="V39" s="84"/>
      <c r="W39" s="84"/>
      <c r="X39" s="84"/>
      <c r="Y39" s="84"/>
      <c r="Z39" s="84"/>
      <c r="AA39" s="84"/>
      <c r="AB39" s="84"/>
      <c r="AC39" s="84"/>
      <c r="AD39" s="84"/>
      <c r="AE39" s="84"/>
      <c r="AF39" s="84"/>
      <c r="AG39" s="84"/>
      <c r="AH39" s="84"/>
      <c r="AI39" s="84"/>
      <c r="AJ39" s="84"/>
      <c r="AK39" s="84"/>
      <c r="AL39" s="54"/>
      <c r="AM39" s="6"/>
      <c r="AP39" s="9"/>
      <c r="BQ39" s="6"/>
    </row>
    <row r="40" spans="1:69" ht="13.5" customHeight="1">
      <c r="Q40" s="78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54"/>
      <c r="AM40" s="6"/>
      <c r="AP40" s="9"/>
      <c r="BQ40" s="6"/>
    </row>
    <row r="41" spans="1:69" ht="13.5" customHeight="1">
      <c r="Q41" s="78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54"/>
      <c r="AM41" s="6"/>
      <c r="AP41" s="9"/>
      <c r="BQ41" s="6"/>
    </row>
    <row r="42" spans="1:69" ht="13.5" customHeight="1"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54"/>
      <c r="AM42" s="6"/>
      <c r="AP42" s="9"/>
      <c r="BQ42" s="6"/>
    </row>
    <row r="43" spans="1:69"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54"/>
      <c r="AM43" s="6"/>
      <c r="AP43" s="9"/>
      <c r="BQ43" s="6"/>
    </row>
    <row r="50" spans="2:69" s="129" customFormat="1" ht="91.5" customHeight="1">
      <c r="B50" s="133" t="s">
        <v>97</v>
      </c>
      <c r="C50" s="213" t="s">
        <v>98</v>
      </c>
      <c r="D50" s="213"/>
      <c r="E50" s="132">
        <v>0.33</v>
      </c>
      <c r="F50" s="130">
        <v>0.33</v>
      </c>
      <c r="G50" s="127"/>
      <c r="H50" s="126">
        <v>0.33</v>
      </c>
      <c r="I50" s="126">
        <v>0.33</v>
      </c>
      <c r="J50" s="126">
        <v>0.33</v>
      </c>
      <c r="K50" s="126">
        <v>0.33</v>
      </c>
      <c r="L50" s="126">
        <v>0.33</v>
      </c>
      <c r="M50" s="253"/>
      <c r="N50" s="126"/>
      <c r="O50" s="128"/>
      <c r="P50" s="128"/>
      <c r="Q50" s="128"/>
      <c r="R50" s="128"/>
      <c r="S50" s="128"/>
      <c r="T50" s="128"/>
      <c r="U50" s="128"/>
      <c r="V50" s="128"/>
      <c r="W50" s="128"/>
      <c r="X50" s="128"/>
      <c r="Y50" s="128"/>
      <c r="Z50" s="128"/>
      <c r="AA50" s="128"/>
      <c r="AB50" s="128"/>
      <c r="AC50" s="130"/>
      <c r="AD50" s="130"/>
      <c r="AE50" s="128"/>
      <c r="AF50" s="128"/>
      <c r="AG50" s="128"/>
      <c r="AH50" s="128"/>
      <c r="AI50" s="128"/>
      <c r="AJ50" s="128"/>
      <c r="AK50" s="128"/>
      <c r="AL50" s="128"/>
      <c r="AM50" s="128">
        <f>SUM(G50:AJ50)</f>
        <v>1.6500000000000001</v>
      </c>
      <c r="AN50" s="126"/>
      <c r="AQ50" s="131"/>
      <c r="AR50" s="131"/>
      <c r="AS50" s="131"/>
      <c r="AT50" s="131"/>
      <c r="AU50" s="131"/>
      <c r="AV50" s="131"/>
      <c r="AW50" s="131"/>
      <c r="AX50" s="131"/>
      <c r="AY50" s="131"/>
      <c r="AZ50" s="131"/>
      <c r="BA50" s="131"/>
      <c r="BB50" s="131"/>
      <c r="BC50" s="131"/>
      <c r="BD50" s="131"/>
      <c r="BE50" s="131"/>
      <c r="BF50" s="131"/>
      <c r="BG50" s="131"/>
      <c r="BH50" s="131"/>
      <c r="BI50" s="131"/>
      <c r="BJ50" s="131"/>
      <c r="BK50" s="131"/>
      <c r="BL50" s="131"/>
      <c r="BM50" s="131"/>
      <c r="BN50" s="131"/>
      <c r="BO50" s="131"/>
      <c r="BP50" s="131"/>
      <c r="BQ50" s="131"/>
    </row>
  </sheetData>
  <mergeCells count="46">
    <mergeCell ref="B4:E4"/>
    <mergeCell ref="AF4:AM4"/>
    <mergeCell ref="AF6:AM6"/>
    <mergeCell ref="AF8:AM8"/>
    <mergeCell ref="B10:E10"/>
    <mergeCell ref="AF10:AM10"/>
    <mergeCell ref="A13:AM13"/>
    <mergeCell ref="A14:AM14"/>
    <mergeCell ref="A15:AM15"/>
    <mergeCell ref="A16:A19"/>
    <mergeCell ref="B16:B19"/>
    <mergeCell ref="C16:C19"/>
    <mergeCell ref="D16:D19"/>
    <mergeCell ref="E16:E19"/>
    <mergeCell ref="F16:F19"/>
    <mergeCell ref="G16:AK16"/>
    <mergeCell ref="AL16:AL19"/>
    <mergeCell ref="AM16:AM19"/>
    <mergeCell ref="G18:AK19"/>
    <mergeCell ref="G20:AK20"/>
    <mergeCell ref="C21:E21"/>
    <mergeCell ref="B25:B27"/>
    <mergeCell ref="F25:F27"/>
    <mergeCell ref="A28:E28"/>
    <mergeCell ref="C22:E22"/>
    <mergeCell ref="D23:E23"/>
    <mergeCell ref="C24:E24"/>
    <mergeCell ref="C29:E29"/>
    <mergeCell ref="C30:E30"/>
    <mergeCell ref="D31:E31"/>
    <mergeCell ref="C32:E32"/>
    <mergeCell ref="B35:G35"/>
    <mergeCell ref="C50:D50"/>
    <mergeCell ref="I38:L38"/>
    <mergeCell ref="P38:S38"/>
    <mergeCell ref="U38:W38"/>
    <mergeCell ref="U35:W35"/>
    <mergeCell ref="I36:L36"/>
    <mergeCell ref="P36:S36"/>
    <mergeCell ref="U36:W36"/>
    <mergeCell ref="P37:S37"/>
    <mergeCell ref="U37:W37"/>
    <mergeCell ref="P35:S35"/>
    <mergeCell ref="B37:G37"/>
    <mergeCell ref="H37:M37"/>
    <mergeCell ref="H35:M35"/>
  </mergeCells>
  <printOptions horizontalCentered="1"/>
  <pageMargins left="0.59055118110236227" right="0.39370078740157483" top="1.1811023622047245" bottom="0.74803149606299213" header="0.31496062992125984" footer="0.31496062992125984"/>
  <pageSetup paperSize="8" scale="47" fitToHeight="10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theme="3" tint="0.39997558519241921"/>
    <pageSetUpPr fitToPage="1"/>
  </sheetPr>
  <dimension ref="A1:BR40"/>
  <sheetViews>
    <sheetView showZeros="0" topLeftCell="C14" zoomScale="55" zoomScaleNormal="55" zoomScaleSheetLayoutView="55" workbookViewId="0">
      <selection activeCell="H16" sqref="H16:AL16"/>
    </sheetView>
  </sheetViews>
  <sheetFormatPr defaultColWidth="12.42578125" defaultRowHeight="18.75" outlineLevelRow="1"/>
  <cols>
    <col min="1" max="1" width="6" style="6" customWidth="1"/>
    <col min="2" max="2" width="62.85546875" style="85" customWidth="1"/>
    <col min="3" max="3" width="25.5703125" style="6" customWidth="1"/>
    <col min="4" max="5" width="12.42578125" style="6"/>
    <col min="6" max="6" width="19.7109375" style="83" customWidth="1"/>
    <col min="7" max="7" width="7.140625" style="83" hidden="1" customWidth="1"/>
    <col min="8" max="37" width="9.140625" style="6" customWidth="1"/>
    <col min="38" max="38" width="9.140625" style="6" hidden="1" customWidth="1"/>
    <col min="39" max="39" width="11.42578125" style="54" customWidth="1"/>
    <col min="40" max="40" width="24" style="6" customWidth="1"/>
    <col min="41" max="43" width="12.42578125" style="6"/>
    <col min="44" max="70" width="12.42578125" style="9"/>
    <col min="71" max="16384" width="12.42578125" style="6"/>
  </cols>
  <sheetData>
    <row r="1" spans="1:70" ht="13.5" hidden="1" customHeight="1" outlineLevel="1">
      <c r="R1" s="78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N1" s="9"/>
    </row>
    <row r="2" spans="1:70" ht="15" hidden="1" customHeight="1" outlineLevel="1">
      <c r="A2" s="1"/>
      <c r="B2" s="2"/>
      <c r="C2" s="3"/>
      <c r="D2" s="4"/>
      <c r="E2" s="4"/>
      <c r="F2" s="4"/>
      <c r="G2" s="4"/>
      <c r="H2" s="5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8" t="s">
        <v>77</v>
      </c>
    </row>
    <row r="3" spans="1:70" ht="15" hidden="1" customHeight="1" outlineLevel="1">
      <c r="A3" s="1"/>
      <c r="B3" s="10" t="s">
        <v>1</v>
      </c>
      <c r="C3" s="3"/>
      <c r="D3" s="4"/>
      <c r="E3" s="4"/>
      <c r="F3" s="4"/>
      <c r="G3" s="4"/>
      <c r="H3" s="5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6" t="s">
        <v>2</v>
      </c>
      <c r="AJ3" s="7"/>
      <c r="AK3" s="7"/>
      <c r="AL3" s="7"/>
      <c r="AM3" s="7"/>
    </row>
    <row r="4" spans="1:70" ht="32.25" hidden="1" customHeight="1" outlineLevel="1">
      <c r="A4" s="1"/>
      <c r="B4" s="187" t="s">
        <v>3</v>
      </c>
      <c r="C4" s="187"/>
      <c r="D4" s="187"/>
      <c r="E4" s="187"/>
      <c r="F4" s="187"/>
      <c r="G4" s="4"/>
      <c r="H4" s="5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187" t="s">
        <v>4</v>
      </c>
      <c r="AH4" s="187"/>
      <c r="AI4" s="187"/>
      <c r="AJ4" s="187"/>
      <c r="AK4" s="187"/>
      <c r="AL4" s="187"/>
      <c r="AM4" s="187"/>
      <c r="AN4" s="78"/>
    </row>
    <row r="5" spans="1:70" ht="31.5" hidden="1" customHeight="1" outlineLevel="1">
      <c r="A5" s="1"/>
      <c r="B5" s="11" t="s">
        <v>5</v>
      </c>
      <c r="C5" s="12"/>
      <c r="D5" s="12"/>
      <c r="E5" s="12"/>
      <c r="F5" s="12"/>
      <c r="G5" s="4"/>
      <c r="H5" s="5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12"/>
      <c r="AH5" s="12"/>
      <c r="AI5" s="12"/>
      <c r="AJ5" s="12"/>
      <c r="AK5" s="12"/>
      <c r="AL5" s="7"/>
      <c r="AM5" s="7"/>
      <c r="AN5" s="78"/>
    </row>
    <row r="6" spans="1:70" ht="15" hidden="1" customHeight="1" outlineLevel="1">
      <c r="A6" s="1"/>
      <c r="B6" s="13" t="s">
        <v>6</v>
      </c>
      <c r="C6" s="14"/>
      <c r="D6" s="14"/>
      <c r="E6" s="14"/>
      <c r="F6" s="14"/>
      <c r="G6" s="4"/>
      <c r="H6" s="5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188" t="s">
        <v>6</v>
      </c>
      <c r="AH6" s="188"/>
      <c r="AI6" s="188"/>
      <c r="AJ6" s="188"/>
      <c r="AK6" s="188"/>
      <c r="AL6" s="188"/>
      <c r="AM6" s="188"/>
      <c r="AN6" s="78"/>
    </row>
    <row r="7" spans="1:70" ht="33" hidden="1" customHeight="1" outlineLevel="1">
      <c r="A7" s="1"/>
      <c r="B7" s="15" t="s">
        <v>7</v>
      </c>
      <c r="C7" s="12"/>
      <c r="D7" s="12"/>
      <c r="E7" s="12"/>
      <c r="F7" s="12"/>
      <c r="G7" s="4"/>
      <c r="H7" s="5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12"/>
      <c r="AH7" s="12"/>
      <c r="AI7" s="12"/>
      <c r="AJ7" s="12"/>
      <c r="AK7" s="12"/>
      <c r="AL7" s="7"/>
      <c r="AM7" s="7"/>
      <c r="AN7" s="78"/>
    </row>
    <row r="8" spans="1:70" ht="15" hidden="1" customHeight="1" outlineLevel="1">
      <c r="A8" s="1"/>
      <c r="B8" s="16" t="s">
        <v>8</v>
      </c>
      <c r="C8" s="17"/>
      <c r="D8" s="17"/>
      <c r="E8" s="17"/>
      <c r="F8" s="17"/>
      <c r="G8" s="4"/>
      <c r="H8" s="5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188" t="s">
        <v>8</v>
      </c>
      <c r="AH8" s="188"/>
      <c r="AI8" s="188"/>
      <c r="AJ8" s="188"/>
      <c r="AK8" s="188"/>
      <c r="AL8" s="188"/>
      <c r="AM8" s="188"/>
      <c r="AN8" s="78"/>
    </row>
    <row r="9" spans="1:70" ht="15" hidden="1" customHeight="1" outlineLevel="1">
      <c r="A9" s="1"/>
      <c r="B9" s="12"/>
      <c r="C9" s="12"/>
      <c r="D9" s="12"/>
      <c r="E9" s="12"/>
      <c r="F9" s="12"/>
      <c r="G9" s="4"/>
      <c r="H9" s="5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12"/>
      <c r="AH9" s="12"/>
      <c r="AI9" s="12"/>
      <c r="AJ9" s="12"/>
      <c r="AK9" s="12"/>
      <c r="AL9" s="7"/>
      <c r="AM9" s="7"/>
      <c r="AN9" s="78"/>
    </row>
    <row r="10" spans="1:70" ht="27.75" hidden="1" customHeight="1" outlineLevel="1" thickBot="1">
      <c r="A10" s="18"/>
      <c r="B10" s="187" t="s">
        <v>9</v>
      </c>
      <c r="C10" s="187"/>
      <c r="D10" s="187"/>
      <c r="E10" s="187"/>
      <c r="F10" s="187"/>
      <c r="G10" s="18"/>
      <c r="H10" s="18"/>
      <c r="I10" s="18"/>
      <c r="J10" s="18"/>
      <c r="K10" s="18"/>
      <c r="L10" s="18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89" t="s">
        <v>81</v>
      </c>
      <c r="AH10" s="189"/>
      <c r="AI10" s="189"/>
      <c r="AJ10" s="189"/>
      <c r="AK10" s="189"/>
      <c r="AL10" s="189"/>
      <c r="AM10" s="189"/>
      <c r="AN10" s="86"/>
    </row>
    <row r="11" spans="1:70" ht="27.75" customHeight="1" collapsed="1">
      <c r="A11" s="18"/>
      <c r="B11" s="19"/>
      <c r="C11" s="19"/>
      <c r="D11" s="19"/>
      <c r="E11" s="19"/>
      <c r="F11" s="19"/>
      <c r="G11" s="18"/>
      <c r="H11" s="18"/>
      <c r="I11" s="18"/>
      <c r="J11" s="18"/>
      <c r="K11" s="18"/>
      <c r="L11" s="18"/>
      <c r="M11" s="19"/>
      <c r="N11" s="19"/>
      <c r="O11" s="19"/>
      <c r="P11" s="19"/>
      <c r="Q11" s="19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20" t="s">
        <v>77</v>
      </c>
    </row>
    <row r="12" spans="1:70" ht="27.75" customHeight="1">
      <c r="A12" s="18"/>
      <c r="B12" s="19"/>
      <c r="C12" s="19"/>
      <c r="D12" s="19"/>
      <c r="E12" s="19"/>
      <c r="F12" s="19"/>
      <c r="G12" s="18"/>
      <c r="H12" s="18"/>
      <c r="I12" s="18"/>
      <c r="J12" s="18"/>
      <c r="K12" s="18"/>
      <c r="L12" s="18"/>
      <c r="M12" s="19"/>
      <c r="N12" s="19"/>
      <c r="O12" s="19"/>
      <c r="P12" s="19"/>
      <c r="Q12" s="19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86"/>
    </row>
    <row r="13" spans="1:70" s="21" customFormat="1" ht="21.75" customHeight="1">
      <c r="A13" s="181" t="s">
        <v>53</v>
      </c>
      <c r="B13" s="181"/>
      <c r="C13" s="181"/>
      <c r="D13" s="181"/>
      <c r="E13" s="181"/>
      <c r="F13" s="181"/>
      <c r="G13" s="181"/>
      <c r="H13" s="181"/>
      <c r="I13" s="181"/>
      <c r="J13" s="181"/>
      <c r="K13" s="181"/>
      <c r="L13" s="181"/>
      <c r="M13" s="181"/>
      <c r="N13" s="181"/>
      <c r="O13" s="181"/>
      <c r="P13" s="181"/>
      <c r="Q13" s="181"/>
      <c r="R13" s="181"/>
      <c r="S13" s="181"/>
      <c r="T13" s="181"/>
      <c r="U13" s="181"/>
      <c r="V13" s="181"/>
      <c r="W13" s="181"/>
      <c r="X13" s="181"/>
      <c r="Y13" s="181"/>
      <c r="Z13" s="181"/>
      <c r="AA13" s="181"/>
      <c r="AB13" s="181"/>
      <c r="AC13" s="181"/>
      <c r="AD13" s="181"/>
      <c r="AE13" s="181"/>
      <c r="AF13" s="181"/>
      <c r="AG13" s="181"/>
      <c r="AH13" s="181"/>
      <c r="AI13" s="181"/>
      <c r="AJ13" s="181"/>
      <c r="AK13" s="181"/>
      <c r="AL13" s="181"/>
      <c r="AM13" s="181"/>
      <c r="AN13" s="181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  <c r="BJ13" s="22"/>
      <c r="BK13" s="22"/>
      <c r="BL13" s="22"/>
      <c r="BM13" s="22"/>
      <c r="BN13" s="22"/>
      <c r="BO13" s="22"/>
      <c r="BP13" s="22"/>
      <c r="BQ13" s="22"/>
      <c r="BR13" s="22"/>
    </row>
    <row r="14" spans="1:70" s="21" customFormat="1" ht="21.75" customHeight="1">
      <c r="A14" s="181" t="s">
        <v>12</v>
      </c>
      <c r="B14" s="181"/>
      <c r="C14" s="181"/>
      <c r="D14" s="181"/>
      <c r="E14" s="181"/>
      <c r="F14" s="181"/>
      <c r="G14" s="181"/>
      <c r="H14" s="181"/>
      <c r="I14" s="181"/>
      <c r="J14" s="181"/>
      <c r="K14" s="181"/>
      <c r="L14" s="181"/>
      <c r="M14" s="181"/>
      <c r="N14" s="181"/>
      <c r="O14" s="181"/>
      <c r="P14" s="181"/>
      <c r="Q14" s="181"/>
      <c r="R14" s="181"/>
      <c r="S14" s="181"/>
      <c r="T14" s="181"/>
      <c r="U14" s="181"/>
      <c r="V14" s="181"/>
      <c r="W14" s="181"/>
      <c r="X14" s="181"/>
      <c r="Y14" s="181"/>
      <c r="Z14" s="181"/>
      <c r="AA14" s="181"/>
      <c r="AB14" s="181"/>
      <c r="AC14" s="181"/>
      <c r="AD14" s="181"/>
      <c r="AE14" s="181"/>
      <c r="AF14" s="181"/>
      <c r="AG14" s="181"/>
      <c r="AH14" s="181"/>
      <c r="AI14" s="181"/>
      <c r="AJ14" s="181"/>
      <c r="AK14" s="181"/>
      <c r="AL14" s="181"/>
      <c r="AM14" s="181"/>
      <c r="AN14" s="181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  <c r="BJ14" s="22"/>
      <c r="BK14" s="22"/>
      <c r="BL14" s="22"/>
      <c r="BM14" s="22"/>
      <c r="BN14" s="22"/>
      <c r="BO14" s="22"/>
      <c r="BP14" s="22"/>
      <c r="BQ14" s="22"/>
      <c r="BR14" s="22"/>
    </row>
    <row r="15" spans="1:70" s="21" customFormat="1" ht="21.75" customHeight="1">
      <c r="A15" s="181" t="s">
        <v>79</v>
      </c>
      <c r="B15" s="181"/>
      <c r="C15" s="181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1"/>
      <c r="U15" s="181"/>
      <c r="V15" s="181"/>
      <c r="W15" s="181"/>
      <c r="X15" s="181"/>
      <c r="Y15" s="181"/>
      <c r="Z15" s="181"/>
      <c r="AA15" s="181"/>
      <c r="AB15" s="181"/>
      <c r="AC15" s="181"/>
      <c r="AD15" s="181"/>
      <c r="AE15" s="181"/>
      <c r="AF15" s="181"/>
      <c r="AG15" s="181"/>
      <c r="AH15" s="181"/>
      <c r="AI15" s="181"/>
      <c r="AJ15" s="181"/>
      <c r="AK15" s="181"/>
      <c r="AL15" s="181"/>
      <c r="AM15" s="181"/>
      <c r="AN15" s="181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  <c r="BO15" s="22"/>
      <c r="BP15" s="22"/>
      <c r="BQ15" s="22"/>
      <c r="BR15" s="22"/>
    </row>
    <row r="16" spans="1:70" ht="15" customHeight="1">
      <c r="A16" s="182" t="s">
        <v>14</v>
      </c>
      <c r="B16" s="183" t="s">
        <v>15</v>
      </c>
      <c r="C16" s="182" t="s">
        <v>16</v>
      </c>
      <c r="D16" s="184" t="s">
        <v>54</v>
      </c>
      <c r="E16" s="184" t="s">
        <v>17</v>
      </c>
      <c r="F16" s="184" t="s">
        <v>55</v>
      </c>
      <c r="G16" s="185" t="s">
        <v>19</v>
      </c>
      <c r="H16" s="186" t="s">
        <v>104</v>
      </c>
      <c r="I16" s="186"/>
      <c r="J16" s="186"/>
      <c r="K16" s="186"/>
      <c r="L16" s="186"/>
      <c r="M16" s="186"/>
      <c r="N16" s="186"/>
      <c r="O16" s="186"/>
      <c r="P16" s="186"/>
      <c r="Q16" s="186"/>
      <c r="R16" s="186"/>
      <c r="S16" s="186"/>
      <c r="T16" s="186"/>
      <c r="U16" s="186"/>
      <c r="V16" s="186"/>
      <c r="W16" s="186"/>
      <c r="X16" s="186"/>
      <c r="Y16" s="186"/>
      <c r="Z16" s="186"/>
      <c r="AA16" s="186"/>
      <c r="AB16" s="186"/>
      <c r="AC16" s="186"/>
      <c r="AD16" s="186"/>
      <c r="AE16" s="186"/>
      <c r="AF16" s="186"/>
      <c r="AG16" s="186"/>
      <c r="AH16" s="186"/>
      <c r="AI16" s="186"/>
      <c r="AJ16" s="186"/>
      <c r="AK16" s="186"/>
      <c r="AL16" s="186"/>
      <c r="AM16" s="176" t="s">
        <v>20</v>
      </c>
      <c r="AN16" s="190" t="s">
        <v>56</v>
      </c>
    </row>
    <row r="17" spans="1:70" ht="35.25" customHeight="1">
      <c r="A17" s="182"/>
      <c r="B17" s="183"/>
      <c r="C17" s="182"/>
      <c r="D17" s="184"/>
      <c r="E17" s="184"/>
      <c r="F17" s="184"/>
      <c r="G17" s="185"/>
      <c r="H17" s="241">
        <v>1</v>
      </c>
      <c r="I17" s="24">
        <v>2</v>
      </c>
      <c r="J17" s="23">
        <v>3</v>
      </c>
      <c r="K17" s="24">
        <v>4</v>
      </c>
      <c r="L17" s="23">
        <v>5</v>
      </c>
      <c r="M17" s="24">
        <v>6</v>
      </c>
      <c r="N17" s="241">
        <v>7</v>
      </c>
      <c r="O17" s="242">
        <v>8</v>
      </c>
      <c r="P17" s="23">
        <v>9</v>
      </c>
      <c r="Q17" s="24">
        <v>10</v>
      </c>
      <c r="R17" s="23">
        <v>11</v>
      </c>
      <c r="S17" s="24">
        <v>12</v>
      </c>
      <c r="T17" s="23">
        <v>13</v>
      </c>
      <c r="U17" s="242">
        <v>14</v>
      </c>
      <c r="V17" s="241">
        <v>15</v>
      </c>
      <c r="W17" s="24">
        <v>16</v>
      </c>
      <c r="X17" s="23">
        <v>17</v>
      </c>
      <c r="Y17" s="24">
        <v>18</v>
      </c>
      <c r="Z17" s="23">
        <v>19</v>
      </c>
      <c r="AA17" s="24">
        <v>20</v>
      </c>
      <c r="AB17" s="241">
        <v>21</v>
      </c>
      <c r="AC17" s="242">
        <v>22</v>
      </c>
      <c r="AD17" s="23">
        <v>23</v>
      </c>
      <c r="AE17" s="24">
        <v>24</v>
      </c>
      <c r="AF17" s="23">
        <v>25</v>
      </c>
      <c r="AG17" s="24">
        <v>26</v>
      </c>
      <c r="AH17" s="23">
        <v>27</v>
      </c>
      <c r="AI17" s="242">
        <v>28</v>
      </c>
      <c r="AJ17" s="241">
        <v>29</v>
      </c>
      <c r="AK17" s="24">
        <v>30</v>
      </c>
      <c r="AL17" s="23">
        <v>31</v>
      </c>
      <c r="AM17" s="176"/>
      <c r="AN17" s="190"/>
    </row>
    <row r="18" spans="1:70" ht="15" hidden="1" customHeight="1">
      <c r="A18" s="182"/>
      <c r="B18" s="183"/>
      <c r="C18" s="182"/>
      <c r="D18" s="184"/>
      <c r="E18" s="184"/>
      <c r="F18" s="184"/>
      <c r="G18" s="185"/>
      <c r="H18" s="177" t="s">
        <v>56</v>
      </c>
      <c r="I18" s="177"/>
      <c r="J18" s="177"/>
      <c r="K18" s="177"/>
      <c r="L18" s="177"/>
      <c r="M18" s="177"/>
      <c r="N18" s="177"/>
      <c r="O18" s="177"/>
      <c r="P18" s="177"/>
      <c r="Q18" s="177"/>
      <c r="R18" s="177"/>
      <c r="S18" s="177"/>
      <c r="T18" s="177"/>
      <c r="U18" s="177"/>
      <c r="V18" s="177"/>
      <c r="W18" s="177"/>
      <c r="X18" s="177"/>
      <c r="Y18" s="177"/>
      <c r="Z18" s="177"/>
      <c r="AA18" s="177"/>
      <c r="AB18" s="177"/>
      <c r="AC18" s="177"/>
      <c r="AD18" s="177"/>
      <c r="AE18" s="177"/>
      <c r="AF18" s="177"/>
      <c r="AG18" s="177"/>
      <c r="AH18" s="177"/>
      <c r="AI18" s="177"/>
      <c r="AJ18" s="177"/>
      <c r="AK18" s="177"/>
      <c r="AL18" s="177"/>
      <c r="AM18" s="176"/>
      <c r="AN18" s="87"/>
    </row>
    <row r="19" spans="1:70" ht="39" customHeight="1">
      <c r="A19" s="182"/>
      <c r="B19" s="183"/>
      <c r="C19" s="182"/>
      <c r="D19" s="184"/>
      <c r="E19" s="184"/>
      <c r="F19" s="184"/>
      <c r="G19" s="185"/>
      <c r="H19" s="177"/>
      <c r="I19" s="177"/>
      <c r="J19" s="177"/>
      <c r="K19" s="177"/>
      <c r="L19" s="177"/>
      <c r="M19" s="177"/>
      <c r="N19" s="177"/>
      <c r="O19" s="177"/>
      <c r="P19" s="177"/>
      <c r="Q19" s="177"/>
      <c r="R19" s="177"/>
      <c r="S19" s="177"/>
      <c r="T19" s="177"/>
      <c r="U19" s="177"/>
      <c r="V19" s="177"/>
      <c r="W19" s="177"/>
      <c r="X19" s="177"/>
      <c r="Y19" s="177"/>
      <c r="Z19" s="177"/>
      <c r="AA19" s="177"/>
      <c r="AB19" s="177"/>
      <c r="AC19" s="177"/>
      <c r="AD19" s="177"/>
      <c r="AE19" s="177"/>
      <c r="AF19" s="177"/>
      <c r="AG19" s="177"/>
      <c r="AH19" s="177"/>
      <c r="AI19" s="177"/>
      <c r="AJ19" s="177"/>
      <c r="AK19" s="177"/>
      <c r="AL19" s="177"/>
      <c r="AM19" s="176"/>
      <c r="AN19" s="88" t="s">
        <v>57</v>
      </c>
    </row>
    <row r="20" spans="1:70" s="29" customFormat="1" ht="19.5" thickBot="1">
      <c r="A20" s="27">
        <v>1</v>
      </c>
      <c r="B20" s="27">
        <v>2</v>
      </c>
      <c r="C20" s="28">
        <v>3</v>
      </c>
      <c r="D20" s="27">
        <v>4</v>
      </c>
      <c r="E20" s="28">
        <v>5</v>
      </c>
      <c r="F20" s="27">
        <v>6</v>
      </c>
      <c r="G20" s="27">
        <v>7</v>
      </c>
      <c r="H20" s="178">
        <v>7</v>
      </c>
      <c r="I20" s="178"/>
      <c r="J20" s="178"/>
      <c r="K20" s="178"/>
      <c r="L20" s="178"/>
      <c r="M20" s="178"/>
      <c r="N20" s="178"/>
      <c r="O20" s="178"/>
      <c r="P20" s="178"/>
      <c r="Q20" s="178"/>
      <c r="R20" s="178"/>
      <c r="S20" s="178"/>
      <c r="T20" s="178"/>
      <c r="U20" s="178"/>
      <c r="V20" s="178"/>
      <c r="W20" s="178"/>
      <c r="X20" s="178"/>
      <c r="Y20" s="178"/>
      <c r="Z20" s="178"/>
      <c r="AA20" s="178"/>
      <c r="AB20" s="178"/>
      <c r="AC20" s="178"/>
      <c r="AD20" s="178"/>
      <c r="AE20" s="178"/>
      <c r="AF20" s="178"/>
      <c r="AG20" s="178"/>
      <c r="AH20" s="178"/>
      <c r="AI20" s="178"/>
      <c r="AJ20" s="178"/>
      <c r="AK20" s="178"/>
      <c r="AL20" s="178"/>
      <c r="AM20" s="27">
        <v>8</v>
      </c>
      <c r="AN20" s="89">
        <v>9</v>
      </c>
      <c r="AR20" s="30"/>
      <c r="AS20" s="30"/>
      <c r="AT20" s="30"/>
      <c r="AU20" s="30"/>
      <c r="AV20" s="30"/>
      <c r="AW20" s="30"/>
      <c r="AX20" s="30"/>
      <c r="AY20" s="30"/>
      <c r="AZ20" s="30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30"/>
    </row>
    <row r="21" spans="1:70" s="34" customFormat="1" ht="15" hidden="1" customHeight="1">
      <c r="A21" s="23"/>
      <c r="B21" s="31"/>
      <c r="C21" s="179" t="s">
        <v>22</v>
      </c>
      <c r="D21" s="179"/>
      <c r="E21" s="179"/>
      <c r="F21" s="179"/>
      <c r="G21" s="32" t="s">
        <v>23</v>
      </c>
      <c r="H21" s="111">
        <f>'[1]мес ТЗ 2018'!AM262</f>
        <v>0</v>
      </c>
      <c r="I21" s="111">
        <f>'[1]мес ТЗ 2018'!AM401</f>
        <v>0</v>
      </c>
      <c r="J21" s="111">
        <f>'[1]мес ТЗ 2018'!AM541</f>
        <v>1.72</v>
      </c>
      <c r="K21" s="111">
        <f>'[1]мес ТЗ 2018'!AM643</f>
        <v>13.332000000000001</v>
      </c>
      <c r="L21" s="111">
        <f>'[1]мес ТЗ 2018'!AM748</f>
        <v>13.332000000000001</v>
      </c>
      <c r="M21" s="111">
        <f>'[1]мес ТЗ 2018'!AM851</f>
        <v>0</v>
      </c>
      <c r="N21" s="111">
        <f>'[1]мес ТЗ 2018'!AM952</f>
        <v>0</v>
      </c>
      <c r="O21" s="111">
        <f>'[1]мес ТЗ 2018'!AM1092</f>
        <v>0</v>
      </c>
      <c r="P21" s="111">
        <f>'[1]мес ТЗ 2018'!AM1191</f>
        <v>0</v>
      </c>
      <c r="Q21" s="111">
        <f>'[1]мес ТЗ 2018'!AM1289</f>
        <v>0</v>
      </c>
      <c r="R21" s="111">
        <f>'[1]мес ТЗ 2018'!AM1429</f>
        <v>5.67</v>
      </c>
      <c r="S21" s="111">
        <f>'[1]мес ТЗ 2018'!AM1562</f>
        <v>0</v>
      </c>
      <c r="T21" s="111"/>
      <c r="U21" s="111"/>
      <c r="V21" s="111"/>
      <c r="W21" s="111"/>
      <c r="X21" s="111"/>
      <c r="Y21" s="111"/>
      <c r="Z21" s="111"/>
      <c r="AA21" s="111"/>
      <c r="AB21" s="111"/>
      <c r="AC21" s="111"/>
      <c r="AD21" s="111"/>
      <c r="AE21" s="111"/>
      <c r="AF21" s="111"/>
      <c r="AG21" s="111"/>
      <c r="AH21" s="111"/>
      <c r="AI21" s="111"/>
      <c r="AJ21" s="111"/>
      <c r="AK21" s="111"/>
      <c r="AL21" s="111"/>
      <c r="AM21" s="33">
        <f t="shared" ref="AM21:AM24" si="0">SUM(H21:S21)</f>
        <v>34.054000000000002</v>
      </c>
      <c r="AN21" s="33">
        <f t="shared" ref="AN21:AN32" si="1">AM21</f>
        <v>34.054000000000002</v>
      </c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9"/>
      <c r="BL21" s="9"/>
      <c r="BM21" s="9"/>
      <c r="BN21" s="9"/>
      <c r="BO21" s="9"/>
      <c r="BP21" s="9"/>
      <c r="BQ21" s="9"/>
      <c r="BR21" s="9"/>
    </row>
    <row r="22" spans="1:70" s="34" customFormat="1" ht="15" hidden="1" customHeight="1">
      <c r="A22" s="23"/>
      <c r="B22" s="31"/>
      <c r="C22" s="180" t="s">
        <v>24</v>
      </c>
      <c r="D22" s="180"/>
      <c r="E22" s="180"/>
      <c r="F22" s="180"/>
      <c r="G22" s="32" t="s">
        <v>23</v>
      </c>
      <c r="H22" s="111">
        <f>'[1]мес ТЗ 2018'!AM263</f>
        <v>0</v>
      </c>
      <c r="I22" s="111">
        <f>'[1]мес ТЗ 2018'!AM402</f>
        <v>6</v>
      </c>
      <c r="J22" s="111">
        <f>'[1]мес ТЗ 2018'!AM542</f>
        <v>3.17</v>
      </c>
      <c r="K22" s="111">
        <f>'[1]мес ТЗ 2018'!AM644</f>
        <v>0</v>
      </c>
      <c r="L22" s="111">
        <f>'[1]мес ТЗ 2018'!AM749</f>
        <v>1.72</v>
      </c>
      <c r="M22" s="111">
        <f>'[1]мес ТЗ 2018'!AM852</f>
        <v>13.332000000000001</v>
      </c>
      <c r="N22" s="111">
        <f>'[1]мес ТЗ 2018'!AM953</f>
        <v>6</v>
      </c>
      <c r="O22" s="111">
        <f>'[1]мес ТЗ 2018'!AM1093</f>
        <v>19.678000000000001</v>
      </c>
      <c r="P22" s="111">
        <f>'[1]мес ТЗ 2018'!AM1192</f>
        <v>19.678000000000001</v>
      </c>
      <c r="Q22" s="111">
        <f>'[1]мес ТЗ 2018'!AM1290</f>
        <v>0</v>
      </c>
      <c r="R22" s="111">
        <f>'[1]мес ТЗ 2018'!AM1430</f>
        <v>9.7200000000000006</v>
      </c>
      <c r="S22" s="111">
        <f>'[1]мес ТЗ 2018'!AM1563</f>
        <v>0</v>
      </c>
      <c r="T22" s="111"/>
      <c r="U22" s="111"/>
      <c r="V22" s="111"/>
      <c r="W22" s="111"/>
      <c r="X22" s="111"/>
      <c r="Y22" s="111"/>
      <c r="Z22" s="111"/>
      <c r="AA22" s="111"/>
      <c r="AB22" s="111"/>
      <c r="AC22" s="111"/>
      <c r="AD22" s="111"/>
      <c r="AE22" s="111"/>
      <c r="AF22" s="111"/>
      <c r="AG22" s="111"/>
      <c r="AH22" s="111"/>
      <c r="AI22" s="111"/>
      <c r="AJ22" s="111"/>
      <c r="AK22" s="111"/>
      <c r="AL22" s="111"/>
      <c r="AM22" s="33">
        <f t="shared" si="0"/>
        <v>79.298000000000002</v>
      </c>
      <c r="AN22" s="33">
        <f t="shared" si="1"/>
        <v>79.298000000000002</v>
      </c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  <c r="BM22" s="9"/>
      <c r="BN22" s="9"/>
      <c r="BO22" s="9"/>
      <c r="BP22" s="9"/>
      <c r="BQ22" s="9"/>
      <c r="BR22" s="9"/>
    </row>
    <row r="23" spans="1:70" s="34" customFormat="1" ht="15" hidden="1" customHeight="1">
      <c r="A23" s="23"/>
      <c r="B23" s="31"/>
      <c r="C23" s="31"/>
      <c r="D23" s="159" t="s">
        <v>58</v>
      </c>
      <c r="E23" s="159"/>
      <c r="F23" s="159"/>
      <c r="G23" s="32" t="s">
        <v>23</v>
      </c>
      <c r="H23" s="111" t="e">
        <f>#REF!</f>
        <v>#REF!</v>
      </c>
      <c r="I23" s="111" t="e">
        <f>#REF!</f>
        <v>#REF!</v>
      </c>
      <c r="J23" s="111" t="e">
        <f>#REF!</f>
        <v>#REF!</v>
      </c>
      <c r="K23" s="111" t="e">
        <f>#REF!</f>
        <v>#REF!</v>
      </c>
      <c r="L23" s="111" t="e">
        <f>#REF!</f>
        <v>#REF!</v>
      </c>
      <c r="M23" s="111" t="e">
        <f>#REF!</f>
        <v>#REF!</v>
      </c>
      <c r="N23" s="111" t="e">
        <f>#REF!</f>
        <v>#REF!</v>
      </c>
      <c r="O23" s="111" t="e">
        <f>#REF!</f>
        <v>#REF!</v>
      </c>
      <c r="P23" s="111" t="e">
        <f>#REF!</f>
        <v>#REF!</v>
      </c>
      <c r="Q23" s="111" t="e">
        <f>#REF!</f>
        <v>#REF!</v>
      </c>
      <c r="R23" s="111" t="e">
        <f>#REF!</f>
        <v>#REF!</v>
      </c>
      <c r="S23" s="111" t="e">
        <f>#REF!</f>
        <v>#REF!</v>
      </c>
      <c r="T23" s="111"/>
      <c r="U23" s="111"/>
      <c r="V23" s="111"/>
      <c r="W23" s="111"/>
      <c r="X23" s="111"/>
      <c r="Y23" s="111"/>
      <c r="Z23" s="111"/>
      <c r="AA23" s="111"/>
      <c r="AB23" s="111"/>
      <c r="AC23" s="111"/>
      <c r="AD23" s="111"/>
      <c r="AE23" s="111"/>
      <c r="AF23" s="111"/>
      <c r="AG23" s="111"/>
      <c r="AH23" s="111"/>
      <c r="AI23" s="111"/>
      <c r="AJ23" s="111"/>
      <c r="AK23" s="111"/>
      <c r="AL23" s="111"/>
      <c r="AM23" s="33" t="e">
        <f t="shared" si="0"/>
        <v>#REF!</v>
      </c>
      <c r="AN23" s="33" t="e">
        <f t="shared" si="1"/>
        <v>#REF!</v>
      </c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9"/>
      <c r="BN23" s="9"/>
      <c r="BO23" s="9"/>
      <c r="BP23" s="9"/>
      <c r="BQ23" s="9"/>
      <c r="BR23" s="9"/>
    </row>
    <row r="24" spans="1:70" s="34" customFormat="1" ht="15" hidden="1" customHeight="1">
      <c r="A24" s="23"/>
      <c r="B24" s="31"/>
      <c r="C24" s="180" t="s">
        <v>25</v>
      </c>
      <c r="D24" s="180"/>
      <c r="E24" s="180"/>
      <c r="F24" s="180"/>
      <c r="G24" s="32" t="s">
        <v>26</v>
      </c>
      <c r="H24" s="111">
        <f>'[1]мес ТЗ 2018'!AM265</f>
        <v>0</v>
      </c>
      <c r="I24" s="111">
        <f>'[1]мес ТЗ 2018'!AM404</f>
        <v>0</v>
      </c>
      <c r="J24" s="111">
        <f>'[1]мес ТЗ 2018'!AM544</f>
        <v>0.47</v>
      </c>
      <c r="K24" s="111">
        <f>'[1]мес ТЗ 2018'!AM646</f>
        <v>1.7239973417511201</v>
      </c>
      <c r="L24" s="111">
        <f>'[1]мес ТЗ 2018'!AM751</f>
        <v>13.332000000000001</v>
      </c>
      <c r="M24" s="111">
        <f>'[1]мес ТЗ 2018'!AM854</f>
        <v>0</v>
      </c>
      <c r="N24" s="248">
        <f>'[1]мес ТЗ 2018'!AM955</f>
        <v>0</v>
      </c>
      <c r="O24" s="248">
        <f>'[1]мес ТЗ 2018'!AM1095</f>
        <v>139.34399999999999</v>
      </c>
      <c r="P24" s="114">
        <f>'[1]мес ТЗ 2018'!AM1194</f>
        <v>19.678000000000001</v>
      </c>
      <c r="Q24" s="111">
        <f>'[1]мес ТЗ 2018'!AM1292</f>
        <v>0</v>
      </c>
      <c r="R24" s="111">
        <f>'[1]мес ТЗ 2018'!AM1432</f>
        <v>4.2300000000000004</v>
      </c>
      <c r="S24" s="111">
        <f>'[1]мес ТЗ 2018'!AM1565</f>
        <v>0</v>
      </c>
      <c r="T24" s="111"/>
      <c r="U24" s="111"/>
      <c r="V24" s="111"/>
      <c r="W24" s="111"/>
      <c r="X24" s="111"/>
      <c r="Y24" s="111"/>
      <c r="Z24" s="111"/>
      <c r="AA24" s="111"/>
      <c r="AB24" s="111"/>
      <c r="AC24" s="111"/>
      <c r="AD24" s="111"/>
      <c r="AE24" s="111"/>
      <c r="AF24" s="111"/>
      <c r="AG24" s="111"/>
      <c r="AH24" s="111"/>
      <c r="AI24" s="111"/>
      <c r="AJ24" s="111"/>
      <c r="AK24" s="111"/>
      <c r="AL24" s="111"/>
      <c r="AM24" s="33">
        <f t="shared" si="0"/>
        <v>178.7779973417511</v>
      </c>
      <c r="AN24" s="33">
        <f t="shared" si="1"/>
        <v>178.7779973417511</v>
      </c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9"/>
      <c r="BM24" s="9"/>
      <c r="BN24" s="9"/>
      <c r="BO24" s="9"/>
      <c r="BP24" s="9"/>
      <c r="BQ24" s="9"/>
      <c r="BR24" s="9"/>
    </row>
    <row r="25" spans="1:70" s="39" customFormat="1" ht="83.25" customHeight="1">
      <c r="A25" s="36" t="s">
        <v>27</v>
      </c>
      <c r="B25" s="158" t="s">
        <v>69</v>
      </c>
      <c r="C25" s="31" t="s">
        <v>80</v>
      </c>
      <c r="D25" s="33">
        <f>'[2] Год ТЗ 38 '!D47</f>
        <v>15.465999999999999</v>
      </c>
      <c r="E25" s="35" t="s">
        <v>30</v>
      </c>
      <c r="F25" s="38" t="s">
        <v>31</v>
      </c>
      <c r="G25" s="214"/>
      <c r="H25" s="243"/>
      <c r="I25" s="111">
        <f>D25</f>
        <v>15.465999999999999</v>
      </c>
      <c r="J25" s="111"/>
      <c r="K25" s="111"/>
      <c r="L25" s="111"/>
      <c r="M25" s="111"/>
      <c r="N25" s="245"/>
      <c r="O25" s="243"/>
      <c r="P25" s="111"/>
      <c r="Q25" s="111"/>
      <c r="R25" s="111"/>
      <c r="S25" s="111"/>
      <c r="T25" s="111"/>
      <c r="U25" s="243"/>
      <c r="V25" s="243"/>
      <c r="W25" s="111"/>
      <c r="X25" s="111"/>
      <c r="Y25" s="111"/>
      <c r="Z25" s="111"/>
      <c r="AA25" s="111"/>
      <c r="AB25" s="243"/>
      <c r="AC25" s="243"/>
      <c r="AD25" s="111"/>
      <c r="AE25" s="111"/>
      <c r="AF25" s="111"/>
      <c r="AG25" s="111"/>
      <c r="AH25" s="111"/>
      <c r="AI25" s="243"/>
      <c r="AJ25" s="243"/>
      <c r="AK25" s="111"/>
      <c r="AL25" s="111"/>
      <c r="AM25" s="33">
        <f>SUM(H25:AL25)</f>
        <v>15.465999999999999</v>
      </c>
      <c r="AN25" s="33">
        <f t="shared" si="1"/>
        <v>15.465999999999999</v>
      </c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9"/>
      <c r="BJ25" s="9"/>
      <c r="BK25" s="9"/>
      <c r="BL25" s="9"/>
      <c r="BM25" s="9"/>
      <c r="BN25" s="9"/>
      <c r="BO25" s="9"/>
      <c r="BP25" s="9"/>
      <c r="BQ25" s="9"/>
      <c r="BR25" s="9"/>
    </row>
    <row r="26" spans="1:70" s="41" customFormat="1" ht="50.25" hidden="1" customHeight="1">
      <c r="A26" s="36" t="s">
        <v>32</v>
      </c>
      <c r="B26" s="158"/>
      <c r="C26" s="31" t="s">
        <v>66</v>
      </c>
      <c r="D26" s="33">
        <f>'[1]Норма ТК'!C105</f>
        <v>0</v>
      </c>
      <c r="E26" s="35" t="s">
        <v>34</v>
      </c>
      <c r="F26" s="40" t="s">
        <v>35</v>
      </c>
      <c r="G26" s="215"/>
      <c r="H26" s="243"/>
      <c r="I26" s="111"/>
      <c r="J26" s="111"/>
      <c r="K26" s="111">
        <f>D26</f>
        <v>0</v>
      </c>
      <c r="L26" s="111"/>
      <c r="M26" s="111"/>
      <c r="N26" s="245"/>
      <c r="O26" s="243">
        <f>D26</f>
        <v>0</v>
      </c>
      <c r="P26" s="111"/>
      <c r="Q26" s="111"/>
      <c r="R26" s="111">
        <f>D26</f>
        <v>0</v>
      </c>
      <c r="S26" s="111"/>
      <c r="T26" s="111"/>
      <c r="U26" s="243"/>
      <c r="V26" s="243"/>
      <c r="W26" s="111"/>
      <c r="X26" s="111"/>
      <c r="Y26" s="111"/>
      <c r="Z26" s="111"/>
      <c r="AA26" s="111"/>
      <c r="AB26" s="243"/>
      <c r="AC26" s="243"/>
      <c r="AD26" s="111"/>
      <c r="AE26" s="111"/>
      <c r="AF26" s="111"/>
      <c r="AG26" s="111"/>
      <c r="AH26" s="111"/>
      <c r="AI26" s="243"/>
      <c r="AJ26" s="243"/>
      <c r="AK26" s="111"/>
      <c r="AL26" s="111"/>
      <c r="AM26" s="33">
        <f t="shared" ref="AM26:AM28" si="2">SUM(H26:AL26)</f>
        <v>0</v>
      </c>
      <c r="AN26" s="33">
        <f t="shared" si="1"/>
        <v>0</v>
      </c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9"/>
      <c r="BL26" s="9"/>
      <c r="BM26" s="9"/>
      <c r="BN26" s="9"/>
      <c r="BO26" s="9"/>
      <c r="BP26" s="9"/>
      <c r="BQ26" s="9"/>
      <c r="BR26" s="9"/>
    </row>
    <row r="27" spans="1:70" s="96" customFormat="1" ht="148.5" customHeight="1" thickBot="1">
      <c r="A27" s="36" t="s">
        <v>36</v>
      </c>
      <c r="B27" s="158"/>
      <c r="C27" s="31" t="s">
        <v>67</v>
      </c>
      <c r="D27" s="33">
        <v>306.12799999999999</v>
      </c>
      <c r="E27" s="35" t="s">
        <v>38</v>
      </c>
      <c r="F27" s="31" t="s">
        <v>39</v>
      </c>
      <c r="G27" s="215"/>
      <c r="H27" s="243"/>
      <c r="I27" s="111">
        <f>D27/5</f>
        <v>61.2256</v>
      </c>
      <c r="J27" s="111">
        <f>D27/5</f>
        <v>61.2256</v>
      </c>
      <c r="K27" s="111">
        <v>61.225999999999999</v>
      </c>
      <c r="L27" s="111">
        <f>D27/5</f>
        <v>61.2256</v>
      </c>
      <c r="M27" s="111">
        <f>D27/5</f>
        <v>61.2256</v>
      </c>
      <c r="N27" s="245"/>
      <c r="O27" s="243"/>
      <c r="P27" s="111"/>
      <c r="Q27" s="111"/>
      <c r="R27" s="111"/>
      <c r="S27" s="111"/>
      <c r="T27" s="111"/>
      <c r="U27" s="243"/>
      <c r="V27" s="243"/>
      <c r="W27" s="111"/>
      <c r="X27" s="111"/>
      <c r="Y27" s="111"/>
      <c r="Z27" s="111"/>
      <c r="AA27" s="111"/>
      <c r="AB27" s="243"/>
      <c r="AC27" s="243"/>
      <c r="AD27" s="111"/>
      <c r="AE27" s="111"/>
      <c r="AF27" s="111"/>
      <c r="AG27" s="111"/>
      <c r="AH27" s="111"/>
      <c r="AI27" s="243"/>
      <c r="AJ27" s="243"/>
      <c r="AK27" s="111"/>
      <c r="AL27" s="111"/>
      <c r="AM27" s="52">
        <f t="shared" si="2"/>
        <v>306.1284</v>
      </c>
      <c r="AN27" s="52">
        <f t="shared" si="1"/>
        <v>306.1284</v>
      </c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9"/>
      <c r="BJ27" s="9"/>
      <c r="BK27" s="9"/>
      <c r="BL27" s="9"/>
      <c r="BM27" s="9"/>
      <c r="BN27" s="9"/>
      <c r="BO27" s="9"/>
      <c r="BP27" s="9"/>
      <c r="BQ27" s="9"/>
      <c r="BR27" s="9"/>
    </row>
    <row r="28" spans="1:70" s="98" customFormat="1" ht="15.75" customHeight="1">
      <c r="A28" s="159" t="s">
        <v>40</v>
      </c>
      <c r="B28" s="159"/>
      <c r="C28" s="159"/>
      <c r="D28" s="159"/>
      <c r="E28" s="159"/>
      <c r="F28" s="159"/>
      <c r="G28" s="43"/>
      <c r="H28" s="111">
        <f>SUM(H25:H27)</f>
        <v>0</v>
      </c>
      <c r="I28" s="111">
        <f>SUM(I25:I27)</f>
        <v>76.691599999999994</v>
      </c>
      <c r="J28" s="111">
        <f>SUM(J25:J27)</f>
        <v>61.2256</v>
      </c>
      <c r="K28" s="111">
        <f>SUM(K25:K27)</f>
        <v>61.225999999999999</v>
      </c>
      <c r="L28" s="111">
        <f>SUM(L25:L27)</f>
        <v>61.2256</v>
      </c>
      <c r="M28" s="111">
        <f>SUM(M25:M27)</f>
        <v>61.2256</v>
      </c>
      <c r="N28" s="63"/>
      <c r="O28" s="69">
        <f t="shared" ref="O28:AL28" si="3">O25</f>
        <v>0</v>
      </c>
      <c r="P28" s="69">
        <f t="shared" si="3"/>
        <v>0</v>
      </c>
      <c r="Q28" s="69">
        <f t="shared" si="3"/>
        <v>0</v>
      </c>
      <c r="R28" s="69">
        <f t="shared" si="3"/>
        <v>0</v>
      </c>
      <c r="S28" s="69">
        <f t="shared" si="3"/>
        <v>0</v>
      </c>
      <c r="T28" s="69">
        <f t="shared" si="3"/>
        <v>0</v>
      </c>
      <c r="U28" s="69">
        <f t="shared" si="3"/>
        <v>0</v>
      </c>
      <c r="V28" s="69">
        <f t="shared" si="3"/>
        <v>0</v>
      </c>
      <c r="W28" s="69">
        <f t="shared" si="3"/>
        <v>0</v>
      </c>
      <c r="X28" s="69">
        <f t="shared" si="3"/>
        <v>0</v>
      </c>
      <c r="Y28" s="69">
        <f t="shared" si="3"/>
        <v>0</v>
      </c>
      <c r="Z28" s="69">
        <f t="shared" si="3"/>
        <v>0</v>
      </c>
      <c r="AA28" s="69">
        <f t="shared" si="3"/>
        <v>0</v>
      </c>
      <c r="AB28" s="69">
        <f t="shared" si="3"/>
        <v>0</v>
      </c>
      <c r="AC28" s="69">
        <f t="shared" si="3"/>
        <v>0</v>
      </c>
      <c r="AD28" s="69">
        <f t="shared" si="3"/>
        <v>0</v>
      </c>
      <c r="AE28" s="69">
        <f t="shared" si="3"/>
        <v>0</v>
      </c>
      <c r="AF28" s="69">
        <f t="shared" si="3"/>
        <v>0</v>
      </c>
      <c r="AG28" s="69">
        <f t="shared" si="3"/>
        <v>0</v>
      </c>
      <c r="AH28" s="69">
        <f t="shared" si="3"/>
        <v>0</v>
      </c>
      <c r="AI28" s="69">
        <f t="shared" si="3"/>
        <v>0</v>
      </c>
      <c r="AJ28" s="69">
        <f t="shared" si="3"/>
        <v>0</v>
      </c>
      <c r="AK28" s="69">
        <f t="shared" si="3"/>
        <v>0</v>
      </c>
      <c r="AL28" s="69">
        <f t="shared" si="3"/>
        <v>0</v>
      </c>
      <c r="AM28" s="33">
        <f t="shared" si="2"/>
        <v>321.59439999999995</v>
      </c>
      <c r="AN28" s="52">
        <f t="shared" si="1"/>
        <v>321.59439999999995</v>
      </c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30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  <c r="BR28" s="30"/>
    </row>
    <row r="29" spans="1:70" s="34" customFormat="1" ht="15.75" hidden="1" customHeight="1">
      <c r="A29" s="45"/>
      <c r="B29" s="46"/>
      <c r="C29" s="160" t="s">
        <v>22</v>
      </c>
      <c r="D29" s="161"/>
      <c r="E29" s="161"/>
      <c r="F29" s="162"/>
      <c r="G29" s="47"/>
      <c r="H29" s="48">
        <f>'[1]мес ТЗ 2018'!AM271</f>
        <v>0</v>
      </c>
      <c r="I29" s="48">
        <f>'[1]мес ТЗ 2018'!AM410</f>
        <v>30</v>
      </c>
      <c r="J29" s="48">
        <f>'[1]мес ТЗ 2018'!AM550</f>
        <v>3.98</v>
      </c>
      <c r="K29" s="48">
        <f>'[1]мес ТЗ 2018'!AM652</f>
        <v>0</v>
      </c>
      <c r="L29" s="48">
        <f>'[1]мес ТЗ 2018'!AM757</f>
        <v>2.17</v>
      </c>
      <c r="M29" s="48">
        <f>'[1]мес ТЗ 2018'!AM860</f>
        <v>19.678000000000001</v>
      </c>
      <c r="N29" s="48">
        <f>'[1]мес ТЗ 2018'!AM961</f>
        <v>30</v>
      </c>
      <c r="O29" s="48">
        <f>'[1]мес ТЗ 2018'!AM1101</f>
        <v>0</v>
      </c>
      <c r="P29" s="48">
        <f>'[1]мес ТЗ 2018'!AM1200</f>
        <v>15.465999999999999</v>
      </c>
      <c r="Q29" s="48">
        <f>'[1]мес ТЗ 2018'!AM1298</f>
        <v>0</v>
      </c>
      <c r="R29" s="48">
        <f>'[1]мес ТЗ 2018'!AM1438</f>
        <v>1.54</v>
      </c>
      <c r="S29" s="48">
        <f>'[1]мес ТЗ 2018'!AM1571</f>
        <v>0</v>
      </c>
      <c r="T29" s="48"/>
      <c r="U29" s="48"/>
      <c r="V29" s="48"/>
      <c r="W29" s="48"/>
      <c r="X29" s="48"/>
      <c r="Y29" s="48"/>
      <c r="Z29" s="48"/>
      <c r="AA29" s="48"/>
      <c r="AB29" s="48"/>
      <c r="AC29" s="48"/>
      <c r="AD29" s="48"/>
      <c r="AE29" s="48"/>
      <c r="AF29" s="48"/>
      <c r="AG29" s="48"/>
      <c r="AH29" s="48"/>
      <c r="AI29" s="48"/>
      <c r="AJ29" s="48"/>
      <c r="AK29" s="48"/>
      <c r="AL29" s="49"/>
      <c r="AM29" s="50">
        <f t="shared" ref="AM29:AM30" si="4">SUM(H29:S29)</f>
        <v>102.834</v>
      </c>
      <c r="AN29" s="90">
        <f t="shared" si="1"/>
        <v>102.834</v>
      </c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</row>
    <row r="30" spans="1:70" s="34" customFormat="1" ht="15.75" hidden="1" customHeight="1">
      <c r="A30" s="37"/>
      <c r="B30" s="31"/>
      <c r="C30" s="163" t="s">
        <v>24</v>
      </c>
      <c r="D30" s="164"/>
      <c r="E30" s="164"/>
      <c r="F30" s="165"/>
      <c r="G30" s="32"/>
      <c r="H30" s="33">
        <f>'[1]мес ТЗ 2018'!AM272</f>
        <v>0</v>
      </c>
      <c r="I30" s="33">
        <f>'[1]мес ТЗ 2018'!AM411</f>
        <v>3.15</v>
      </c>
      <c r="J30" s="33">
        <f>'[1]мес ТЗ 2018'!AM551</f>
        <v>19.678000000000001</v>
      </c>
      <c r="K30" s="33">
        <f>'[1]мес ТЗ 2018'!AM653</f>
        <v>19.678000000000001</v>
      </c>
      <c r="L30" s="33">
        <f>'[1]мес ТЗ 2018'!AM758</f>
        <v>3.98</v>
      </c>
      <c r="M30" s="33">
        <f>'[1]мес ТЗ 2018'!AM861</f>
        <v>0.57999999999999996</v>
      </c>
      <c r="N30" s="33">
        <f>'[1]мес ТЗ 2018'!AM962</f>
        <v>8.35</v>
      </c>
      <c r="O30" s="33">
        <f>'[1]мес ТЗ 2018'!AM1102</f>
        <v>15.465999999999999</v>
      </c>
      <c r="P30" s="33">
        <f>'[1]мес ТЗ 2018'!AM1201</f>
        <v>0</v>
      </c>
      <c r="Q30" s="33">
        <f>'[1]мес ТЗ 2018'!AM1299</f>
        <v>0</v>
      </c>
      <c r="R30" s="33">
        <f>'[1]мес ТЗ 2018'!AM1439</f>
        <v>0.9</v>
      </c>
      <c r="S30" s="33">
        <f>'[1]мес ТЗ 2018'!AM1572</f>
        <v>6</v>
      </c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51"/>
      <c r="AM30" s="50">
        <f t="shared" si="4"/>
        <v>77.781999999999996</v>
      </c>
      <c r="AN30" s="91">
        <f t="shared" si="1"/>
        <v>77.781999999999996</v>
      </c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9"/>
      <c r="BJ30" s="9"/>
      <c r="BK30" s="9"/>
      <c r="BL30" s="9"/>
      <c r="BM30" s="9"/>
      <c r="BN30" s="9"/>
      <c r="BO30" s="9"/>
      <c r="BP30" s="9"/>
      <c r="BQ30" s="9"/>
      <c r="BR30" s="9"/>
    </row>
    <row r="31" spans="1:70" s="34" customFormat="1" ht="15.75" hidden="1" customHeight="1">
      <c r="A31" s="37"/>
      <c r="B31" s="31"/>
      <c r="C31" s="31"/>
      <c r="D31" s="168" t="s">
        <v>58</v>
      </c>
      <c r="E31" s="166"/>
      <c r="F31" s="167"/>
      <c r="G31" s="32"/>
      <c r="H31" s="33">
        <f>H28</f>
        <v>0</v>
      </c>
      <c r="I31" s="33" t="e">
        <f>#REF!</f>
        <v>#REF!</v>
      </c>
      <c r="J31" s="33">
        <f>I28</f>
        <v>76.691599999999994</v>
      </c>
      <c r="K31" s="33">
        <f>J28</f>
        <v>61.2256</v>
      </c>
      <c r="L31" s="33">
        <f>K28</f>
        <v>61.225999999999999</v>
      </c>
      <c r="M31" s="33">
        <f>L28</f>
        <v>61.2256</v>
      </c>
      <c r="N31" s="33">
        <f>M28</f>
        <v>61.2256</v>
      </c>
      <c r="O31" s="33">
        <f t="shared" ref="I31:S31" si="5">O28</f>
        <v>0</v>
      </c>
      <c r="P31" s="33">
        <f t="shared" si="5"/>
        <v>0</v>
      </c>
      <c r="Q31" s="33">
        <f t="shared" si="5"/>
        <v>0</v>
      </c>
      <c r="R31" s="33">
        <f t="shared" si="5"/>
        <v>0</v>
      </c>
      <c r="S31" s="33">
        <f t="shared" si="5"/>
        <v>0</v>
      </c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  <c r="AH31" s="33"/>
      <c r="AI31" s="33"/>
      <c r="AJ31" s="33"/>
      <c r="AK31" s="33"/>
      <c r="AL31" s="51"/>
      <c r="AM31" s="50" t="e">
        <f>SUM(H31:S31)</f>
        <v>#REF!</v>
      </c>
      <c r="AN31" s="91" t="e">
        <f t="shared" si="1"/>
        <v>#REF!</v>
      </c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9"/>
      <c r="BJ31" s="9"/>
      <c r="BK31" s="9"/>
      <c r="BL31" s="9"/>
      <c r="BM31" s="9"/>
      <c r="BN31" s="9"/>
      <c r="BO31" s="9"/>
      <c r="BP31" s="9"/>
      <c r="BQ31" s="9"/>
      <c r="BR31" s="9"/>
    </row>
    <row r="32" spans="1:70" s="34" customFormat="1" ht="15.75" hidden="1" customHeight="1">
      <c r="A32" s="37"/>
      <c r="B32" s="31"/>
      <c r="C32" s="163" t="s">
        <v>25</v>
      </c>
      <c r="D32" s="164"/>
      <c r="E32" s="164"/>
      <c r="F32" s="165"/>
      <c r="G32" s="32"/>
      <c r="H32" s="33">
        <f>'[1]мес ТЗ 2018'!AM274</f>
        <v>30</v>
      </c>
      <c r="I32" s="33">
        <f>'[1]мес ТЗ 2018'!AM413</f>
        <v>38.549999999999997</v>
      </c>
      <c r="J32" s="33">
        <f>'[1]мес ТЗ 2018'!AM553</f>
        <v>0</v>
      </c>
      <c r="K32" s="33">
        <f>'[1]мес ТЗ 2018'!AM655</f>
        <v>3.9780698364827298</v>
      </c>
      <c r="L32" s="33">
        <f>'[1]мес ТЗ 2018'!AM760</f>
        <v>0.57999999999999996</v>
      </c>
      <c r="M32" s="33">
        <f>'[1]мес ТЗ 2018'!AM863</f>
        <v>15.465999999999999</v>
      </c>
      <c r="N32" s="33">
        <f>'[1]мес ТЗ 2018'!AM964</f>
        <v>42.85</v>
      </c>
      <c r="O32" s="33">
        <f>'[1]мес ТЗ 2018'!AM1104</f>
        <v>306.12799999999999</v>
      </c>
      <c r="P32" s="52">
        <f>'[1]мес ТЗ 2018'!AM1203</f>
        <v>15.465999999999999</v>
      </c>
      <c r="Q32" s="33">
        <f>'[1]мес ТЗ 2018'!AM1301</f>
        <v>30</v>
      </c>
      <c r="R32" s="33">
        <f>'[1]мес ТЗ 2018'!AM1441</f>
        <v>0</v>
      </c>
      <c r="S32" s="33">
        <f>'[1]мес ТЗ 2018'!AM1574</f>
        <v>0</v>
      </c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J32" s="33"/>
      <c r="AK32" s="33"/>
      <c r="AL32" s="51"/>
      <c r="AM32" s="50">
        <f t="shared" ref="AM32" si="6">SUM(H32:S32)</f>
        <v>483.01806983648271</v>
      </c>
      <c r="AN32" s="91">
        <f t="shared" si="1"/>
        <v>483.01806983648271</v>
      </c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9"/>
      <c r="BJ32" s="9"/>
      <c r="BK32" s="9"/>
      <c r="BL32" s="9"/>
      <c r="BM32" s="9"/>
      <c r="BN32" s="9"/>
      <c r="BO32" s="9"/>
      <c r="BP32" s="9"/>
      <c r="BQ32" s="9"/>
      <c r="BR32" s="9"/>
    </row>
    <row r="33" spans="1:70" ht="15" customHeight="1">
      <c r="A33" s="77"/>
      <c r="B33" s="78"/>
      <c r="C33" s="78"/>
      <c r="D33" s="78"/>
      <c r="E33" s="78"/>
      <c r="F33" s="78"/>
      <c r="G33" s="78"/>
      <c r="H33" s="25"/>
      <c r="I33" s="25"/>
      <c r="J33" s="25"/>
      <c r="K33" s="25"/>
      <c r="L33" s="25"/>
      <c r="M33" s="25"/>
      <c r="N33" s="25"/>
      <c r="O33" s="79"/>
      <c r="P33" s="79"/>
      <c r="Q33" s="79"/>
      <c r="R33" s="79"/>
      <c r="S33" s="79"/>
      <c r="T33" s="79"/>
      <c r="U33" s="79"/>
      <c r="V33" s="79"/>
      <c r="W33" s="79"/>
      <c r="X33" s="79"/>
      <c r="Y33" s="79"/>
      <c r="Z33" s="79"/>
      <c r="AA33" s="79"/>
      <c r="AB33" s="79"/>
      <c r="AC33" s="79"/>
      <c r="AD33" s="79"/>
      <c r="AE33" s="79"/>
      <c r="AF33" s="79"/>
      <c r="AG33" s="79"/>
      <c r="AH33" s="79"/>
      <c r="AI33" s="79"/>
      <c r="AJ33" s="79"/>
      <c r="AK33" s="79"/>
      <c r="AL33" s="79"/>
      <c r="AN33" s="9"/>
    </row>
    <row r="34" spans="1:70" ht="15" customHeight="1">
      <c r="A34" s="77"/>
      <c r="B34" s="78"/>
      <c r="C34" s="78"/>
      <c r="D34" s="78"/>
      <c r="E34" s="78"/>
      <c r="F34" s="78"/>
      <c r="G34" s="25"/>
      <c r="H34" s="25"/>
      <c r="I34" s="25"/>
      <c r="J34" s="25"/>
      <c r="K34" s="25"/>
      <c r="L34" s="25"/>
      <c r="M34" s="25"/>
      <c r="N34" s="79"/>
      <c r="O34" s="79"/>
      <c r="P34" s="79"/>
      <c r="Q34" s="79"/>
      <c r="R34" s="79"/>
      <c r="S34" s="79"/>
      <c r="T34" s="79"/>
      <c r="U34" s="79"/>
      <c r="V34" s="79"/>
      <c r="W34" s="79"/>
      <c r="X34" s="79"/>
      <c r="Y34" s="79"/>
      <c r="Z34" s="79"/>
      <c r="AA34" s="79"/>
      <c r="AB34" s="79"/>
      <c r="AC34" s="79"/>
      <c r="AD34" s="79"/>
      <c r="AE34" s="79"/>
      <c r="AF34" s="79"/>
      <c r="AG34" s="79"/>
      <c r="AH34" s="79"/>
      <c r="AI34" s="79"/>
      <c r="AJ34" s="79"/>
      <c r="AK34" s="79"/>
      <c r="AL34" s="54"/>
      <c r="AM34" s="6"/>
      <c r="AP34" s="9"/>
      <c r="AQ34" s="9"/>
      <c r="BQ34" s="6"/>
      <c r="BR34" s="6"/>
    </row>
    <row r="35" spans="1:70" s="80" customFormat="1" ht="66" customHeight="1">
      <c r="B35" s="151" t="s">
        <v>45</v>
      </c>
      <c r="C35" s="151"/>
      <c r="D35" s="151"/>
      <c r="E35" s="151"/>
      <c r="F35" s="151"/>
      <c r="G35" s="151"/>
      <c r="H35" s="152" t="s">
        <v>46</v>
      </c>
      <c r="I35" s="152"/>
      <c r="J35" s="152"/>
      <c r="K35" s="152"/>
      <c r="L35" s="152"/>
      <c r="M35" s="152"/>
      <c r="P35" s="153"/>
      <c r="Q35" s="153"/>
      <c r="R35" s="153"/>
      <c r="S35" s="153"/>
      <c r="T35" s="81"/>
      <c r="U35" s="154" t="s">
        <v>47</v>
      </c>
      <c r="V35" s="154"/>
      <c r="W35" s="154"/>
    </row>
    <row r="36" spans="1:70" s="80" customFormat="1" ht="21.95" customHeight="1">
      <c r="I36" s="150" t="s">
        <v>6</v>
      </c>
      <c r="J36" s="150"/>
      <c r="K36" s="150"/>
      <c r="L36" s="150"/>
      <c r="P36" s="150" t="s">
        <v>8</v>
      </c>
      <c r="Q36" s="150"/>
      <c r="R36" s="150"/>
      <c r="S36" s="150"/>
      <c r="U36" s="150" t="s">
        <v>48</v>
      </c>
      <c r="V36" s="150"/>
      <c r="W36" s="150"/>
    </row>
    <row r="37" spans="1:70" s="80" customFormat="1" ht="70.5" customHeight="1">
      <c r="B37" s="151" t="s">
        <v>49</v>
      </c>
      <c r="C37" s="151"/>
      <c r="D37" s="151"/>
      <c r="E37" s="151"/>
      <c r="F37" s="151"/>
      <c r="G37" s="151"/>
      <c r="H37" s="152" t="s">
        <v>50</v>
      </c>
      <c r="I37" s="152"/>
      <c r="J37" s="152"/>
      <c r="K37" s="152"/>
      <c r="L37" s="152"/>
      <c r="M37" s="152"/>
      <c r="P37" s="153"/>
      <c r="Q37" s="153"/>
      <c r="R37" s="153"/>
      <c r="S37" s="153"/>
      <c r="T37" s="81"/>
      <c r="U37" s="154" t="s">
        <v>51</v>
      </c>
      <c r="V37" s="154"/>
      <c r="W37" s="154"/>
    </row>
    <row r="38" spans="1:70" s="80" customFormat="1" ht="26.1" customHeight="1">
      <c r="I38" s="150" t="s">
        <v>6</v>
      </c>
      <c r="J38" s="150"/>
      <c r="K38" s="150"/>
      <c r="L38" s="150"/>
      <c r="P38" s="150" t="s">
        <v>8</v>
      </c>
      <c r="Q38" s="150"/>
      <c r="R38" s="150"/>
      <c r="S38" s="150"/>
      <c r="U38" s="150" t="s">
        <v>48</v>
      </c>
      <c r="V38" s="150"/>
      <c r="W38" s="150"/>
    </row>
    <row r="39" spans="1:70" ht="15" customHeight="1">
      <c r="B39" s="82"/>
      <c r="C39" s="82"/>
      <c r="E39" s="83"/>
      <c r="F39" s="84"/>
      <c r="G39" s="84"/>
      <c r="H39" s="84"/>
      <c r="K39" s="84"/>
      <c r="L39" s="84"/>
      <c r="M39" s="84"/>
      <c r="N39" s="84"/>
      <c r="O39" s="79"/>
      <c r="Q39" s="84"/>
      <c r="R39" s="84"/>
      <c r="S39" s="84"/>
      <c r="T39" s="84"/>
      <c r="U39" s="84"/>
      <c r="V39" s="84"/>
      <c r="W39" s="84"/>
      <c r="X39" s="84"/>
      <c r="Y39" s="84"/>
      <c r="Z39" s="84"/>
      <c r="AA39" s="84"/>
      <c r="AB39" s="84"/>
      <c r="AC39" s="84"/>
      <c r="AD39" s="84"/>
      <c r="AE39" s="84"/>
      <c r="AF39" s="84"/>
      <c r="AG39" s="84"/>
      <c r="AH39" s="84"/>
      <c r="AI39" s="84"/>
      <c r="AJ39" s="84"/>
      <c r="AK39" s="84"/>
      <c r="AL39" s="54"/>
      <c r="AM39" s="6"/>
      <c r="AP39" s="9"/>
      <c r="AQ39" s="9"/>
      <c r="BQ39" s="6"/>
      <c r="BR39" s="6"/>
    </row>
    <row r="40" spans="1:70" ht="13.5" customHeight="1">
      <c r="E40" s="83"/>
      <c r="G40" s="6"/>
      <c r="Q40" s="78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54"/>
      <c r="AM40" s="6"/>
      <c r="AP40" s="9"/>
      <c r="AQ40" s="9"/>
      <c r="BQ40" s="6"/>
      <c r="BR40" s="6"/>
    </row>
  </sheetData>
  <mergeCells count="46">
    <mergeCell ref="B4:F4"/>
    <mergeCell ref="AG4:AM4"/>
    <mergeCell ref="AG6:AM6"/>
    <mergeCell ref="AG8:AM8"/>
    <mergeCell ref="B10:F10"/>
    <mergeCell ref="AG10:AM10"/>
    <mergeCell ref="A13:AN13"/>
    <mergeCell ref="A14:AN14"/>
    <mergeCell ref="A15:AN15"/>
    <mergeCell ref="A16:A19"/>
    <mergeCell ref="B16:B19"/>
    <mergeCell ref="C16:C19"/>
    <mergeCell ref="D16:D19"/>
    <mergeCell ref="E16:E19"/>
    <mergeCell ref="F16:F19"/>
    <mergeCell ref="G16:G19"/>
    <mergeCell ref="A28:F28"/>
    <mergeCell ref="H16:AL16"/>
    <mergeCell ref="AM16:AM19"/>
    <mergeCell ref="AN16:AN17"/>
    <mergeCell ref="H18:AL19"/>
    <mergeCell ref="H20:AL20"/>
    <mergeCell ref="C21:F21"/>
    <mergeCell ref="C22:F22"/>
    <mergeCell ref="D23:F23"/>
    <mergeCell ref="C24:F24"/>
    <mergeCell ref="B25:B27"/>
    <mergeCell ref="G25:G27"/>
    <mergeCell ref="B37:G37"/>
    <mergeCell ref="H37:M37"/>
    <mergeCell ref="P37:S37"/>
    <mergeCell ref="U37:W37"/>
    <mergeCell ref="C29:F29"/>
    <mergeCell ref="C30:F30"/>
    <mergeCell ref="D31:F31"/>
    <mergeCell ref="C32:F32"/>
    <mergeCell ref="B35:G35"/>
    <mergeCell ref="H35:M35"/>
    <mergeCell ref="I38:L38"/>
    <mergeCell ref="P38:S38"/>
    <mergeCell ref="U38:W38"/>
    <mergeCell ref="P35:S35"/>
    <mergeCell ref="U35:W35"/>
    <mergeCell ref="I36:L36"/>
    <mergeCell ref="P36:S36"/>
    <mergeCell ref="U36:W36"/>
  </mergeCells>
  <printOptions horizontalCentered="1"/>
  <pageMargins left="0.59055118110236227" right="0.39370078740157483" top="1.1811023622047245" bottom="0.74803149606299213" header="0.31496062992125984" footer="0.31496062992125984"/>
  <pageSetup paperSize="8" scale="44" fitToHeight="10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theme="3" tint="0.39997558519241921"/>
    <pageSetUpPr fitToPage="1"/>
  </sheetPr>
  <dimension ref="A1:BQ55"/>
  <sheetViews>
    <sheetView showZeros="0" tabSelected="1" view="pageBreakPreview" zoomScale="40" zoomScaleNormal="60" zoomScaleSheetLayoutView="40" workbookViewId="0">
      <selection activeCell="AA42" sqref="AA42:AA43"/>
    </sheetView>
  </sheetViews>
  <sheetFormatPr defaultColWidth="12.42578125" defaultRowHeight="18.75" outlineLevelRow="1"/>
  <cols>
    <col min="1" max="1" width="6" style="6" customWidth="1"/>
    <col min="2" max="2" width="69.7109375" style="85" customWidth="1"/>
    <col min="3" max="3" width="22.140625" style="6" customWidth="1"/>
    <col min="4" max="4" width="10.85546875" style="6" customWidth="1"/>
    <col min="5" max="5" width="17.7109375" style="83" customWidth="1"/>
    <col min="6" max="6" width="7" style="83" hidden="1" customWidth="1"/>
    <col min="7" max="36" width="9.42578125" style="6" customWidth="1"/>
    <col min="37" max="37" width="6.85546875" style="6" hidden="1" customWidth="1"/>
    <col min="38" max="38" width="11.7109375" style="6" customWidth="1"/>
    <col min="39" max="39" width="10.5703125" style="54" customWidth="1"/>
    <col min="40" max="40" width="12.42578125" style="6"/>
    <col min="41" max="67" width="12.42578125" style="9"/>
    <col min="68" max="16384" width="12.42578125" style="6"/>
  </cols>
  <sheetData>
    <row r="1" spans="1:67" ht="20.25" customHeight="1" outlineLevel="1">
      <c r="A1" s="1"/>
      <c r="B1" s="2"/>
      <c r="C1" s="3"/>
      <c r="D1" s="4"/>
      <c r="E1" s="4"/>
      <c r="F1" s="4"/>
      <c r="G1" s="5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8" t="s">
        <v>82</v>
      </c>
    </row>
    <row r="2" spans="1:67" ht="15" hidden="1" customHeight="1" outlineLevel="1">
      <c r="A2" s="1"/>
      <c r="B2" s="2"/>
      <c r="C2" s="3"/>
      <c r="D2" s="4"/>
      <c r="E2" s="4"/>
      <c r="F2" s="4"/>
      <c r="G2" s="5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6"/>
    </row>
    <row r="3" spans="1:67" ht="15" hidden="1" customHeight="1" outlineLevel="1">
      <c r="A3" s="1"/>
      <c r="B3" s="10" t="s">
        <v>1</v>
      </c>
      <c r="C3" s="3"/>
      <c r="D3" s="4"/>
      <c r="E3" s="4"/>
      <c r="F3" s="4"/>
      <c r="G3" s="5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6" t="s">
        <v>2</v>
      </c>
      <c r="AI3" s="7"/>
      <c r="AJ3" s="7"/>
      <c r="AK3" s="7"/>
      <c r="AL3" s="7"/>
      <c r="AM3" s="7"/>
    </row>
    <row r="4" spans="1:67" ht="32.25" hidden="1" customHeight="1" outlineLevel="1">
      <c r="A4" s="1"/>
      <c r="B4" s="187" t="s">
        <v>3</v>
      </c>
      <c r="C4" s="187"/>
      <c r="D4" s="187"/>
      <c r="E4" s="187"/>
      <c r="F4" s="4"/>
      <c r="G4" s="5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187" t="s">
        <v>4</v>
      </c>
      <c r="AG4" s="187"/>
      <c r="AH4" s="187"/>
      <c r="AI4" s="187"/>
      <c r="AJ4" s="187"/>
      <c r="AK4" s="187"/>
      <c r="AL4" s="187"/>
      <c r="AM4" s="187"/>
    </row>
    <row r="5" spans="1:67" ht="31.5" hidden="1" customHeight="1" outlineLevel="1">
      <c r="A5" s="1"/>
      <c r="B5" s="11" t="s">
        <v>5</v>
      </c>
      <c r="C5" s="12"/>
      <c r="D5" s="12"/>
      <c r="E5" s="12"/>
      <c r="F5" s="4"/>
      <c r="G5" s="5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12"/>
      <c r="AG5" s="12"/>
      <c r="AH5" s="12"/>
      <c r="AI5" s="12"/>
      <c r="AJ5" s="12"/>
      <c r="AK5" s="7"/>
      <c r="AL5" s="7"/>
      <c r="AM5" s="7"/>
    </row>
    <row r="6" spans="1:67" ht="15" hidden="1" customHeight="1" outlineLevel="1">
      <c r="A6" s="1"/>
      <c r="B6" s="13" t="s">
        <v>6</v>
      </c>
      <c r="C6" s="14"/>
      <c r="D6" s="14"/>
      <c r="E6" s="14"/>
      <c r="F6" s="4"/>
      <c r="G6" s="5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188" t="s">
        <v>6</v>
      </c>
      <c r="AG6" s="188"/>
      <c r="AH6" s="188"/>
      <c r="AI6" s="188"/>
      <c r="AJ6" s="188"/>
      <c r="AK6" s="188"/>
      <c r="AL6" s="188"/>
      <c r="AM6" s="188"/>
    </row>
    <row r="7" spans="1:67" ht="33" hidden="1" customHeight="1" outlineLevel="1">
      <c r="A7" s="1"/>
      <c r="B7" s="15" t="s">
        <v>7</v>
      </c>
      <c r="C7" s="12"/>
      <c r="D7" s="12"/>
      <c r="E7" s="12"/>
      <c r="F7" s="4"/>
      <c r="G7" s="5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12"/>
      <c r="AG7" s="12"/>
      <c r="AH7" s="12"/>
      <c r="AI7" s="12"/>
      <c r="AJ7" s="12"/>
      <c r="AK7" s="7"/>
      <c r="AL7" s="7"/>
      <c r="AM7" s="7"/>
    </row>
    <row r="8" spans="1:67" ht="15" hidden="1" customHeight="1" outlineLevel="1">
      <c r="A8" s="1"/>
      <c r="B8" s="16" t="s">
        <v>8</v>
      </c>
      <c r="C8" s="17"/>
      <c r="D8" s="17"/>
      <c r="E8" s="17"/>
      <c r="F8" s="4"/>
      <c r="G8" s="5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188" t="s">
        <v>8</v>
      </c>
      <c r="AG8" s="188"/>
      <c r="AH8" s="188"/>
      <c r="AI8" s="188"/>
      <c r="AJ8" s="188"/>
      <c r="AK8" s="188"/>
      <c r="AL8" s="188"/>
      <c r="AM8" s="188"/>
    </row>
    <row r="9" spans="1:67" ht="15" hidden="1" customHeight="1" outlineLevel="1">
      <c r="A9" s="1"/>
      <c r="B9" s="12"/>
      <c r="C9" s="12"/>
      <c r="D9" s="12"/>
      <c r="E9" s="12"/>
      <c r="F9" s="4"/>
      <c r="G9" s="5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12"/>
      <c r="AG9" s="12"/>
      <c r="AH9" s="12"/>
      <c r="AI9" s="12"/>
      <c r="AJ9" s="12"/>
      <c r="AK9" s="7"/>
      <c r="AL9" s="7"/>
      <c r="AM9" s="7"/>
    </row>
    <row r="10" spans="1:67" ht="27.75" hidden="1" customHeight="1" outlineLevel="1">
      <c r="A10" s="18"/>
      <c r="B10" s="187" t="s">
        <v>9</v>
      </c>
      <c r="C10" s="187"/>
      <c r="D10" s="187"/>
      <c r="E10" s="187"/>
      <c r="F10" s="18"/>
      <c r="G10" s="18"/>
      <c r="H10" s="18"/>
      <c r="I10" s="18"/>
      <c r="J10" s="18"/>
      <c r="K10" s="18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89" t="s">
        <v>76</v>
      </c>
      <c r="AG10" s="189"/>
      <c r="AH10" s="189"/>
      <c r="AI10" s="189"/>
      <c r="AJ10" s="189"/>
      <c r="AK10" s="189"/>
      <c r="AL10" s="189"/>
      <c r="AM10" s="189"/>
    </row>
    <row r="11" spans="1:67" ht="27.75" hidden="1" customHeight="1">
      <c r="A11" s="18"/>
      <c r="B11" s="19"/>
      <c r="C11" s="19"/>
      <c r="D11" s="19"/>
      <c r="E11" s="19"/>
      <c r="F11" s="18"/>
      <c r="G11" s="18"/>
      <c r="H11" s="18"/>
      <c r="I11" s="18"/>
      <c r="J11" s="18"/>
      <c r="K11" s="18"/>
      <c r="L11" s="19"/>
      <c r="M11" s="19"/>
      <c r="N11" s="19"/>
      <c r="O11" s="19"/>
      <c r="P11" s="19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05"/>
    </row>
    <row r="12" spans="1:67" ht="27.75" customHeight="1">
      <c r="A12" s="18"/>
      <c r="B12" s="19"/>
      <c r="C12" s="19"/>
      <c r="D12" s="19"/>
      <c r="E12" s="19"/>
      <c r="F12" s="18"/>
      <c r="G12" s="18"/>
      <c r="H12" s="18"/>
      <c r="I12" s="18"/>
      <c r="J12" s="18"/>
      <c r="K12" s="18"/>
      <c r="L12" s="19"/>
      <c r="M12" s="19"/>
      <c r="N12" s="19"/>
      <c r="O12" s="19"/>
      <c r="P12" s="19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</row>
    <row r="13" spans="1:67" s="21" customFormat="1" ht="21.75" customHeight="1">
      <c r="A13" s="181" t="s">
        <v>62</v>
      </c>
      <c r="B13" s="181"/>
      <c r="C13" s="181"/>
      <c r="D13" s="181"/>
      <c r="E13" s="181"/>
      <c r="F13" s="181"/>
      <c r="G13" s="181"/>
      <c r="H13" s="181"/>
      <c r="I13" s="181"/>
      <c r="J13" s="181"/>
      <c r="K13" s="181"/>
      <c r="L13" s="181"/>
      <c r="M13" s="181"/>
      <c r="N13" s="181"/>
      <c r="O13" s="181"/>
      <c r="P13" s="181"/>
      <c r="Q13" s="181"/>
      <c r="R13" s="181"/>
      <c r="S13" s="181"/>
      <c r="T13" s="181"/>
      <c r="U13" s="181"/>
      <c r="V13" s="181"/>
      <c r="W13" s="181"/>
      <c r="X13" s="181"/>
      <c r="Y13" s="181"/>
      <c r="Z13" s="181"/>
      <c r="AA13" s="181"/>
      <c r="AB13" s="181"/>
      <c r="AC13" s="181"/>
      <c r="AD13" s="181"/>
      <c r="AE13" s="181"/>
      <c r="AF13" s="181"/>
      <c r="AG13" s="181"/>
      <c r="AH13" s="181"/>
      <c r="AI13" s="181"/>
      <c r="AJ13" s="181"/>
      <c r="AK13" s="181"/>
      <c r="AL13" s="181"/>
      <c r="AM13" s="181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  <c r="BJ13" s="22"/>
      <c r="BK13" s="22"/>
      <c r="BL13" s="22"/>
      <c r="BM13" s="22"/>
      <c r="BN13" s="22"/>
      <c r="BO13" s="22"/>
    </row>
    <row r="14" spans="1:67" s="21" customFormat="1" ht="21.75" customHeight="1">
      <c r="A14" s="181" t="s">
        <v>12</v>
      </c>
      <c r="B14" s="181"/>
      <c r="C14" s="181"/>
      <c r="D14" s="181"/>
      <c r="E14" s="181"/>
      <c r="F14" s="181"/>
      <c r="G14" s="181"/>
      <c r="H14" s="181"/>
      <c r="I14" s="181"/>
      <c r="J14" s="181"/>
      <c r="K14" s="181"/>
      <c r="L14" s="181"/>
      <c r="M14" s="181"/>
      <c r="N14" s="181"/>
      <c r="O14" s="181"/>
      <c r="P14" s="181"/>
      <c r="Q14" s="181"/>
      <c r="R14" s="181"/>
      <c r="S14" s="181"/>
      <c r="T14" s="181"/>
      <c r="U14" s="181"/>
      <c r="V14" s="181"/>
      <c r="W14" s="181"/>
      <c r="X14" s="181"/>
      <c r="Y14" s="181"/>
      <c r="Z14" s="181"/>
      <c r="AA14" s="181"/>
      <c r="AB14" s="181"/>
      <c r="AC14" s="181"/>
      <c r="AD14" s="181"/>
      <c r="AE14" s="181"/>
      <c r="AF14" s="181"/>
      <c r="AG14" s="181"/>
      <c r="AH14" s="181"/>
      <c r="AI14" s="181"/>
      <c r="AJ14" s="181"/>
      <c r="AK14" s="181"/>
      <c r="AL14" s="181"/>
      <c r="AM14" s="181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  <c r="BJ14" s="22"/>
      <c r="BK14" s="22"/>
      <c r="BL14" s="22"/>
      <c r="BM14" s="22"/>
      <c r="BN14" s="22"/>
      <c r="BO14" s="22"/>
    </row>
    <row r="15" spans="1:67" s="21" customFormat="1" ht="21.75" customHeight="1">
      <c r="A15" s="181" t="s">
        <v>83</v>
      </c>
      <c r="B15" s="181"/>
      <c r="C15" s="181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1"/>
      <c r="U15" s="181"/>
      <c r="V15" s="181"/>
      <c r="W15" s="181"/>
      <c r="X15" s="181"/>
      <c r="Y15" s="181"/>
      <c r="Z15" s="181"/>
      <c r="AA15" s="181"/>
      <c r="AB15" s="181"/>
      <c r="AC15" s="181"/>
      <c r="AD15" s="181"/>
      <c r="AE15" s="181"/>
      <c r="AF15" s="181"/>
      <c r="AG15" s="181"/>
      <c r="AH15" s="181"/>
      <c r="AI15" s="181"/>
      <c r="AJ15" s="181"/>
      <c r="AK15" s="181"/>
      <c r="AL15" s="181"/>
      <c r="AM15" s="181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  <c r="BO15" s="22"/>
    </row>
    <row r="16" spans="1:67" ht="15" customHeight="1">
      <c r="A16" s="182" t="s">
        <v>14</v>
      </c>
      <c r="B16" s="183" t="s">
        <v>15</v>
      </c>
      <c r="C16" s="182" t="s">
        <v>16</v>
      </c>
      <c r="D16" s="184" t="s">
        <v>17</v>
      </c>
      <c r="E16" s="184" t="s">
        <v>55</v>
      </c>
      <c r="F16" s="185" t="s">
        <v>84</v>
      </c>
      <c r="G16" s="186" t="s">
        <v>104</v>
      </c>
      <c r="H16" s="186"/>
      <c r="I16" s="186"/>
      <c r="J16" s="186"/>
      <c r="K16" s="186"/>
      <c r="L16" s="186"/>
      <c r="M16" s="186"/>
      <c r="N16" s="186"/>
      <c r="O16" s="186"/>
      <c r="P16" s="186"/>
      <c r="Q16" s="186"/>
      <c r="R16" s="186"/>
      <c r="S16" s="186"/>
      <c r="T16" s="186"/>
      <c r="U16" s="186"/>
      <c r="V16" s="186"/>
      <c r="W16" s="186"/>
      <c r="X16" s="186"/>
      <c r="Y16" s="186"/>
      <c r="Z16" s="186"/>
      <c r="AA16" s="186"/>
      <c r="AB16" s="186"/>
      <c r="AC16" s="186"/>
      <c r="AD16" s="186"/>
      <c r="AE16" s="186"/>
      <c r="AF16" s="186"/>
      <c r="AG16" s="186"/>
      <c r="AH16" s="186"/>
      <c r="AI16" s="186"/>
      <c r="AJ16" s="186"/>
      <c r="AK16" s="186"/>
      <c r="AL16" s="176" t="s">
        <v>64</v>
      </c>
      <c r="AM16" s="176" t="s">
        <v>65</v>
      </c>
    </row>
    <row r="17" spans="1:69" ht="15" customHeight="1">
      <c r="A17" s="182"/>
      <c r="B17" s="183"/>
      <c r="C17" s="182"/>
      <c r="D17" s="184"/>
      <c r="E17" s="184"/>
      <c r="F17" s="185"/>
      <c r="G17" s="241">
        <v>1</v>
      </c>
      <c r="H17" s="24">
        <v>2</v>
      </c>
      <c r="I17" s="23">
        <v>3</v>
      </c>
      <c r="J17" s="24">
        <v>4</v>
      </c>
      <c r="K17" s="23">
        <v>5</v>
      </c>
      <c r="L17" s="24">
        <v>6</v>
      </c>
      <c r="M17" s="241">
        <v>7</v>
      </c>
      <c r="N17" s="242">
        <v>8</v>
      </c>
      <c r="O17" s="23">
        <v>9</v>
      </c>
      <c r="P17" s="24">
        <v>10</v>
      </c>
      <c r="Q17" s="23">
        <v>11</v>
      </c>
      <c r="R17" s="24">
        <v>12</v>
      </c>
      <c r="S17" s="23">
        <v>13</v>
      </c>
      <c r="T17" s="242">
        <v>14</v>
      </c>
      <c r="U17" s="241">
        <v>15</v>
      </c>
      <c r="V17" s="24">
        <v>16</v>
      </c>
      <c r="W17" s="23">
        <v>17</v>
      </c>
      <c r="X17" s="24">
        <v>18</v>
      </c>
      <c r="Y17" s="23">
        <v>19</v>
      </c>
      <c r="Z17" s="24">
        <v>20</v>
      </c>
      <c r="AA17" s="241">
        <v>21</v>
      </c>
      <c r="AB17" s="242">
        <v>22</v>
      </c>
      <c r="AC17" s="23">
        <v>23</v>
      </c>
      <c r="AD17" s="24">
        <v>24</v>
      </c>
      <c r="AE17" s="23">
        <v>25</v>
      </c>
      <c r="AF17" s="24">
        <v>26</v>
      </c>
      <c r="AG17" s="23">
        <v>27</v>
      </c>
      <c r="AH17" s="242">
        <v>28</v>
      </c>
      <c r="AI17" s="241">
        <v>29</v>
      </c>
      <c r="AJ17" s="24">
        <v>30</v>
      </c>
      <c r="AK17" s="23">
        <v>31</v>
      </c>
      <c r="AL17" s="176"/>
      <c r="AM17" s="176"/>
    </row>
    <row r="18" spans="1:69" ht="15" customHeight="1">
      <c r="A18" s="182"/>
      <c r="B18" s="183"/>
      <c r="C18" s="182"/>
      <c r="D18" s="184"/>
      <c r="E18" s="184"/>
      <c r="F18" s="185"/>
      <c r="G18" s="177" t="s">
        <v>21</v>
      </c>
      <c r="H18" s="177"/>
      <c r="I18" s="177"/>
      <c r="J18" s="177"/>
      <c r="K18" s="177"/>
      <c r="L18" s="177"/>
      <c r="M18" s="177"/>
      <c r="N18" s="177"/>
      <c r="O18" s="177"/>
      <c r="P18" s="177"/>
      <c r="Q18" s="177"/>
      <c r="R18" s="177"/>
      <c r="S18" s="177"/>
      <c r="T18" s="177"/>
      <c r="U18" s="177"/>
      <c r="V18" s="177"/>
      <c r="W18" s="177"/>
      <c r="X18" s="177"/>
      <c r="Y18" s="177"/>
      <c r="Z18" s="177"/>
      <c r="AA18" s="177"/>
      <c r="AB18" s="177"/>
      <c r="AC18" s="177"/>
      <c r="AD18" s="177"/>
      <c r="AE18" s="177"/>
      <c r="AF18" s="177"/>
      <c r="AG18" s="177"/>
      <c r="AH18" s="177"/>
      <c r="AI18" s="177"/>
      <c r="AJ18" s="177"/>
      <c r="AK18" s="177"/>
      <c r="AL18" s="176"/>
      <c r="AM18" s="176"/>
    </row>
    <row r="19" spans="1:69" ht="30" customHeight="1">
      <c r="A19" s="182"/>
      <c r="B19" s="183"/>
      <c r="C19" s="182"/>
      <c r="D19" s="184"/>
      <c r="E19" s="184"/>
      <c r="F19" s="185"/>
      <c r="G19" s="177"/>
      <c r="H19" s="177"/>
      <c r="I19" s="177"/>
      <c r="J19" s="177"/>
      <c r="K19" s="177"/>
      <c r="L19" s="177"/>
      <c r="M19" s="177"/>
      <c r="N19" s="177"/>
      <c r="O19" s="177"/>
      <c r="P19" s="177"/>
      <c r="Q19" s="177"/>
      <c r="R19" s="177"/>
      <c r="S19" s="177"/>
      <c r="T19" s="177"/>
      <c r="U19" s="177"/>
      <c r="V19" s="177"/>
      <c r="W19" s="177"/>
      <c r="X19" s="177"/>
      <c r="Y19" s="177"/>
      <c r="Z19" s="177"/>
      <c r="AA19" s="177"/>
      <c r="AB19" s="177"/>
      <c r="AC19" s="177"/>
      <c r="AD19" s="177"/>
      <c r="AE19" s="177"/>
      <c r="AF19" s="177"/>
      <c r="AG19" s="177"/>
      <c r="AH19" s="177"/>
      <c r="AI19" s="177"/>
      <c r="AJ19" s="177"/>
      <c r="AK19" s="177"/>
      <c r="AL19" s="176"/>
      <c r="AM19" s="176"/>
    </row>
    <row r="20" spans="1:69" s="29" customFormat="1">
      <c r="A20" s="27">
        <v>1</v>
      </c>
      <c r="B20" s="27">
        <v>2</v>
      </c>
      <c r="C20" s="28">
        <v>3</v>
      </c>
      <c r="D20" s="28">
        <v>5</v>
      </c>
      <c r="E20" s="27">
        <v>6</v>
      </c>
      <c r="F20" s="27">
        <v>7</v>
      </c>
      <c r="G20" s="178">
        <v>7</v>
      </c>
      <c r="H20" s="178"/>
      <c r="I20" s="178"/>
      <c r="J20" s="178"/>
      <c r="K20" s="178"/>
      <c r="L20" s="178"/>
      <c r="M20" s="178"/>
      <c r="N20" s="178"/>
      <c r="O20" s="178"/>
      <c r="P20" s="178"/>
      <c r="Q20" s="178"/>
      <c r="R20" s="178"/>
      <c r="S20" s="178"/>
      <c r="T20" s="178"/>
      <c r="U20" s="178"/>
      <c r="V20" s="178"/>
      <c r="W20" s="178"/>
      <c r="X20" s="178"/>
      <c r="Y20" s="178"/>
      <c r="Z20" s="178"/>
      <c r="AA20" s="178"/>
      <c r="AB20" s="178"/>
      <c r="AC20" s="178"/>
      <c r="AD20" s="178"/>
      <c r="AE20" s="178"/>
      <c r="AF20" s="178"/>
      <c r="AG20" s="178"/>
      <c r="AH20" s="178"/>
      <c r="AI20" s="178"/>
      <c r="AJ20" s="178"/>
      <c r="AK20" s="178"/>
      <c r="AL20" s="89"/>
      <c r="AM20" s="27">
        <v>8</v>
      </c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30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</row>
    <row r="21" spans="1:69" s="29" customFormat="1" ht="24.75" customHeight="1">
      <c r="A21" s="63"/>
      <c r="B21" s="106"/>
      <c r="C21" s="106"/>
      <c r="D21" s="106"/>
      <c r="E21" s="106"/>
      <c r="F21" s="106"/>
      <c r="G21" s="220" t="s">
        <v>85</v>
      </c>
      <c r="H21" s="220"/>
      <c r="I21" s="220"/>
      <c r="J21" s="220"/>
      <c r="K21" s="220"/>
      <c r="L21" s="220"/>
      <c r="M21" s="220"/>
      <c r="N21" s="220"/>
      <c r="O21" s="220"/>
      <c r="P21" s="220"/>
      <c r="Q21" s="220"/>
      <c r="R21" s="220"/>
      <c r="S21" s="220"/>
      <c r="T21" s="220"/>
      <c r="U21" s="220"/>
      <c r="V21" s="220"/>
      <c r="W21" s="220"/>
      <c r="X21" s="220"/>
      <c r="Y21" s="220"/>
      <c r="Z21" s="220"/>
      <c r="AA21" s="220"/>
      <c r="AB21" s="220"/>
      <c r="AC21" s="220"/>
      <c r="AD21" s="220"/>
      <c r="AE21" s="220"/>
      <c r="AF21" s="220"/>
      <c r="AG21" s="220"/>
      <c r="AH21" s="220"/>
      <c r="AI21" s="220"/>
      <c r="AJ21" s="220"/>
      <c r="AK21" s="220"/>
      <c r="AL21" s="27"/>
      <c r="AM21" s="106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30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</row>
    <row r="22" spans="1:69" ht="64.5" customHeight="1">
      <c r="A22" s="97" t="s">
        <v>27</v>
      </c>
      <c r="B22" s="158" t="s">
        <v>69</v>
      </c>
      <c r="C22" s="31" t="s">
        <v>86</v>
      </c>
      <c r="D22" s="37" t="s">
        <v>30</v>
      </c>
      <c r="E22" s="38" t="s">
        <v>31</v>
      </c>
      <c r="F22" s="107">
        <v>1</v>
      </c>
      <c r="G22" s="243"/>
      <c r="H22" s="111"/>
      <c r="I22" s="111"/>
      <c r="J22" s="111"/>
      <c r="K22" s="111"/>
      <c r="L22" s="111"/>
      <c r="M22" s="243"/>
      <c r="N22" s="243"/>
      <c r="O22" s="111">
        <v>1</v>
      </c>
      <c r="P22" s="111"/>
      <c r="Q22" s="111"/>
      <c r="R22" s="111"/>
      <c r="S22" s="114"/>
      <c r="T22" s="245"/>
      <c r="U22" s="250"/>
      <c r="V22" s="111"/>
      <c r="W22" s="111"/>
      <c r="X22" s="111"/>
      <c r="Y22" s="111"/>
      <c r="Z22" s="111"/>
      <c r="AA22" s="243"/>
      <c r="AB22" s="243"/>
      <c r="AC22" s="111"/>
      <c r="AD22" s="111"/>
      <c r="AE22" s="111"/>
      <c r="AF22" s="111"/>
      <c r="AG22" s="111"/>
      <c r="AH22" s="243"/>
      <c r="AI22" s="243"/>
      <c r="AJ22" s="111"/>
      <c r="AK22" s="111"/>
      <c r="AL22" s="33">
        <f>SUM(G22:AK22)</f>
        <v>1</v>
      </c>
      <c r="AM22" s="33">
        <v>1</v>
      </c>
      <c r="AN22" s="9"/>
    </row>
    <row r="23" spans="1:69" ht="64.5" customHeight="1">
      <c r="A23" s="97" t="s">
        <v>36</v>
      </c>
      <c r="B23" s="158"/>
      <c r="C23" s="31" t="s">
        <v>87</v>
      </c>
      <c r="D23" s="33" t="s">
        <v>38</v>
      </c>
      <c r="E23" s="124" t="s">
        <v>73</v>
      </c>
      <c r="F23" s="31" t="s">
        <v>39</v>
      </c>
      <c r="G23" s="243"/>
      <c r="H23" s="111"/>
      <c r="I23" s="111"/>
      <c r="J23" s="111"/>
      <c r="K23" s="111"/>
      <c r="L23" s="111"/>
      <c r="M23" s="243"/>
      <c r="N23" s="243"/>
      <c r="O23" s="111">
        <v>1</v>
      </c>
      <c r="P23" s="111">
        <v>1</v>
      </c>
      <c r="Q23" s="111">
        <v>1</v>
      </c>
      <c r="R23" s="111">
        <v>1</v>
      </c>
      <c r="S23" s="111">
        <v>1</v>
      </c>
      <c r="T23" s="245"/>
      <c r="U23" s="243"/>
      <c r="V23" s="111"/>
      <c r="W23" s="111"/>
      <c r="X23" s="111"/>
      <c r="Y23" s="111"/>
      <c r="Z23" s="111"/>
      <c r="AA23" s="243"/>
      <c r="AB23" s="243"/>
      <c r="AC23" s="111"/>
      <c r="AD23" s="111"/>
      <c r="AE23" s="111"/>
      <c r="AF23" s="111"/>
      <c r="AG23" s="111"/>
      <c r="AH23" s="243"/>
      <c r="AI23" s="243"/>
      <c r="AJ23" s="111"/>
      <c r="AK23" s="111"/>
      <c r="AL23" s="33">
        <f t="shared" ref="AL23:AL25" si="0">SUM(G23:AK23)</f>
        <v>5</v>
      </c>
      <c r="AM23" s="33">
        <v>1</v>
      </c>
      <c r="AN23" s="9"/>
      <c r="BP23" s="9"/>
    </row>
    <row r="24" spans="1:69" ht="64.5" customHeight="1">
      <c r="A24" s="97" t="s">
        <v>74</v>
      </c>
      <c r="B24" s="158"/>
      <c r="C24" s="31" t="s">
        <v>88</v>
      </c>
      <c r="D24" s="33" t="s">
        <v>38</v>
      </c>
      <c r="E24" s="124" t="s">
        <v>73</v>
      </c>
      <c r="F24" s="31" t="s">
        <v>39</v>
      </c>
      <c r="G24" s="243"/>
      <c r="H24" s="111"/>
      <c r="I24" s="111"/>
      <c r="J24" s="111"/>
      <c r="K24" s="111"/>
      <c r="L24" s="111"/>
      <c r="M24" s="243"/>
      <c r="N24" s="243"/>
      <c r="O24" s="111"/>
      <c r="P24" s="111">
        <v>1</v>
      </c>
      <c r="Q24" s="111">
        <v>1</v>
      </c>
      <c r="R24" s="111">
        <v>1</v>
      </c>
      <c r="S24" s="111">
        <v>1</v>
      </c>
      <c r="T24" s="245"/>
      <c r="U24" s="243"/>
      <c r="V24" s="111"/>
      <c r="W24" s="111"/>
      <c r="X24" s="111"/>
      <c r="Y24" s="111"/>
      <c r="Z24" s="111"/>
      <c r="AA24" s="243"/>
      <c r="AB24" s="243"/>
      <c r="AC24" s="111"/>
      <c r="AD24" s="111"/>
      <c r="AE24" s="111"/>
      <c r="AF24" s="111"/>
      <c r="AG24" s="111"/>
      <c r="AH24" s="243"/>
      <c r="AI24" s="243"/>
      <c r="AJ24" s="111"/>
      <c r="AK24" s="111"/>
      <c r="AL24" s="33">
        <f t="shared" si="0"/>
        <v>4</v>
      </c>
      <c r="AM24" s="33">
        <v>1</v>
      </c>
      <c r="AN24" s="9"/>
      <c r="BP24" s="9"/>
    </row>
    <row r="25" spans="1:69" s="29" customFormat="1" ht="15.75" customHeight="1">
      <c r="A25" s="159" t="s">
        <v>40</v>
      </c>
      <c r="B25" s="159"/>
      <c r="C25" s="159"/>
      <c r="D25" s="159"/>
      <c r="E25" s="159"/>
      <c r="F25" s="43"/>
      <c r="G25" s="111">
        <f>SUM(G22:G24)</f>
        <v>0</v>
      </c>
      <c r="H25" s="111">
        <f t="shared" ref="H25:AK25" si="1">SUM(H22:H24)</f>
        <v>0</v>
      </c>
      <c r="I25" s="111">
        <f t="shared" si="1"/>
        <v>0</v>
      </c>
      <c r="J25" s="111">
        <f t="shared" si="1"/>
        <v>0</v>
      </c>
      <c r="K25" s="111">
        <f t="shared" si="1"/>
        <v>0</v>
      </c>
      <c r="L25" s="111">
        <f t="shared" si="1"/>
        <v>0</v>
      </c>
      <c r="M25" s="111">
        <f t="shared" si="1"/>
        <v>0</v>
      </c>
      <c r="N25" s="111">
        <f t="shared" si="1"/>
        <v>0</v>
      </c>
      <c r="O25" s="111">
        <f>SUM(O22:O24)</f>
        <v>2</v>
      </c>
      <c r="P25" s="111">
        <f>SUM(P22:P24)</f>
        <v>2</v>
      </c>
      <c r="Q25" s="111">
        <f>SUM(Q22:Q24)</f>
        <v>2</v>
      </c>
      <c r="R25" s="111">
        <f>SUM(R22:R24)</f>
        <v>2</v>
      </c>
      <c r="S25" s="111">
        <f>SUM(S22:S24)</f>
        <v>2</v>
      </c>
      <c r="T25" s="63"/>
      <c r="U25" s="111">
        <f t="shared" si="1"/>
        <v>0</v>
      </c>
      <c r="V25" s="111">
        <f t="shared" si="1"/>
        <v>0</v>
      </c>
      <c r="W25" s="111">
        <f t="shared" si="1"/>
        <v>0</v>
      </c>
      <c r="X25" s="111">
        <f t="shared" si="1"/>
        <v>0</v>
      </c>
      <c r="Y25" s="111">
        <f t="shared" si="1"/>
        <v>0</v>
      </c>
      <c r="Z25" s="111">
        <f t="shared" si="1"/>
        <v>0</v>
      </c>
      <c r="AA25" s="111">
        <f t="shared" si="1"/>
        <v>0</v>
      </c>
      <c r="AB25" s="111">
        <f t="shared" si="1"/>
        <v>0</v>
      </c>
      <c r="AC25" s="111">
        <f t="shared" si="1"/>
        <v>0</v>
      </c>
      <c r="AD25" s="111">
        <f t="shared" si="1"/>
        <v>0</v>
      </c>
      <c r="AE25" s="111">
        <f t="shared" si="1"/>
        <v>0</v>
      </c>
      <c r="AF25" s="111">
        <f t="shared" si="1"/>
        <v>0</v>
      </c>
      <c r="AG25" s="111">
        <f t="shared" si="1"/>
        <v>0</v>
      </c>
      <c r="AH25" s="111">
        <f t="shared" si="1"/>
        <v>0</v>
      </c>
      <c r="AI25" s="111">
        <f t="shared" si="1"/>
        <v>0</v>
      </c>
      <c r="AJ25" s="111">
        <f t="shared" si="1"/>
        <v>0</v>
      </c>
      <c r="AK25" s="111">
        <f t="shared" si="1"/>
        <v>0</v>
      </c>
      <c r="AL25" s="33">
        <f t="shared" si="0"/>
        <v>10</v>
      </c>
      <c r="AM25" s="33">
        <f>SUM(AM22:AM24)</f>
        <v>3</v>
      </c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30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</row>
    <row r="26" spans="1:69" s="29" customFormat="1" ht="53.25" customHeight="1">
      <c r="A26" s="134"/>
      <c r="B26" s="134"/>
      <c r="C26" s="134"/>
      <c r="D26" s="134"/>
      <c r="E26" s="134"/>
      <c r="F26" s="43"/>
      <c r="G26" s="111"/>
      <c r="H26" s="111"/>
      <c r="I26" s="111"/>
      <c r="J26" s="111"/>
      <c r="K26" s="111"/>
      <c r="L26" s="111"/>
      <c r="M26" s="111"/>
      <c r="N26" s="111"/>
      <c r="O26" s="111"/>
      <c r="P26" s="111"/>
      <c r="Q26" s="111"/>
      <c r="R26" s="111"/>
      <c r="S26" s="111"/>
      <c r="T26" s="111"/>
      <c r="U26" s="111"/>
      <c r="V26" s="111"/>
      <c r="W26" s="111"/>
      <c r="X26" s="111"/>
      <c r="Y26" s="111"/>
      <c r="Z26" s="111"/>
      <c r="AA26" s="111"/>
      <c r="AB26" s="111"/>
      <c r="AC26" s="111"/>
      <c r="AD26" s="111"/>
      <c r="AE26" s="111"/>
      <c r="AF26" s="111"/>
      <c r="AG26" s="111"/>
      <c r="AH26" s="111"/>
      <c r="AI26" s="111"/>
      <c r="AJ26" s="111"/>
      <c r="AK26" s="111"/>
      <c r="AL26" s="33"/>
      <c r="AM26" s="33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30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</row>
    <row r="27" spans="1:69" s="34" customFormat="1" ht="15.75" customHeight="1" thickBot="1">
      <c r="A27" s="41"/>
      <c r="B27" s="55"/>
      <c r="C27" s="55"/>
      <c r="D27" s="55"/>
      <c r="E27" s="55"/>
      <c r="F27" s="55"/>
      <c r="G27" s="178" t="s">
        <v>89</v>
      </c>
      <c r="H27" s="178"/>
      <c r="I27" s="178"/>
      <c r="J27" s="178"/>
      <c r="K27" s="178"/>
      <c r="L27" s="178"/>
      <c r="M27" s="178"/>
      <c r="N27" s="178"/>
      <c r="O27" s="178"/>
      <c r="P27" s="178"/>
      <c r="Q27" s="178"/>
      <c r="R27" s="178"/>
      <c r="S27" s="178"/>
      <c r="T27" s="178"/>
      <c r="U27" s="178"/>
      <c r="V27" s="178"/>
      <c r="W27" s="178"/>
      <c r="X27" s="178"/>
      <c r="Y27" s="178"/>
      <c r="Z27" s="178"/>
      <c r="AA27" s="178"/>
      <c r="AB27" s="178"/>
      <c r="AC27" s="178"/>
      <c r="AD27" s="178"/>
      <c r="AE27" s="178"/>
      <c r="AF27" s="178"/>
      <c r="AG27" s="178"/>
      <c r="AH27" s="178"/>
      <c r="AI27" s="178"/>
      <c r="AJ27" s="178"/>
      <c r="AK27" s="178"/>
      <c r="AL27" s="89"/>
      <c r="AM27" s="55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9"/>
      <c r="BJ27" s="9"/>
      <c r="BK27" s="9"/>
      <c r="BL27" s="9"/>
      <c r="BM27" s="9"/>
      <c r="BN27" s="9"/>
      <c r="BO27" s="9"/>
    </row>
    <row r="28" spans="1:69" s="39" customFormat="1" ht="72" customHeight="1">
      <c r="A28" s="97" t="s">
        <v>27</v>
      </c>
      <c r="B28" s="158" t="s">
        <v>90</v>
      </c>
      <c r="C28" s="31" t="s">
        <v>91</v>
      </c>
      <c r="D28" s="37" t="s">
        <v>30</v>
      </c>
      <c r="E28" s="38" t="s">
        <v>31</v>
      </c>
      <c r="F28" s="107"/>
      <c r="G28" s="243"/>
      <c r="H28" s="111"/>
      <c r="I28" s="111"/>
      <c r="J28" s="111"/>
      <c r="K28" s="111"/>
      <c r="L28" s="111"/>
      <c r="M28" s="243"/>
      <c r="N28" s="243"/>
      <c r="O28" s="111"/>
      <c r="P28" s="111"/>
      <c r="Q28" s="111"/>
      <c r="R28" s="111"/>
      <c r="S28" s="111"/>
      <c r="T28" s="243"/>
      <c r="U28" s="243"/>
      <c r="V28" s="111"/>
      <c r="W28" s="111"/>
      <c r="X28" s="111">
        <v>1</v>
      </c>
      <c r="Y28" s="111"/>
      <c r="Z28" s="111"/>
      <c r="AA28" s="244"/>
      <c r="AB28" s="243"/>
      <c r="AC28" s="111"/>
      <c r="AD28" s="111"/>
      <c r="AE28" s="111"/>
      <c r="AF28" s="111"/>
      <c r="AG28" s="111"/>
      <c r="AH28" s="243"/>
      <c r="AI28" s="243"/>
      <c r="AJ28" s="111"/>
      <c r="AK28" s="111"/>
      <c r="AL28" s="33">
        <f>SUM(G28:AK28)</f>
        <v>1</v>
      </c>
      <c r="AM28" s="33">
        <v>1</v>
      </c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  <c r="BM28" s="9"/>
      <c r="BN28" s="9"/>
      <c r="BO28" s="9"/>
    </row>
    <row r="29" spans="1:69" s="96" customFormat="1" ht="72" customHeight="1" thickBot="1">
      <c r="A29" s="97" t="s">
        <v>32</v>
      </c>
      <c r="B29" s="158"/>
      <c r="C29" s="31" t="s">
        <v>92</v>
      </c>
      <c r="D29" s="33" t="s">
        <v>38</v>
      </c>
      <c r="E29" s="124" t="s">
        <v>73</v>
      </c>
      <c r="F29" s="40" t="s">
        <v>35</v>
      </c>
      <c r="G29" s="243"/>
      <c r="H29" s="111"/>
      <c r="I29" s="111"/>
      <c r="J29" s="111"/>
      <c r="K29" s="111"/>
      <c r="L29" s="111"/>
      <c r="M29" s="243"/>
      <c r="N29" s="243"/>
      <c r="O29" s="111"/>
      <c r="P29" s="111"/>
      <c r="Q29" s="111"/>
      <c r="R29" s="111"/>
      <c r="S29" s="111"/>
      <c r="T29" s="243"/>
      <c r="U29" s="243"/>
      <c r="V29" s="111">
        <v>1</v>
      </c>
      <c r="W29" s="125">
        <v>1</v>
      </c>
      <c r="X29" s="111">
        <v>1</v>
      </c>
      <c r="Y29" s="111">
        <v>1</v>
      </c>
      <c r="Z29" s="111">
        <v>1</v>
      </c>
      <c r="AA29" s="246"/>
      <c r="AB29" s="243"/>
      <c r="AC29" s="111"/>
      <c r="AD29" s="111"/>
      <c r="AE29" s="111"/>
      <c r="AF29" s="111"/>
      <c r="AG29" s="111"/>
      <c r="AH29" s="243"/>
      <c r="AI29" s="243"/>
      <c r="AJ29" s="111"/>
      <c r="AK29" s="111"/>
      <c r="AL29" s="33">
        <f t="shared" ref="AL29:AL32" si="2">SUM(G29:AK29)</f>
        <v>5</v>
      </c>
      <c r="AM29" s="33">
        <v>1</v>
      </c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</row>
    <row r="30" spans="1:69" s="34" customFormat="1" ht="93" customHeight="1">
      <c r="A30" s="97" t="s">
        <v>36</v>
      </c>
      <c r="B30" s="158"/>
      <c r="C30" s="31" t="s">
        <v>93</v>
      </c>
      <c r="D30" s="33" t="s">
        <v>38</v>
      </c>
      <c r="E30" s="124" t="s">
        <v>73</v>
      </c>
      <c r="F30" s="31" t="s">
        <v>39</v>
      </c>
      <c r="G30" s="243"/>
      <c r="H30" s="111"/>
      <c r="I30" s="111"/>
      <c r="J30" s="111"/>
      <c r="K30" s="111"/>
      <c r="L30" s="111"/>
      <c r="M30" s="243"/>
      <c r="N30" s="243"/>
      <c r="O30" s="111"/>
      <c r="P30" s="111"/>
      <c r="Q30" s="111"/>
      <c r="R30" s="111"/>
      <c r="S30" s="111"/>
      <c r="T30" s="251"/>
      <c r="U30" s="251"/>
      <c r="V30" s="248">
        <v>1</v>
      </c>
      <c r="W30" s="252">
        <v>1</v>
      </c>
      <c r="X30" s="248">
        <v>1</v>
      </c>
      <c r="Y30" s="248">
        <v>1</v>
      </c>
      <c r="Z30" s="248">
        <v>1</v>
      </c>
      <c r="AA30" s="247"/>
      <c r="AB30" s="251"/>
      <c r="AC30" s="248"/>
      <c r="AD30" s="248"/>
      <c r="AE30" s="248"/>
      <c r="AF30" s="248"/>
      <c r="AG30" s="248"/>
      <c r="AH30" s="251"/>
      <c r="AI30" s="251"/>
      <c r="AJ30" s="248"/>
      <c r="AK30" s="111"/>
      <c r="AL30" s="33">
        <f t="shared" si="2"/>
        <v>5</v>
      </c>
      <c r="AM30" s="33">
        <v>1</v>
      </c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9"/>
      <c r="BJ30" s="9"/>
      <c r="BK30" s="9"/>
      <c r="BL30" s="9"/>
      <c r="BM30" s="9"/>
      <c r="BN30" s="9"/>
      <c r="BO30" s="9"/>
      <c r="BP30" s="9"/>
      <c r="BQ30" s="9"/>
    </row>
    <row r="31" spans="1:69" s="29" customFormat="1" ht="15.75" customHeight="1">
      <c r="A31" s="159" t="s">
        <v>40</v>
      </c>
      <c r="B31" s="159"/>
      <c r="C31" s="159"/>
      <c r="D31" s="159"/>
      <c r="E31" s="159"/>
      <c r="F31" s="43"/>
      <c r="G31" s="111">
        <f>SUM(G28:G30)</f>
        <v>0</v>
      </c>
      <c r="H31" s="111">
        <f t="shared" ref="H31:AK31" si="3">SUM(H28:H30)</f>
        <v>0</v>
      </c>
      <c r="I31" s="111">
        <f t="shared" si="3"/>
        <v>0</v>
      </c>
      <c r="J31" s="111">
        <f t="shared" si="3"/>
        <v>0</v>
      </c>
      <c r="K31" s="111">
        <f t="shared" si="3"/>
        <v>0</v>
      </c>
      <c r="L31" s="111">
        <f t="shared" si="3"/>
        <v>0</v>
      </c>
      <c r="M31" s="111">
        <f t="shared" si="3"/>
        <v>0</v>
      </c>
      <c r="N31" s="111">
        <f t="shared" si="3"/>
        <v>0</v>
      </c>
      <c r="O31" s="111">
        <f t="shared" si="3"/>
        <v>0</v>
      </c>
      <c r="P31" s="111">
        <f t="shared" si="3"/>
        <v>0</v>
      </c>
      <c r="Q31" s="111">
        <f t="shared" si="3"/>
        <v>0</v>
      </c>
      <c r="R31" s="111">
        <f t="shared" si="3"/>
        <v>0</v>
      </c>
      <c r="S31" s="111">
        <f t="shared" si="3"/>
        <v>0</v>
      </c>
      <c r="T31" s="111">
        <f t="shared" si="3"/>
        <v>0</v>
      </c>
      <c r="U31" s="111">
        <f t="shared" si="3"/>
        <v>0</v>
      </c>
      <c r="V31" s="111">
        <f>SUM(V28:V30)</f>
        <v>2</v>
      </c>
      <c r="W31" s="111">
        <f>SUM(W28:W30)</f>
        <v>2</v>
      </c>
      <c r="X31" s="111">
        <f>SUM(X28:X30)</f>
        <v>3</v>
      </c>
      <c r="Y31" s="111">
        <f>SUM(Y28:Y30)</f>
        <v>2</v>
      </c>
      <c r="Z31" s="111">
        <f>SUM(Z28:Z30)</f>
        <v>2</v>
      </c>
      <c r="AA31" s="63"/>
      <c r="AB31" s="111">
        <f t="shared" si="3"/>
        <v>0</v>
      </c>
      <c r="AC31" s="111">
        <f t="shared" si="3"/>
        <v>0</v>
      </c>
      <c r="AD31" s="111">
        <f t="shared" si="3"/>
        <v>0</v>
      </c>
      <c r="AE31" s="111">
        <f t="shared" si="3"/>
        <v>0</v>
      </c>
      <c r="AF31" s="111">
        <f t="shared" si="3"/>
        <v>0</v>
      </c>
      <c r="AG31" s="111">
        <f t="shared" si="3"/>
        <v>0</v>
      </c>
      <c r="AH31" s="111">
        <f t="shared" si="3"/>
        <v>0</v>
      </c>
      <c r="AI31" s="111">
        <f t="shared" si="3"/>
        <v>0</v>
      </c>
      <c r="AJ31" s="111">
        <f t="shared" si="3"/>
        <v>0</v>
      </c>
      <c r="AK31" s="111">
        <f t="shared" si="3"/>
        <v>0</v>
      </c>
      <c r="AL31" s="33">
        <f t="shared" si="2"/>
        <v>11</v>
      </c>
      <c r="AM31" s="33">
        <f>SUM(AM28:AM30)</f>
        <v>3</v>
      </c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30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</row>
    <row r="32" spans="1:69" ht="15" customHeight="1">
      <c r="A32" s="108"/>
      <c r="B32" s="219" t="s">
        <v>94</v>
      </c>
      <c r="C32" s="219"/>
      <c r="D32" s="219"/>
      <c r="E32" s="219"/>
      <c r="F32" s="109"/>
      <c r="G32" s="23">
        <f>G25+G31</f>
        <v>0</v>
      </c>
      <c r="H32" s="23">
        <f>H25+H31</f>
        <v>0</v>
      </c>
      <c r="I32" s="23">
        <f>I25+I31</f>
        <v>0</v>
      </c>
      <c r="J32" s="23">
        <f>J25+J31</f>
        <v>0</v>
      </c>
      <c r="K32" s="23">
        <f>K25+K31</f>
        <v>0</v>
      </c>
      <c r="L32" s="23">
        <f>L25+L31</f>
        <v>0</v>
      </c>
      <c r="M32" s="23">
        <f>M25+M31</f>
        <v>0</v>
      </c>
      <c r="N32" s="23">
        <f>N25+N31</f>
        <v>0</v>
      </c>
      <c r="O32" s="23">
        <f>O25+P31</f>
        <v>2</v>
      </c>
      <c r="P32" s="23">
        <f>P25+Q31</f>
        <v>2</v>
      </c>
      <c r="Q32" s="23">
        <f>Q25+R31</f>
        <v>2</v>
      </c>
      <c r="R32" s="23">
        <f>R25+S31</f>
        <v>2</v>
      </c>
      <c r="S32" s="23">
        <f>S25+T31</f>
        <v>2</v>
      </c>
      <c r="T32" s="41"/>
      <c r="U32" s="23">
        <f>U25+U31</f>
        <v>0</v>
      </c>
      <c r="V32" s="23">
        <f>W25+V31</f>
        <v>2</v>
      </c>
      <c r="W32" s="23">
        <f>X25+W31</f>
        <v>2</v>
      </c>
      <c r="X32" s="23">
        <f>Y25+X31</f>
        <v>3</v>
      </c>
      <c r="Y32" s="23">
        <f>Z25+Y31</f>
        <v>2</v>
      </c>
      <c r="Z32" s="23">
        <f>AA25+Z31</f>
        <v>2</v>
      </c>
      <c r="AA32" s="41"/>
      <c r="AB32" s="23">
        <f>AB25+AB31</f>
        <v>0</v>
      </c>
      <c r="AC32" s="23">
        <f>AC25+AC31</f>
        <v>0</v>
      </c>
      <c r="AD32" s="23">
        <f>AD25+AD31</f>
        <v>0</v>
      </c>
      <c r="AE32" s="23">
        <f>AE25+AE31</f>
        <v>0</v>
      </c>
      <c r="AF32" s="23">
        <f>AF25+AF31</f>
        <v>0</v>
      </c>
      <c r="AG32" s="23">
        <f>AG25+AG31</f>
        <v>0</v>
      </c>
      <c r="AH32" s="23">
        <f>AH25+AH31</f>
        <v>0</v>
      </c>
      <c r="AI32" s="23">
        <f>AI25+AI31</f>
        <v>0</v>
      </c>
      <c r="AJ32" s="23">
        <f>AJ25+AJ31</f>
        <v>0</v>
      </c>
      <c r="AK32" s="23">
        <f>AK25+AK31</f>
        <v>0</v>
      </c>
      <c r="AL32" s="33">
        <f t="shared" si="2"/>
        <v>21</v>
      </c>
      <c r="AM32" s="37">
        <f>AM25+AM31</f>
        <v>6</v>
      </c>
    </row>
    <row r="33" spans="1:68" ht="37.5" customHeight="1"/>
    <row r="34" spans="1:68" ht="15" customHeight="1">
      <c r="A34" s="77"/>
      <c r="B34" s="78"/>
      <c r="C34" s="78"/>
      <c r="D34" s="78"/>
      <c r="E34" s="78"/>
      <c r="F34" s="78"/>
      <c r="G34" s="115"/>
      <c r="H34" s="115"/>
      <c r="I34" s="115"/>
      <c r="J34" s="115"/>
      <c r="K34" s="115"/>
      <c r="L34" s="115"/>
      <c r="M34" s="115"/>
      <c r="N34" s="116"/>
      <c r="O34" s="116"/>
      <c r="P34" s="116"/>
      <c r="Q34" s="116"/>
      <c r="R34" s="116"/>
      <c r="S34" s="116"/>
      <c r="T34" s="116"/>
      <c r="U34" s="116"/>
      <c r="V34" s="116"/>
      <c r="W34" s="116"/>
      <c r="X34" s="116"/>
      <c r="Y34" s="116"/>
      <c r="Z34" s="116"/>
      <c r="AA34" s="116"/>
      <c r="AB34" s="116"/>
      <c r="AC34" s="116"/>
      <c r="AD34" s="116"/>
      <c r="AE34" s="116"/>
      <c r="AF34" s="116"/>
      <c r="AG34" s="116"/>
      <c r="AH34" s="116"/>
      <c r="AI34" s="116"/>
      <c r="AJ34" s="116"/>
      <c r="AK34" s="116"/>
      <c r="AL34" s="54"/>
      <c r="AM34" s="6"/>
      <c r="AO34" s="6"/>
      <c r="BP34" s="9"/>
    </row>
    <row r="35" spans="1:68" s="80" customFormat="1" ht="66" customHeight="1">
      <c r="B35" s="151" t="s">
        <v>45</v>
      </c>
      <c r="C35" s="151"/>
      <c r="D35" s="151"/>
      <c r="E35" s="151"/>
      <c r="F35" s="151"/>
      <c r="G35" s="151"/>
      <c r="H35" s="152" t="s">
        <v>46</v>
      </c>
      <c r="I35" s="152"/>
      <c r="J35" s="152"/>
      <c r="K35" s="152"/>
      <c r="L35" s="152"/>
      <c r="M35" s="152"/>
      <c r="P35" s="153"/>
      <c r="Q35" s="153"/>
      <c r="R35" s="153"/>
      <c r="S35" s="153"/>
      <c r="T35" s="81"/>
      <c r="U35" s="154" t="s">
        <v>47</v>
      </c>
      <c r="V35" s="154"/>
      <c r="W35" s="154"/>
    </row>
    <row r="36" spans="1:68" s="80" customFormat="1" ht="21.95" customHeight="1">
      <c r="I36" s="150" t="s">
        <v>6</v>
      </c>
      <c r="J36" s="150"/>
      <c r="K36" s="150"/>
      <c r="L36" s="150"/>
      <c r="P36" s="150" t="s">
        <v>8</v>
      </c>
      <c r="Q36" s="150"/>
      <c r="R36" s="150"/>
      <c r="S36" s="150"/>
      <c r="U36" s="150" t="s">
        <v>48</v>
      </c>
      <c r="V36" s="150"/>
      <c r="W36" s="150"/>
    </row>
    <row r="37" spans="1:68" s="80" customFormat="1" ht="70.5" customHeight="1">
      <c r="B37" s="151" t="s">
        <v>49</v>
      </c>
      <c r="C37" s="151"/>
      <c r="D37" s="151"/>
      <c r="E37" s="151"/>
      <c r="F37" s="151"/>
      <c r="G37" s="151"/>
      <c r="H37" s="152" t="s">
        <v>50</v>
      </c>
      <c r="I37" s="152"/>
      <c r="J37" s="152"/>
      <c r="K37" s="152"/>
      <c r="L37" s="152"/>
      <c r="M37" s="152"/>
      <c r="P37" s="153"/>
      <c r="Q37" s="153"/>
      <c r="R37" s="153"/>
      <c r="S37" s="153"/>
      <c r="T37" s="81"/>
      <c r="U37" s="154" t="s">
        <v>51</v>
      </c>
      <c r="V37" s="154"/>
      <c r="W37" s="154"/>
    </row>
    <row r="38" spans="1:68" s="80" customFormat="1" ht="26.1" customHeight="1">
      <c r="I38" s="150" t="s">
        <v>6</v>
      </c>
      <c r="J38" s="150"/>
      <c r="K38" s="150"/>
      <c r="L38" s="150"/>
      <c r="P38" s="150" t="s">
        <v>8</v>
      </c>
      <c r="Q38" s="150"/>
      <c r="R38" s="150"/>
      <c r="S38" s="150"/>
      <c r="U38" s="150" t="s">
        <v>48</v>
      </c>
      <c r="V38" s="150"/>
      <c r="W38" s="150"/>
    </row>
    <row r="39" spans="1:68" ht="15" customHeight="1">
      <c r="B39" s="82"/>
      <c r="C39" s="82"/>
      <c r="F39" s="84"/>
      <c r="G39" s="84"/>
      <c r="H39" s="84"/>
      <c r="K39" s="84"/>
      <c r="L39" s="84"/>
      <c r="M39" s="84"/>
      <c r="N39" s="84"/>
      <c r="O39" s="79"/>
      <c r="Q39" s="84"/>
      <c r="R39" s="84"/>
      <c r="S39" s="84"/>
      <c r="T39" s="84"/>
      <c r="U39" s="84"/>
      <c r="V39" s="84"/>
      <c r="W39" s="84"/>
      <c r="X39" s="84"/>
      <c r="Y39" s="84"/>
      <c r="Z39" s="84"/>
      <c r="AA39" s="84"/>
      <c r="AB39" s="84"/>
      <c r="AC39" s="84"/>
      <c r="AD39" s="84"/>
      <c r="AE39" s="84"/>
      <c r="AF39" s="84"/>
      <c r="AG39" s="84"/>
      <c r="AH39" s="84"/>
      <c r="AI39" s="84"/>
      <c r="AJ39" s="84"/>
      <c r="AK39" s="84"/>
      <c r="AL39" s="54"/>
      <c r="AM39" s="6"/>
      <c r="AO39" s="6"/>
      <c r="BP39" s="9"/>
    </row>
    <row r="40" spans="1:68" ht="84.75" customHeight="1">
      <c r="G40" s="139" t="s">
        <v>102</v>
      </c>
      <c r="H40" s="139"/>
      <c r="I40" s="139"/>
      <c r="J40" s="139"/>
      <c r="K40" s="139"/>
      <c r="L40" s="139"/>
      <c r="M40" s="139"/>
      <c r="N40" s="139"/>
      <c r="O40" s="139" t="s">
        <v>101</v>
      </c>
      <c r="P40" s="139" t="s">
        <v>101</v>
      </c>
      <c r="Q40" s="139" t="s">
        <v>101</v>
      </c>
      <c r="R40" s="139" t="s">
        <v>101</v>
      </c>
      <c r="S40" s="139" t="s">
        <v>101</v>
      </c>
      <c r="T40" s="41"/>
      <c r="U40" s="139"/>
      <c r="V40" s="139"/>
      <c r="W40" s="139"/>
      <c r="X40" s="139"/>
      <c r="Y40" s="139"/>
      <c r="Z40" s="139"/>
      <c r="AA40" s="139"/>
      <c r="AB40" s="139"/>
      <c r="AC40" s="139"/>
      <c r="AD40" s="139"/>
      <c r="AE40" s="139"/>
      <c r="AF40" s="139"/>
      <c r="AG40" s="139"/>
      <c r="AH40" s="139"/>
      <c r="AI40" s="139"/>
      <c r="AJ40" s="139"/>
      <c r="AK40" s="139"/>
      <c r="AL40" s="140"/>
      <c r="AM40" s="6"/>
      <c r="AO40" s="6"/>
      <c r="BP40" s="9"/>
    </row>
    <row r="41" spans="1:68" ht="84.75" customHeight="1">
      <c r="G41" s="141"/>
      <c r="H41" s="141"/>
      <c r="I41" s="141"/>
      <c r="J41" s="141"/>
      <c r="K41" s="141"/>
      <c r="L41" s="141"/>
      <c r="M41" s="141"/>
      <c r="N41" s="141"/>
      <c r="O41" s="141">
        <v>0.14000000000000001</v>
      </c>
      <c r="P41" s="141">
        <v>0.14000000000000001</v>
      </c>
      <c r="Q41" s="141">
        <v>0.14000000000000001</v>
      </c>
      <c r="R41" s="141">
        <v>0.14000000000000001</v>
      </c>
      <c r="S41" s="141">
        <v>0.14000000000000001</v>
      </c>
      <c r="T41" s="41"/>
      <c r="U41" s="141"/>
      <c r="V41" s="141"/>
      <c r="W41" s="141"/>
      <c r="X41" s="141"/>
      <c r="Y41" s="141"/>
      <c r="Z41" s="141"/>
      <c r="AA41" s="141"/>
      <c r="AB41" s="141"/>
      <c r="AC41" s="141"/>
      <c r="AD41" s="141"/>
      <c r="AE41" s="141"/>
      <c r="AF41" s="141"/>
      <c r="AG41" s="141"/>
      <c r="AH41" s="141"/>
      <c r="AI41" s="141"/>
      <c r="AJ41" s="141"/>
      <c r="AK41" s="141"/>
      <c r="AL41" s="141">
        <f>SUM(G41:AK41)</f>
        <v>0.70000000000000007</v>
      </c>
    </row>
    <row r="42" spans="1:68" ht="84.75" customHeight="1">
      <c r="A42" s="9"/>
      <c r="B42" s="143"/>
      <c r="C42" s="9"/>
      <c r="D42" s="9"/>
      <c r="E42" s="144"/>
      <c r="F42" s="144"/>
      <c r="G42" s="139"/>
      <c r="H42" s="139"/>
      <c r="I42" s="139"/>
      <c r="J42" s="139"/>
      <c r="K42" s="139"/>
      <c r="L42" s="139"/>
      <c r="M42" s="139"/>
      <c r="N42" s="139"/>
      <c r="O42" s="139"/>
      <c r="P42" s="139"/>
      <c r="Q42" s="139"/>
      <c r="R42" s="139"/>
      <c r="S42" s="139"/>
      <c r="T42" s="139"/>
      <c r="U42" s="139"/>
      <c r="V42" s="139" t="s">
        <v>103</v>
      </c>
      <c r="W42" s="139" t="s">
        <v>103</v>
      </c>
      <c r="X42" s="139" t="s">
        <v>103</v>
      </c>
      <c r="Y42" s="139" t="s">
        <v>103</v>
      </c>
      <c r="Z42" s="139" t="s">
        <v>103</v>
      </c>
      <c r="AA42" s="41"/>
      <c r="AB42" s="139"/>
      <c r="AC42" s="139"/>
      <c r="AD42" s="139"/>
      <c r="AE42" s="139"/>
      <c r="AF42" s="139"/>
      <c r="AG42" s="139"/>
      <c r="AH42" s="139"/>
      <c r="AI42" s="139"/>
      <c r="AJ42" s="139"/>
      <c r="AK42" s="139"/>
      <c r="AL42" s="140"/>
      <c r="AN42" s="9"/>
    </row>
    <row r="43" spans="1:68" ht="84.75" customHeight="1">
      <c r="A43" s="9"/>
      <c r="B43" s="143"/>
      <c r="C43" s="9"/>
      <c r="D43" s="9"/>
      <c r="E43" s="144"/>
      <c r="F43" s="144"/>
      <c r="G43" s="141"/>
      <c r="H43" s="141"/>
      <c r="I43" s="141"/>
      <c r="J43" s="141"/>
      <c r="K43" s="141"/>
      <c r="L43" s="141"/>
      <c r="M43" s="141"/>
      <c r="N43" s="141"/>
      <c r="O43" s="141"/>
      <c r="P43" s="141"/>
      <c r="Q43" s="141"/>
      <c r="R43" s="141"/>
      <c r="S43" s="141"/>
      <c r="T43" s="141"/>
      <c r="U43" s="141"/>
      <c r="V43" s="141">
        <v>0.12</v>
      </c>
      <c r="W43" s="141">
        <v>0.12</v>
      </c>
      <c r="X43" s="141">
        <v>0.12</v>
      </c>
      <c r="Y43" s="141">
        <v>0.12</v>
      </c>
      <c r="Z43" s="141">
        <v>0.12</v>
      </c>
      <c r="AA43" s="41"/>
      <c r="AB43" s="141"/>
      <c r="AC43" s="141"/>
      <c r="AD43" s="141"/>
      <c r="AE43" s="141"/>
      <c r="AF43" s="141"/>
      <c r="AG43" s="141"/>
      <c r="AH43" s="141"/>
      <c r="AI43" s="141"/>
      <c r="AJ43" s="141"/>
      <c r="AK43" s="141"/>
      <c r="AL43" s="141">
        <f>SUM(G43:AK43)</f>
        <v>0.6</v>
      </c>
      <c r="AN43" s="9"/>
    </row>
    <row r="44" spans="1:68" s="129" customFormat="1" ht="36" customHeight="1">
      <c r="A44" s="217"/>
      <c r="B44" s="217"/>
      <c r="C44" s="218"/>
      <c r="D44" s="218"/>
      <c r="E44" s="145"/>
      <c r="F44" s="146"/>
      <c r="G44" s="148"/>
      <c r="H44" s="148"/>
      <c r="I44" s="148"/>
      <c r="J44" s="148"/>
      <c r="K44" s="148"/>
      <c r="L44" s="148"/>
      <c r="M44" s="148"/>
      <c r="N44" s="148"/>
      <c r="O44" s="148"/>
      <c r="P44" s="148"/>
      <c r="Q44" s="148"/>
      <c r="R44" s="148"/>
      <c r="S44" s="148"/>
      <c r="T44" s="148"/>
      <c r="U44" s="148"/>
      <c r="V44" s="148"/>
      <c r="W44" s="148"/>
      <c r="X44" s="148"/>
      <c r="Y44" s="148"/>
      <c r="Z44" s="148"/>
      <c r="AA44" s="148"/>
      <c r="AB44" s="148"/>
      <c r="AC44" s="148"/>
      <c r="AD44" s="148"/>
      <c r="AE44" s="148"/>
      <c r="AF44" s="148"/>
      <c r="AG44" s="148"/>
      <c r="AH44" s="148"/>
      <c r="AI44" s="148"/>
      <c r="AJ44" s="148"/>
      <c r="AK44" s="148"/>
      <c r="AL44" s="149">
        <f>SUM(AL41,AL43)</f>
        <v>1.3</v>
      </c>
      <c r="AM44" s="147"/>
      <c r="AN44" s="131"/>
      <c r="AO44" s="131"/>
      <c r="AP44" s="131"/>
      <c r="AQ44" s="131"/>
      <c r="AR44" s="131"/>
      <c r="AS44" s="131"/>
      <c r="AT44" s="131"/>
      <c r="AU44" s="131"/>
      <c r="AV44" s="131"/>
      <c r="AW44" s="131"/>
      <c r="AX44" s="131"/>
      <c r="AY44" s="131"/>
      <c r="AZ44" s="131"/>
      <c r="BA44" s="131"/>
      <c r="BB44" s="131"/>
      <c r="BC44" s="131"/>
      <c r="BD44" s="131"/>
      <c r="BE44" s="131"/>
      <c r="BF44" s="131"/>
      <c r="BG44" s="131"/>
      <c r="BH44" s="131"/>
      <c r="BI44" s="131"/>
      <c r="BJ44" s="131"/>
      <c r="BK44" s="131"/>
      <c r="BL44" s="131"/>
      <c r="BM44" s="131"/>
      <c r="BN44" s="131"/>
      <c r="BO44" s="131"/>
    </row>
    <row r="45" spans="1:68">
      <c r="A45" s="9"/>
      <c r="B45" s="143"/>
      <c r="C45" s="9"/>
      <c r="D45" s="9"/>
      <c r="E45" s="144"/>
      <c r="F45" s="144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N45" s="9"/>
    </row>
    <row r="46" spans="1:68">
      <c r="A46" s="9"/>
      <c r="B46" s="143"/>
      <c r="C46" s="9"/>
      <c r="D46" s="9"/>
      <c r="E46" s="144"/>
      <c r="F46" s="144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N46" s="9"/>
    </row>
    <row r="47" spans="1:68">
      <c r="A47" s="9"/>
      <c r="B47" s="143"/>
      <c r="C47" s="9"/>
      <c r="D47" s="9"/>
      <c r="E47" s="144"/>
      <c r="F47" s="144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N47" s="9"/>
    </row>
    <row r="48" spans="1:68">
      <c r="A48" s="9"/>
      <c r="B48" s="143"/>
      <c r="C48" s="9"/>
      <c r="D48" s="9"/>
      <c r="E48" s="144"/>
      <c r="F48" s="144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N48" s="9"/>
    </row>
    <row r="49" spans="1:40">
      <c r="A49" s="9"/>
      <c r="B49" s="143"/>
      <c r="C49" s="9"/>
      <c r="D49" s="9"/>
      <c r="E49" s="144"/>
      <c r="F49" s="144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N49" s="9"/>
    </row>
    <row r="50" spans="1:40">
      <c r="A50" s="9"/>
      <c r="B50" s="143"/>
      <c r="C50" s="9"/>
      <c r="D50" s="9"/>
      <c r="E50" s="144"/>
      <c r="F50" s="144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N50" s="9"/>
    </row>
    <row r="51" spans="1:40">
      <c r="A51" s="9"/>
      <c r="B51" s="143"/>
      <c r="C51" s="9"/>
      <c r="D51" s="9"/>
      <c r="E51" s="144"/>
      <c r="F51" s="144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N51" s="9"/>
    </row>
    <row r="52" spans="1:40">
      <c r="A52" s="9"/>
      <c r="B52" s="143"/>
      <c r="C52" s="9"/>
      <c r="D52" s="9"/>
      <c r="E52" s="144"/>
      <c r="F52" s="144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N52" s="9"/>
    </row>
    <row r="53" spans="1:40">
      <c r="A53" s="9"/>
      <c r="B53" s="143"/>
      <c r="C53" s="9"/>
      <c r="D53" s="9"/>
      <c r="E53" s="144"/>
      <c r="F53" s="144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N53" s="9"/>
    </row>
    <row r="54" spans="1:40">
      <c r="A54" s="9"/>
      <c r="B54" s="143"/>
      <c r="C54" s="9"/>
      <c r="D54" s="9"/>
      <c r="E54" s="144"/>
      <c r="F54" s="144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N54" s="9"/>
    </row>
    <row r="55" spans="1:40">
      <c r="A55" s="9"/>
      <c r="B55" s="143"/>
      <c r="C55" s="9"/>
      <c r="D55" s="9"/>
      <c r="E55" s="144"/>
      <c r="F55" s="144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N55" s="9"/>
    </row>
  </sheetData>
  <mergeCells count="43">
    <mergeCell ref="B4:E4"/>
    <mergeCell ref="AF4:AM4"/>
    <mergeCell ref="AF6:AM6"/>
    <mergeCell ref="AF8:AM8"/>
    <mergeCell ref="B10:E10"/>
    <mergeCell ref="AF10:AM10"/>
    <mergeCell ref="B22:B24"/>
    <mergeCell ref="A13:AM13"/>
    <mergeCell ref="A14:AM14"/>
    <mergeCell ref="A15:AM15"/>
    <mergeCell ref="A16:A19"/>
    <mergeCell ref="B16:B19"/>
    <mergeCell ref="C16:C19"/>
    <mergeCell ref="D16:D19"/>
    <mergeCell ref="E16:E19"/>
    <mergeCell ref="F16:F19"/>
    <mergeCell ref="G16:AK16"/>
    <mergeCell ref="AL16:AL19"/>
    <mergeCell ref="AM16:AM19"/>
    <mergeCell ref="G18:AK19"/>
    <mergeCell ref="G20:AK20"/>
    <mergeCell ref="G21:AK21"/>
    <mergeCell ref="B37:G37"/>
    <mergeCell ref="H37:M37"/>
    <mergeCell ref="P37:S37"/>
    <mergeCell ref="U37:W37"/>
    <mergeCell ref="A25:E25"/>
    <mergeCell ref="G27:AK27"/>
    <mergeCell ref="B28:B30"/>
    <mergeCell ref="A31:E31"/>
    <mergeCell ref="B32:E32"/>
    <mergeCell ref="B35:G35"/>
    <mergeCell ref="H35:M35"/>
    <mergeCell ref="P35:S35"/>
    <mergeCell ref="U35:W35"/>
    <mergeCell ref="I36:L36"/>
    <mergeCell ref="P36:S36"/>
    <mergeCell ref="U36:W36"/>
    <mergeCell ref="A44:B44"/>
    <mergeCell ref="C44:D44"/>
    <mergeCell ref="I38:L38"/>
    <mergeCell ref="P38:S38"/>
    <mergeCell ref="U38:W38"/>
  </mergeCells>
  <printOptions horizontalCentered="1"/>
  <pageMargins left="0.59055118110236227" right="0.39370078740157483" top="1.1811023622047245" bottom="0.74803149606299213" header="0.31496062992125984" footer="0.31496062992125984"/>
  <pageSetup paperSize="8" scale="45" fitToHeight="10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theme="3" tint="0.39997558519241921"/>
    <pageSetUpPr fitToPage="1"/>
  </sheetPr>
  <dimension ref="A1:BQ64"/>
  <sheetViews>
    <sheetView showZeros="0" topLeftCell="C15" zoomScale="60" zoomScaleNormal="60" zoomScaleSheetLayoutView="55" workbookViewId="0">
      <selection activeCell="H15" sqref="H15:AL15"/>
    </sheetView>
  </sheetViews>
  <sheetFormatPr defaultColWidth="12.42578125" defaultRowHeight="18.75" outlineLevelRow="1"/>
  <cols>
    <col min="1" max="1" width="6" style="6" customWidth="1"/>
    <col min="2" max="2" width="62.85546875" style="85" customWidth="1"/>
    <col min="3" max="3" width="19.140625" style="6" customWidth="1"/>
    <col min="4" max="5" width="12.42578125" style="6"/>
    <col min="6" max="6" width="20.42578125" style="83" customWidth="1"/>
    <col min="7" max="7" width="7" style="83" hidden="1" customWidth="1"/>
    <col min="8" max="15" width="8.5703125" style="6" customWidth="1"/>
    <col min="16" max="16" width="11.85546875" style="6" customWidth="1"/>
    <col min="17" max="17" width="10.28515625" style="6" customWidth="1"/>
    <col min="18" max="21" width="12.42578125" style="6" customWidth="1"/>
    <col min="22" max="22" width="8.5703125" style="6" customWidth="1"/>
    <col min="23" max="23" width="11.7109375" style="6" customWidth="1"/>
    <col min="24" max="28" width="11.42578125" style="6" customWidth="1"/>
    <col min="29" max="30" width="10.42578125" style="6" customWidth="1"/>
    <col min="31" max="37" width="8.5703125" style="6" customWidth="1"/>
    <col min="38" max="38" width="8.5703125" style="6" hidden="1" customWidth="1"/>
    <col min="39" max="39" width="13.7109375" style="54" customWidth="1"/>
    <col min="40" max="40" width="14.85546875" style="6" customWidth="1"/>
    <col min="41" max="42" width="12.42578125" style="6"/>
    <col min="43" max="69" width="12.42578125" style="9"/>
    <col min="70" max="16384" width="12.42578125" style="6"/>
  </cols>
  <sheetData>
    <row r="1" spans="1:69" outlineLevel="1">
      <c r="A1" s="1"/>
      <c r="B1" s="2"/>
      <c r="C1" s="3"/>
      <c r="D1" s="4"/>
      <c r="E1" s="4"/>
      <c r="F1" s="4"/>
      <c r="G1" s="4"/>
      <c r="H1" s="5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8" t="s">
        <v>82</v>
      </c>
    </row>
    <row r="2" spans="1:69" hidden="1" outlineLevel="1">
      <c r="A2" s="1"/>
      <c r="B2" s="10" t="s">
        <v>1</v>
      </c>
      <c r="C2" s="3"/>
      <c r="D2" s="4"/>
      <c r="E2" s="4"/>
      <c r="F2" s="4"/>
      <c r="G2" s="4"/>
      <c r="H2" s="5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6" t="s">
        <v>2</v>
      </c>
      <c r="AJ2" s="7"/>
      <c r="AK2" s="7"/>
      <c r="AL2" s="7"/>
      <c r="AM2" s="7"/>
    </row>
    <row r="3" spans="1:69" hidden="1" outlineLevel="1">
      <c r="A3" s="1"/>
      <c r="B3" s="187" t="s">
        <v>3</v>
      </c>
      <c r="C3" s="187"/>
      <c r="D3" s="187"/>
      <c r="E3" s="187"/>
      <c r="F3" s="187"/>
      <c r="G3" s="4"/>
      <c r="H3" s="5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187" t="s">
        <v>4</v>
      </c>
      <c r="AH3" s="187"/>
      <c r="AI3" s="187"/>
      <c r="AJ3" s="187"/>
      <c r="AK3" s="187"/>
      <c r="AL3" s="187"/>
      <c r="AM3" s="187"/>
      <c r="AN3" s="78"/>
    </row>
    <row r="4" spans="1:69" hidden="1" outlineLevel="1">
      <c r="A4" s="1"/>
      <c r="B4" s="11" t="s">
        <v>5</v>
      </c>
      <c r="C4" s="12"/>
      <c r="D4" s="12"/>
      <c r="E4" s="12"/>
      <c r="F4" s="12"/>
      <c r="G4" s="4"/>
      <c r="H4" s="5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12"/>
      <c r="AH4" s="12"/>
      <c r="AI4" s="12"/>
      <c r="AJ4" s="12"/>
      <c r="AK4" s="12"/>
      <c r="AL4" s="7"/>
      <c r="AM4" s="7"/>
      <c r="AN4" s="78"/>
    </row>
    <row r="5" spans="1:69" hidden="1" outlineLevel="1">
      <c r="A5" s="1"/>
      <c r="B5" s="13" t="s">
        <v>6</v>
      </c>
      <c r="C5" s="14"/>
      <c r="D5" s="14"/>
      <c r="E5" s="14"/>
      <c r="F5" s="14"/>
      <c r="G5" s="4"/>
      <c r="H5" s="5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188" t="s">
        <v>6</v>
      </c>
      <c r="AH5" s="188"/>
      <c r="AI5" s="188"/>
      <c r="AJ5" s="188"/>
      <c r="AK5" s="188"/>
      <c r="AL5" s="188"/>
      <c r="AM5" s="188"/>
      <c r="AN5" s="78"/>
    </row>
    <row r="6" spans="1:69" hidden="1" outlineLevel="1">
      <c r="A6" s="1"/>
      <c r="B6" s="15" t="s">
        <v>7</v>
      </c>
      <c r="C6" s="12"/>
      <c r="D6" s="12"/>
      <c r="E6" s="12"/>
      <c r="F6" s="12"/>
      <c r="G6" s="4"/>
      <c r="H6" s="5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12"/>
      <c r="AH6" s="12"/>
      <c r="AI6" s="12"/>
      <c r="AJ6" s="12"/>
      <c r="AK6" s="12"/>
      <c r="AL6" s="7"/>
      <c r="AM6" s="7"/>
      <c r="AN6" s="78"/>
    </row>
    <row r="7" spans="1:69" hidden="1" outlineLevel="1">
      <c r="A7" s="1"/>
      <c r="B7" s="16" t="s">
        <v>8</v>
      </c>
      <c r="C7" s="17"/>
      <c r="D7" s="17"/>
      <c r="E7" s="17"/>
      <c r="F7" s="17"/>
      <c r="G7" s="4"/>
      <c r="H7" s="5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188" t="s">
        <v>8</v>
      </c>
      <c r="AH7" s="188"/>
      <c r="AI7" s="188"/>
      <c r="AJ7" s="188"/>
      <c r="AK7" s="188"/>
      <c r="AL7" s="188"/>
      <c r="AM7" s="188"/>
      <c r="AN7" s="78"/>
    </row>
    <row r="8" spans="1:69" hidden="1" outlineLevel="1">
      <c r="A8" s="1"/>
      <c r="B8" s="12"/>
      <c r="C8" s="12"/>
      <c r="D8" s="12"/>
      <c r="E8" s="12"/>
      <c r="F8" s="12"/>
      <c r="G8" s="4"/>
      <c r="H8" s="5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12"/>
      <c r="AH8" s="12"/>
      <c r="AI8" s="12"/>
      <c r="AJ8" s="12"/>
      <c r="AK8" s="12"/>
      <c r="AL8" s="7"/>
      <c r="AM8" s="7"/>
      <c r="AN8" s="78"/>
    </row>
    <row r="9" spans="1:69" hidden="1" outlineLevel="1">
      <c r="A9" s="18"/>
      <c r="B9" s="187" t="s">
        <v>9</v>
      </c>
      <c r="C9" s="187"/>
      <c r="D9" s="187"/>
      <c r="E9" s="187"/>
      <c r="F9" s="187"/>
      <c r="G9" s="18"/>
      <c r="H9" s="18"/>
      <c r="I9" s="18"/>
      <c r="J9" s="18"/>
      <c r="K9" s="18"/>
      <c r="L9" s="18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89" t="s">
        <v>81</v>
      </c>
      <c r="AH9" s="189"/>
      <c r="AI9" s="189"/>
      <c r="AJ9" s="189"/>
      <c r="AK9" s="189"/>
      <c r="AL9" s="189"/>
      <c r="AM9" s="189"/>
      <c r="AN9" s="86"/>
    </row>
    <row r="10" spans="1:69" ht="27.75" hidden="1" customHeight="1">
      <c r="A10" s="18"/>
      <c r="B10" s="19"/>
      <c r="C10" s="19"/>
      <c r="D10" s="19"/>
      <c r="E10" s="19"/>
      <c r="F10" s="19"/>
      <c r="G10" s="18"/>
      <c r="H10" s="18"/>
      <c r="I10" s="18"/>
      <c r="J10" s="18"/>
      <c r="K10" s="18"/>
      <c r="L10" s="18"/>
      <c r="M10" s="19"/>
      <c r="N10" s="19"/>
      <c r="O10" s="19"/>
      <c r="P10" s="19"/>
      <c r="Q10" s="19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</row>
    <row r="11" spans="1:69" ht="27.75" customHeight="1">
      <c r="A11" s="18"/>
      <c r="B11" s="19"/>
      <c r="C11" s="19"/>
      <c r="D11" s="19"/>
      <c r="E11" s="19"/>
      <c r="F11" s="19"/>
      <c r="G11" s="18"/>
      <c r="H11" s="18"/>
      <c r="I11" s="18"/>
      <c r="J11" s="18"/>
      <c r="K11" s="18"/>
      <c r="L11" s="18"/>
      <c r="M11" s="19"/>
      <c r="N11" s="19"/>
      <c r="O11" s="19"/>
      <c r="P11" s="19"/>
      <c r="Q11" s="19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86"/>
    </row>
    <row r="12" spans="1:69" s="21" customFormat="1" ht="21.75" customHeight="1">
      <c r="A12" s="181" t="s">
        <v>53</v>
      </c>
      <c r="B12" s="181"/>
      <c r="C12" s="181"/>
      <c r="D12" s="181"/>
      <c r="E12" s="181"/>
      <c r="F12" s="181"/>
      <c r="G12" s="181"/>
      <c r="H12" s="181"/>
      <c r="I12" s="181"/>
      <c r="J12" s="181"/>
      <c r="K12" s="181"/>
      <c r="L12" s="181"/>
      <c r="M12" s="181"/>
      <c r="N12" s="181"/>
      <c r="O12" s="181"/>
      <c r="P12" s="181"/>
      <c r="Q12" s="181"/>
      <c r="R12" s="181"/>
      <c r="S12" s="181"/>
      <c r="T12" s="181"/>
      <c r="U12" s="181"/>
      <c r="V12" s="181"/>
      <c r="W12" s="181"/>
      <c r="X12" s="181"/>
      <c r="Y12" s="181"/>
      <c r="Z12" s="181"/>
      <c r="AA12" s="181"/>
      <c r="AB12" s="181"/>
      <c r="AC12" s="181"/>
      <c r="AD12" s="181"/>
      <c r="AE12" s="181"/>
      <c r="AF12" s="181"/>
      <c r="AG12" s="181"/>
      <c r="AH12" s="181"/>
      <c r="AI12" s="181"/>
      <c r="AJ12" s="181"/>
      <c r="AK12" s="181"/>
      <c r="AL12" s="181"/>
      <c r="AM12" s="181"/>
      <c r="AN12" s="181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  <c r="BJ12" s="22"/>
      <c r="BK12" s="22"/>
      <c r="BL12" s="22"/>
      <c r="BM12" s="22"/>
      <c r="BN12" s="22"/>
      <c r="BO12" s="22"/>
      <c r="BP12" s="22"/>
      <c r="BQ12" s="22"/>
    </row>
    <row r="13" spans="1:69" s="21" customFormat="1" ht="21.75" customHeight="1">
      <c r="A13" s="181" t="s">
        <v>12</v>
      </c>
      <c r="B13" s="181"/>
      <c r="C13" s="181"/>
      <c r="D13" s="181"/>
      <c r="E13" s="181"/>
      <c r="F13" s="181"/>
      <c r="G13" s="181"/>
      <c r="H13" s="181"/>
      <c r="I13" s="181"/>
      <c r="J13" s="181"/>
      <c r="K13" s="181"/>
      <c r="L13" s="181"/>
      <c r="M13" s="181"/>
      <c r="N13" s="181"/>
      <c r="O13" s="181"/>
      <c r="P13" s="181"/>
      <c r="Q13" s="181"/>
      <c r="R13" s="181"/>
      <c r="S13" s="181"/>
      <c r="T13" s="181"/>
      <c r="U13" s="181"/>
      <c r="V13" s="181"/>
      <c r="W13" s="181"/>
      <c r="X13" s="181"/>
      <c r="Y13" s="181"/>
      <c r="Z13" s="181"/>
      <c r="AA13" s="181"/>
      <c r="AB13" s="181"/>
      <c r="AC13" s="181"/>
      <c r="AD13" s="181"/>
      <c r="AE13" s="181"/>
      <c r="AF13" s="181"/>
      <c r="AG13" s="181"/>
      <c r="AH13" s="181"/>
      <c r="AI13" s="181"/>
      <c r="AJ13" s="181"/>
      <c r="AK13" s="181"/>
      <c r="AL13" s="181"/>
      <c r="AM13" s="181"/>
      <c r="AN13" s="181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  <c r="BJ13" s="22"/>
      <c r="BK13" s="22"/>
      <c r="BL13" s="22"/>
      <c r="BM13" s="22"/>
      <c r="BN13" s="22"/>
      <c r="BO13" s="22"/>
      <c r="BP13" s="22"/>
      <c r="BQ13" s="22"/>
    </row>
    <row r="14" spans="1:69" s="21" customFormat="1" ht="21.75" customHeight="1">
      <c r="A14" s="181" t="s">
        <v>83</v>
      </c>
      <c r="B14" s="181"/>
      <c r="C14" s="181"/>
      <c r="D14" s="181"/>
      <c r="E14" s="181"/>
      <c r="F14" s="181"/>
      <c r="G14" s="181"/>
      <c r="H14" s="181"/>
      <c r="I14" s="181"/>
      <c r="J14" s="181"/>
      <c r="K14" s="181"/>
      <c r="L14" s="181"/>
      <c r="M14" s="181"/>
      <c r="N14" s="181"/>
      <c r="O14" s="181"/>
      <c r="P14" s="181"/>
      <c r="Q14" s="181"/>
      <c r="R14" s="181"/>
      <c r="S14" s="181"/>
      <c r="T14" s="181"/>
      <c r="U14" s="181"/>
      <c r="V14" s="181"/>
      <c r="W14" s="181"/>
      <c r="X14" s="181"/>
      <c r="Y14" s="181"/>
      <c r="Z14" s="181"/>
      <c r="AA14" s="181"/>
      <c r="AB14" s="181"/>
      <c r="AC14" s="181"/>
      <c r="AD14" s="181"/>
      <c r="AE14" s="181"/>
      <c r="AF14" s="181"/>
      <c r="AG14" s="181"/>
      <c r="AH14" s="181"/>
      <c r="AI14" s="181"/>
      <c r="AJ14" s="181"/>
      <c r="AK14" s="181"/>
      <c r="AL14" s="181"/>
      <c r="AM14" s="181"/>
      <c r="AN14" s="181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  <c r="BJ14" s="22"/>
      <c r="BK14" s="22"/>
      <c r="BL14" s="22"/>
      <c r="BM14" s="22"/>
      <c r="BN14" s="22"/>
      <c r="BO14" s="22"/>
      <c r="BP14" s="22"/>
      <c r="BQ14" s="22"/>
    </row>
    <row r="15" spans="1:69" ht="42.75" customHeight="1">
      <c r="A15" s="182" t="s">
        <v>14</v>
      </c>
      <c r="B15" s="183" t="s">
        <v>15</v>
      </c>
      <c r="C15" s="182" t="s">
        <v>16</v>
      </c>
      <c r="D15" s="184" t="s">
        <v>54</v>
      </c>
      <c r="E15" s="184" t="s">
        <v>17</v>
      </c>
      <c r="F15" s="184" t="s">
        <v>55</v>
      </c>
      <c r="G15" s="185" t="s">
        <v>84</v>
      </c>
      <c r="H15" s="186" t="s">
        <v>104</v>
      </c>
      <c r="I15" s="186"/>
      <c r="J15" s="186"/>
      <c r="K15" s="186"/>
      <c r="L15" s="186"/>
      <c r="M15" s="186"/>
      <c r="N15" s="186"/>
      <c r="O15" s="186"/>
      <c r="P15" s="186"/>
      <c r="Q15" s="186"/>
      <c r="R15" s="186"/>
      <c r="S15" s="186"/>
      <c r="T15" s="186"/>
      <c r="U15" s="186"/>
      <c r="V15" s="186"/>
      <c r="W15" s="186"/>
      <c r="X15" s="186"/>
      <c r="Y15" s="186"/>
      <c r="Z15" s="186"/>
      <c r="AA15" s="186"/>
      <c r="AB15" s="186"/>
      <c r="AC15" s="186"/>
      <c r="AD15" s="186"/>
      <c r="AE15" s="186"/>
      <c r="AF15" s="186"/>
      <c r="AG15" s="186"/>
      <c r="AH15" s="186"/>
      <c r="AI15" s="186"/>
      <c r="AJ15" s="186"/>
      <c r="AK15" s="186"/>
      <c r="AL15" s="186"/>
      <c r="AM15" s="176" t="s">
        <v>20</v>
      </c>
      <c r="AN15" s="190" t="s">
        <v>56</v>
      </c>
    </row>
    <row r="16" spans="1:69" ht="15" customHeight="1">
      <c r="A16" s="182"/>
      <c r="B16" s="183"/>
      <c r="C16" s="182"/>
      <c r="D16" s="184"/>
      <c r="E16" s="184"/>
      <c r="F16" s="184"/>
      <c r="G16" s="185"/>
      <c r="H16" s="241">
        <v>1</v>
      </c>
      <c r="I16" s="24">
        <v>2</v>
      </c>
      <c r="J16" s="23">
        <v>3</v>
      </c>
      <c r="K16" s="24">
        <v>4</v>
      </c>
      <c r="L16" s="23">
        <v>5</v>
      </c>
      <c r="M16" s="24">
        <v>6</v>
      </c>
      <c r="N16" s="241">
        <v>7</v>
      </c>
      <c r="O16" s="242">
        <v>8</v>
      </c>
      <c r="P16" s="23">
        <v>9</v>
      </c>
      <c r="Q16" s="24">
        <v>10</v>
      </c>
      <c r="R16" s="23">
        <v>11</v>
      </c>
      <c r="S16" s="24">
        <v>12</v>
      </c>
      <c r="T16" s="23">
        <v>13</v>
      </c>
      <c r="U16" s="242">
        <v>14</v>
      </c>
      <c r="V16" s="241">
        <v>15</v>
      </c>
      <c r="W16" s="24">
        <v>16</v>
      </c>
      <c r="X16" s="23">
        <v>17</v>
      </c>
      <c r="Y16" s="24">
        <v>18</v>
      </c>
      <c r="Z16" s="23">
        <v>19</v>
      </c>
      <c r="AA16" s="24">
        <v>20</v>
      </c>
      <c r="AB16" s="241">
        <v>21</v>
      </c>
      <c r="AC16" s="242">
        <v>22</v>
      </c>
      <c r="AD16" s="23">
        <v>23</v>
      </c>
      <c r="AE16" s="24">
        <v>24</v>
      </c>
      <c r="AF16" s="23">
        <v>25</v>
      </c>
      <c r="AG16" s="24">
        <v>26</v>
      </c>
      <c r="AH16" s="23">
        <v>27</v>
      </c>
      <c r="AI16" s="242">
        <v>28</v>
      </c>
      <c r="AJ16" s="241">
        <v>29</v>
      </c>
      <c r="AK16" s="24">
        <v>30</v>
      </c>
      <c r="AL16" s="23">
        <v>31</v>
      </c>
      <c r="AM16" s="176"/>
      <c r="AN16" s="190"/>
    </row>
    <row r="17" spans="1:69" ht="26.25" hidden="1" customHeight="1">
      <c r="A17" s="182"/>
      <c r="B17" s="183"/>
      <c r="C17" s="182"/>
      <c r="D17" s="184"/>
      <c r="E17" s="184"/>
      <c r="F17" s="184"/>
      <c r="G17" s="185"/>
      <c r="H17" s="177" t="s">
        <v>56</v>
      </c>
      <c r="I17" s="177"/>
      <c r="J17" s="177"/>
      <c r="K17" s="177"/>
      <c r="L17" s="177"/>
      <c r="M17" s="177"/>
      <c r="N17" s="177"/>
      <c r="O17" s="177"/>
      <c r="P17" s="177"/>
      <c r="Q17" s="177"/>
      <c r="R17" s="177"/>
      <c r="S17" s="177"/>
      <c r="T17" s="177"/>
      <c r="U17" s="177"/>
      <c r="V17" s="177"/>
      <c r="W17" s="177"/>
      <c r="X17" s="177"/>
      <c r="Y17" s="177"/>
      <c r="Z17" s="177"/>
      <c r="AA17" s="177"/>
      <c r="AB17" s="177"/>
      <c r="AC17" s="177"/>
      <c r="AD17" s="177"/>
      <c r="AE17" s="177"/>
      <c r="AF17" s="177"/>
      <c r="AG17" s="177"/>
      <c r="AH17" s="177"/>
      <c r="AI17" s="177"/>
      <c r="AJ17" s="177"/>
      <c r="AK17" s="177"/>
      <c r="AL17" s="177"/>
      <c r="AM17" s="176"/>
      <c r="AN17" s="87"/>
    </row>
    <row r="18" spans="1:69" ht="46.5" customHeight="1">
      <c r="A18" s="182"/>
      <c r="B18" s="183"/>
      <c r="C18" s="182"/>
      <c r="D18" s="184"/>
      <c r="E18" s="184"/>
      <c r="F18" s="184"/>
      <c r="G18" s="185"/>
      <c r="H18" s="177"/>
      <c r="I18" s="177"/>
      <c r="J18" s="177"/>
      <c r="K18" s="177"/>
      <c r="L18" s="177"/>
      <c r="M18" s="177"/>
      <c r="N18" s="177"/>
      <c r="O18" s="177"/>
      <c r="P18" s="177"/>
      <c r="Q18" s="177"/>
      <c r="R18" s="177"/>
      <c r="S18" s="177"/>
      <c r="T18" s="177"/>
      <c r="U18" s="177"/>
      <c r="V18" s="177"/>
      <c r="W18" s="177"/>
      <c r="X18" s="177"/>
      <c r="Y18" s="177"/>
      <c r="Z18" s="177"/>
      <c r="AA18" s="177"/>
      <c r="AB18" s="177"/>
      <c r="AC18" s="177"/>
      <c r="AD18" s="177"/>
      <c r="AE18" s="177"/>
      <c r="AF18" s="177"/>
      <c r="AG18" s="177"/>
      <c r="AH18" s="177"/>
      <c r="AI18" s="177"/>
      <c r="AJ18" s="177"/>
      <c r="AK18" s="177"/>
      <c r="AL18" s="177"/>
      <c r="AM18" s="176"/>
      <c r="AN18" s="88" t="s">
        <v>57</v>
      </c>
    </row>
    <row r="19" spans="1:69" s="29" customFormat="1">
      <c r="A19" s="27">
        <v>1</v>
      </c>
      <c r="B19" s="27">
        <v>2</v>
      </c>
      <c r="C19" s="28">
        <v>3</v>
      </c>
      <c r="D19" s="27">
        <v>4</v>
      </c>
      <c r="E19" s="28">
        <v>5</v>
      </c>
      <c r="F19" s="27">
        <v>6</v>
      </c>
      <c r="G19" s="27">
        <v>7</v>
      </c>
      <c r="H19" s="178">
        <v>7</v>
      </c>
      <c r="I19" s="178"/>
      <c r="J19" s="178"/>
      <c r="K19" s="178"/>
      <c r="L19" s="178"/>
      <c r="M19" s="178"/>
      <c r="N19" s="178"/>
      <c r="O19" s="178"/>
      <c r="P19" s="178"/>
      <c r="Q19" s="178"/>
      <c r="R19" s="178"/>
      <c r="S19" s="178"/>
      <c r="T19" s="178"/>
      <c r="U19" s="178"/>
      <c r="V19" s="178"/>
      <c r="W19" s="178"/>
      <c r="X19" s="178"/>
      <c r="Y19" s="178"/>
      <c r="Z19" s="178"/>
      <c r="AA19" s="178"/>
      <c r="AB19" s="178"/>
      <c r="AC19" s="178"/>
      <c r="AD19" s="178"/>
      <c r="AE19" s="178"/>
      <c r="AF19" s="178"/>
      <c r="AG19" s="178"/>
      <c r="AH19" s="178"/>
      <c r="AI19" s="178"/>
      <c r="AJ19" s="178"/>
      <c r="AK19" s="178"/>
      <c r="AL19" s="178"/>
      <c r="AM19" s="27">
        <v>8</v>
      </c>
      <c r="AN19" s="89">
        <v>9</v>
      </c>
      <c r="AQ19" s="30"/>
      <c r="AR19" s="30"/>
      <c r="AS19" s="30"/>
      <c r="AT19" s="30"/>
      <c r="AU19" s="30"/>
      <c r="AV19" s="30"/>
      <c r="AW19" s="30"/>
      <c r="AX19" s="30"/>
      <c r="AY19" s="30"/>
      <c r="AZ19" s="30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</row>
    <row r="20" spans="1:69" s="29" customFormat="1" ht="18.75" customHeight="1">
      <c r="A20" s="63"/>
      <c r="B20" s="106"/>
      <c r="C20" s="106"/>
      <c r="D20" s="106"/>
      <c r="E20" s="106"/>
      <c r="F20" s="106"/>
      <c r="G20" s="106"/>
      <c r="H20" s="220" t="s">
        <v>85</v>
      </c>
      <c r="I20" s="220"/>
      <c r="J20" s="220"/>
      <c r="K20" s="220"/>
      <c r="L20" s="220"/>
      <c r="M20" s="220"/>
      <c r="N20" s="220"/>
      <c r="O20" s="220"/>
      <c r="P20" s="220"/>
      <c r="Q20" s="220"/>
      <c r="R20" s="220"/>
      <c r="S20" s="220"/>
      <c r="T20" s="220"/>
      <c r="U20" s="220"/>
      <c r="V20" s="220"/>
      <c r="W20" s="220"/>
      <c r="X20" s="220"/>
      <c r="Y20" s="220"/>
      <c r="Z20" s="220"/>
      <c r="AA20" s="220"/>
      <c r="AB20" s="220"/>
      <c r="AC20" s="220"/>
      <c r="AD20" s="220"/>
      <c r="AE20" s="220"/>
      <c r="AF20" s="220"/>
      <c r="AG20" s="220"/>
      <c r="AH20" s="220"/>
      <c r="AI20" s="220"/>
      <c r="AJ20" s="220"/>
      <c r="AK20" s="220"/>
      <c r="AL20" s="220"/>
      <c r="AM20" s="106"/>
      <c r="AN20" s="106"/>
      <c r="AQ20" s="30"/>
      <c r="AR20" s="30"/>
      <c r="AS20" s="30"/>
      <c r="AT20" s="30"/>
      <c r="AU20" s="30"/>
      <c r="AV20" s="30"/>
      <c r="AW20" s="30"/>
      <c r="AX20" s="30"/>
      <c r="AY20" s="30"/>
      <c r="AZ20" s="30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</row>
    <row r="21" spans="1:69" ht="81" customHeight="1">
      <c r="A21" s="97" t="s">
        <v>27</v>
      </c>
      <c r="B21" s="158" t="s">
        <v>69</v>
      </c>
      <c r="C21" s="31" t="s">
        <v>86</v>
      </c>
      <c r="D21" s="33">
        <f>'[1]Норма ТК'!C3</f>
        <v>13.332000000000001</v>
      </c>
      <c r="E21" s="37" t="s">
        <v>30</v>
      </c>
      <c r="F21" s="38" t="s">
        <v>31</v>
      </c>
      <c r="G21" s="214">
        <v>1</v>
      </c>
      <c r="H21" s="243"/>
      <c r="I21" s="111"/>
      <c r="J21" s="111"/>
      <c r="K21" s="111"/>
      <c r="L21" s="111"/>
      <c r="M21" s="111"/>
      <c r="N21" s="243"/>
      <c r="O21" s="243"/>
      <c r="P21" s="114">
        <f>D21</f>
        <v>13.332000000000001</v>
      </c>
      <c r="Q21" s="111"/>
      <c r="R21" s="111"/>
      <c r="S21" s="111"/>
      <c r="T21" s="114"/>
      <c r="U21" s="245"/>
      <c r="V21" s="250"/>
      <c r="W21" s="111"/>
      <c r="X21" s="111"/>
      <c r="Y21" s="111"/>
      <c r="Z21" s="111"/>
      <c r="AA21" s="111"/>
      <c r="AB21" s="243"/>
      <c r="AC21" s="243"/>
      <c r="AD21" s="111"/>
      <c r="AE21" s="111"/>
      <c r="AF21" s="111"/>
      <c r="AG21" s="111"/>
      <c r="AH21" s="111"/>
      <c r="AI21" s="243"/>
      <c r="AJ21" s="243"/>
      <c r="AK21" s="111"/>
      <c r="AL21" s="111"/>
      <c r="AM21" s="33">
        <f>SUM(H21:AL21)</f>
        <v>13.332000000000001</v>
      </c>
      <c r="AN21" s="33">
        <f>AM21</f>
        <v>13.332000000000001</v>
      </c>
      <c r="AO21" s="9"/>
      <c r="AP21" s="9"/>
    </row>
    <row r="22" spans="1:69" ht="110.25" hidden="1" customHeight="1">
      <c r="A22" s="97" t="s">
        <v>32</v>
      </c>
      <c r="B22" s="158"/>
      <c r="C22" s="31" t="s">
        <v>95</v>
      </c>
      <c r="D22" s="33">
        <f>'[1]Норма ТК'!C10</f>
        <v>13.332000000000001</v>
      </c>
      <c r="E22" s="35" t="s">
        <v>34</v>
      </c>
      <c r="F22" s="40" t="s">
        <v>35</v>
      </c>
      <c r="G22" s="214"/>
      <c r="H22" s="243"/>
      <c r="I22" s="111"/>
      <c r="J22" s="111"/>
      <c r="K22" s="111"/>
      <c r="L22" s="111"/>
      <c r="M22" s="111"/>
      <c r="N22" s="243"/>
      <c r="O22" s="243"/>
      <c r="P22" s="111"/>
      <c r="Q22" s="111"/>
      <c r="R22" s="111"/>
      <c r="S22" s="111"/>
      <c r="T22" s="114"/>
      <c r="U22" s="245"/>
      <c r="V22" s="250"/>
      <c r="W22" s="111"/>
      <c r="X22" s="111"/>
      <c r="Y22" s="111"/>
      <c r="Z22" s="111"/>
      <c r="AA22" s="111"/>
      <c r="AB22" s="243"/>
      <c r="AC22" s="243"/>
      <c r="AD22" s="111"/>
      <c r="AE22" s="111"/>
      <c r="AF22" s="111"/>
      <c r="AG22" s="111"/>
      <c r="AH22" s="111"/>
      <c r="AI22" s="243"/>
      <c r="AJ22" s="243"/>
      <c r="AK22" s="111"/>
      <c r="AL22" s="111"/>
      <c r="AM22" s="33">
        <f>SUM(H22:AL22)</f>
        <v>0</v>
      </c>
      <c r="AN22" s="33">
        <f t="shared" ref="AN22:AN29" si="0">AM22</f>
        <v>0</v>
      </c>
      <c r="AO22" s="9"/>
      <c r="AP22" s="9"/>
    </row>
    <row r="23" spans="1:69" ht="81" customHeight="1">
      <c r="A23" s="97" t="s">
        <v>36</v>
      </c>
      <c r="B23" s="158"/>
      <c r="C23" s="31" t="s">
        <v>87</v>
      </c>
      <c r="D23" s="33">
        <f>'[1]Норма ТК'!C16</f>
        <v>239.464</v>
      </c>
      <c r="E23" s="35" t="s">
        <v>38</v>
      </c>
      <c r="F23" s="31" t="s">
        <v>39</v>
      </c>
      <c r="G23" s="214"/>
      <c r="H23" s="243"/>
      <c r="I23" s="111"/>
      <c r="J23" s="111"/>
      <c r="K23" s="111"/>
      <c r="L23" s="111"/>
      <c r="M23" s="111"/>
      <c r="N23" s="243"/>
      <c r="O23" s="243"/>
      <c r="P23" s="111">
        <f>D23/5</f>
        <v>47.892800000000001</v>
      </c>
      <c r="Q23" s="114">
        <f>D23/5</f>
        <v>47.892800000000001</v>
      </c>
      <c r="R23" s="111">
        <v>47.893000000000001</v>
      </c>
      <c r="S23" s="111">
        <v>47.893000000000001</v>
      </c>
      <c r="T23" s="111">
        <v>47.893000000000001</v>
      </c>
      <c r="U23" s="245"/>
      <c r="V23" s="243"/>
      <c r="W23" s="111"/>
      <c r="X23" s="111"/>
      <c r="Y23" s="111"/>
      <c r="Z23" s="111"/>
      <c r="AA23" s="111"/>
      <c r="AB23" s="243"/>
      <c r="AC23" s="243"/>
      <c r="AD23" s="111"/>
      <c r="AE23" s="111"/>
      <c r="AF23" s="111"/>
      <c r="AG23" s="111"/>
      <c r="AH23" s="111"/>
      <c r="AI23" s="243"/>
      <c r="AJ23" s="243"/>
      <c r="AK23" s="111"/>
      <c r="AL23" s="111"/>
      <c r="AM23" s="52">
        <v>239.464</v>
      </c>
      <c r="AN23" s="52">
        <v>239.464</v>
      </c>
      <c r="AO23" s="9"/>
      <c r="AP23" s="9"/>
    </row>
    <row r="24" spans="1:69" ht="81" customHeight="1">
      <c r="A24" s="97" t="s">
        <v>74</v>
      </c>
      <c r="B24" s="158"/>
      <c r="C24" s="31" t="s">
        <v>88</v>
      </c>
      <c r="D24" s="33">
        <f>'[1]Норма ТК'!C17</f>
        <v>47.463999999999999</v>
      </c>
      <c r="E24" s="35" t="s">
        <v>38</v>
      </c>
      <c r="F24" s="31" t="s">
        <v>39</v>
      </c>
      <c r="G24" s="214"/>
      <c r="H24" s="243"/>
      <c r="I24" s="111"/>
      <c r="J24" s="111"/>
      <c r="K24" s="111"/>
      <c r="L24" s="111"/>
      <c r="M24" s="111"/>
      <c r="N24" s="243"/>
      <c r="O24" s="243"/>
      <c r="P24" s="111"/>
      <c r="Q24" s="114">
        <f>D24/4</f>
        <v>11.866</v>
      </c>
      <c r="R24" s="111">
        <f>D24/4</f>
        <v>11.866</v>
      </c>
      <c r="S24" s="111">
        <v>11.866</v>
      </c>
      <c r="T24" s="111">
        <v>11.866</v>
      </c>
      <c r="U24" s="245"/>
      <c r="V24" s="243"/>
      <c r="W24" s="111"/>
      <c r="X24" s="111"/>
      <c r="Y24" s="111"/>
      <c r="Z24" s="111"/>
      <c r="AA24" s="111"/>
      <c r="AB24" s="243"/>
      <c r="AC24" s="243"/>
      <c r="AD24" s="111"/>
      <c r="AE24" s="111"/>
      <c r="AF24" s="111"/>
      <c r="AG24" s="111"/>
      <c r="AH24" s="111"/>
      <c r="AI24" s="243"/>
      <c r="AJ24" s="243"/>
      <c r="AK24" s="111"/>
      <c r="AL24" s="111"/>
      <c r="AM24" s="33">
        <f>SUM(H24:AL24)</f>
        <v>47.463999999999999</v>
      </c>
      <c r="AN24" s="52">
        <f t="shared" si="0"/>
        <v>47.463999999999999</v>
      </c>
      <c r="AO24" s="9"/>
      <c r="AP24" s="9"/>
    </row>
    <row r="25" spans="1:69" s="29" customFormat="1" ht="15.75" customHeight="1">
      <c r="A25" s="159" t="s">
        <v>40</v>
      </c>
      <c r="B25" s="159"/>
      <c r="C25" s="159"/>
      <c r="D25" s="159"/>
      <c r="E25" s="159"/>
      <c r="F25" s="159"/>
      <c r="G25" s="43"/>
      <c r="H25" s="69">
        <f>H21</f>
        <v>0</v>
      </c>
      <c r="I25" s="69">
        <f t="shared" ref="I25:AL25" si="1">I21</f>
        <v>0</v>
      </c>
      <c r="J25" s="69">
        <f t="shared" si="1"/>
        <v>0</v>
      </c>
      <c r="K25" s="69">
        <f t="shared" si="1"/>
        <v>0</v>
      </c>
      <c r="L25" s="69">
        <f t="shared" si="1"/>
        <v>0</v>
      </c>
      <c r="M25" s="69">
        <f t="shared" si="1"/>
        <v>0</v>
      </c>
      <c r="N25" s="69">
        <f t="shared" si="1"/>
        <v>0</v>
      </c>
      <c r="O25" s="69">
        <f t="shared" si="1"/>
        <v>0</v>
      </c>
      <c r="P25" s="111">
        <f>SUM(P21:P24)</f>
        <v>61.224800000000002</v>
      </c>
      <c r="Q25" s="111">
        <f>SUM(Q21:Q24)</f>
        <v>59.758800000000001</v>
      </c>
      <c r="R25" s="111">
        <f>SUM(R21:R24)</f>
        <v>59.759</v>
      </c>
      <c r="S25" s="111">
        <f>SUM(S21:S24)</f>
        <v>59.759</v>
      </c>
      <c r="T25" s="111">
        <f>SUM(T21:T24)</f>
        <v>59.759</v>
      </c>
      <c r="U25" s="63"/>
      <c r="V25" s="69">
        <f t="shared" ref="R25:Z25" si="2">SUM(V21:V24)</f>
        <v>0</v>
      </c>
      <c r="W25" s="69">
        <f t="shared" si="2"/>
        <v>0</v>
      </c>
      <c r="X25" s="69">
        <f t="shared" si="2"/>
        <v>0</v>
      </c>
      <c r="Y25" s="69">
        <f t="shared" si="2"/>
        <v>0</v>
      </c>
      <c r="Z25" s="69">
        <f t="shared" si="2"/>
        <v>0</v>
      </c>
      <c r="AA25" s="69">
        <f t="shared" si="1"/>
        <v>0</v>
      </c>
      <c r="AB25" s="69">
        <f t="shared" si="1"/>
        <v>0</v>
      </c>
      <c r="AC25" s="69">
        <f t="shared" si="1"/>
        <v>0</v>
      </c>
      <c r="AD25" s="69">
        <f t="shared" si="1"/>
        <v>0</v>
      </c>
      <c r="AE25" s="69">
        <f t="shared" si="1"/>
        <v>0</v>
      </c>
      <c r="AF25" s="69">
        <f t="shared" si="1"/>
        <v>0</v>
      </c>
      <c r="AG25" s="69">
        <f t="shared" si="1"/>
        <v>0</v>
      </c>
      <c r="AH25" s="69">
        <f t="shared" si="1"/>
        <v>0</v>
      </c>
      <c r="AI25" s="69">
        <f t="shared" si="1"/>
        <v>0</v>
      </c>
      <c r="AJ25" s="69">
        <f t="shared" si="1"/>
        <v>0</v>
      </c>
      <c r="AK25" s="69">
        <f t="shared" si="1"/>
        <v>0</v>
      </c>
      <c r="AL25" s="69">
        <f t="shared" si="1"/>
        <v>0</v>
      </c>
      <c r="AM25" s="52">
        <f>SUM(AM21:AM24)</f>
        <v>300.26</v>
      </c>
      <c r="AN25" s="52">
        <f t="shared" si="0"/>
        <v>300.26</v>
      </c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30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69" ht="15.75" hidden="1" customHeight="1">
      <c r="A26" s="23"/>
      <c r="B26" s="31"/>
      <c r="C26" s="179" t="s">
        <v>22</v>
      </c>
      <c r="D26" s="179"/>
      <c r="E26" s="179"/>
      <c r="F26" s="179"/>
      <c r="G26" s="32" t="s">
        <v>23</v>
      </c>
      <c r="H26" s="111">
        <f>'[1]мес ТЗ 2018'!AM160</f>
        <v>0</v>
      </c>
      <c r="I26" s="111">
        <f>'[1]мес ТЗ 2018'!AM299</f>
        <v>0</v>
      </c>
      <c r="J26" s="111">
        <f>'[1]мес ТЗ 2018'!AM438</f>
        <v>29.443000000000001</v>
      </c>
      <c r="K26" s="111">
        <f>'[1]мес ТЗ 2018'!AM541</f>
        <v>1.72</v>
      </c>
      <c r="L26" s="111">
        <f>'[1]мес ТЗ 2018'!AM646</f>
        <v>1.7239973417511201</v>
      </c>
      <c r="M26" s="111">
        <f>'[1]мес ТЗ 2018'!AM749</f>
        <v>1.72</v>
      </c>
      <c r="N26" s="111">
        <f>'[1]мес ТЗ 2018'!AM850</f>
        <v>0</v>
      </c>
      <c r="O26" s="111">
        <f>'[1]мес ТЗ 2018'!AM990</f>
        <v>0</v>
      </c>
      <c r="P26" s="111">
        <f>'[1]мес ТЗ 2018'!AM1088</f>
        <v>0</v>
      </c>
      <c r="Q26" s="111">
        <f>'[1]мес ТЗ 2018'!AM1187</f>
        <v>0</v>
      </c>
      <c r="R26" s="111">
        <f>'[1]мес ТЗ 2018'!AM1327</f>
        <v>0</v>
      </c>
      <c r="S26" s="111">
        <f>'[1]мес ТЗ 2018'!AM1460</f>
        <v>0</v>
      </c>
      <c r="T26" s="111"/>
      <c r="U26" s="111"/>
      <c r="V26" s="111"/>
      <c r="W26" s="111"/>
      <c r="X26" s="111"/>
      <c r="Y26" s="111"/>
      <c r="Z26" s="111"/>
      <c r="AA26" s="111"/>
      <c r="AB26" s="111"/>
      <c r="AC26" s="111"/>
      <c r="AD26" s="111"/>
      <c r="AE26" s="111"/>
      <c r="AF26" s="111"/>
      <c r="AG26" s="111"/>
      <c r="AH26" s="111"/>
      <c r="AI26" s="111"/>
      <c r="AJ26" s="111"/>
      <c r="AK26" s="111"/>
      <c r="AL26" s="111"/>
      <c r="AM26" s="33">
        <f t="shared" ref="AM26:AM29" si="3">SUM(H26:S26)</f>
        <v>34.606997341751118</v>
      </c>
      <c r="AN26" s="33">
        <f t="shared" si="0"/>
        <v>34.606997341751118</v>
      </c>
      <c r="AO26" s="9"/>
      <c r="AP26" s="9"/>
    </row>
    <row r="27" spans="1:69" ht="15.75" hidden="1" customHeight="1">
      <c r="A27" s="23"/>
      <c r="B27" s="31"/>
      <c r="C27" s="180" t="s">
        <v>24</v>
      </c>
      <c r="D27" s="180"/>
      <c r="E27" s="180"/>
      <c r="F27" s="180"/>
      <c r="G27" s="32" t="s">
        <v>23</v>
      </c>
      <c r="H27" s="111">
        <f>'[1]мес ТЗ 2018'!AM161</f>
        <v>0</v>
      </c>
      <c r="I27" s="111">
        <f>'[1]мес ТЗ 2018'!AM300</f>
        <v>0</v>
      </c>
      <c r="J27" s="111">
        <f>'[1]мес ТЗ 2018'!AM439</f>
        <v>55.616999999999997</v>
      </c>
      <c r="K27" s="111">
        <f>'[1]мес ТЗ 2018'!AM542</f>
        <v>3.17</v>
      </c>
      <c r="L27" s="111">
        <f>'[1]мес ТЗ 2018'!AM647</f>
        <v>2.56</v>
      </c>
      <c r="M27" s="111">
        <f>'[1]мес ТЗ 2018'!AM750</f>
        <v>0</v>
      </c>
      <c r="N27" s="111">
        <f>'[1]мес ТЗ 2018'!AM851</f>
        <v>0</v>
      </c>
      <c r="O27" s="111">
        <f>'[1]мес ТЗ 2018'!AM991</f>
        <v>0</v>
      </c>
      <c r="P27" s="111">
        <f>'[1]мес ТЗ 2018'!AM1089</f>
        <v>0</v>
      </c>
      <c r="Q27" s="111">
        <f>'[1]мес ТЗ 2018'!AM1188</f>
        <v>0</v>
      </c>
      <c r="R27" s="111">
        <f>'[1]мес ТЗ 2018'!AM1328</f>
        <v>0</v>
      </c>
      <c r="S27" s="111">
        <f>'[1]мес ТЗ 2018'!AM1461</f>
        <v>0</v>
      </c>
      <c r="T27" s="111"/>
      <c r="U27" s="111"/>
      <c r="V27" s="111"/>
      <c r="W27" s="111"/>
      <c r="X27" s="111"/>
      <c r="Y27" s="111"/>
      <c r="Z27" s="111"/>
      <c r="AA27" s="111"/>
      <c r="AB27" s="111"/>
      <c r="AC27" s="111"/>
      <c r="AD27" s="111"/>
      <c r="AE27" s="111"/>
      <c r="AF27" s="111"/>
      <c r="AG27" s="111"/>
      <c r="AH27" s="111"/>
      <c r="AI27" s="111"/>
      <c r="AJ27" s="111"/>
      <c r="AK27" s="111"/>
      <c r="AL27" s="111"/>
      <c r="AM27" s="33">
        <f t="shared" si="3"/>
        <v>61.347000000000001</v>
      </c>
      <c r="AN27" s="33">
        <f t="shared" si="0"/>
        <v>61.347000000000001</v>
      </c>
      <c r="AO27" s="9"/>
      <c r="AP27" s="9"/>
    </row>
    <row r="28" spans="1:69" ht="15.75" hidden="1" customHeight="1">
      <c r="A28" s="23"/>
      <c r="B28" s="31"/>
      <c r="C28" s="31"/>
      <c r="D28" s="159" t="s">
        <v>58</v>
      </c>
      <c r="E28" s="159"/>
      <c r="F28" s="159"/>
      <c r="G28" s="32" t="s">
        <v>23</v>
      </c>
      <c r="H28" s="111">
        <f>H25</f>
        <v>0</v>
      </c>
      <c r="I28" s="111">
        <f t="shared" ref="I28:S28" si="4">I25</f>
        <v>0</v>
      </c>
      <c r="J28" s="111">
        <f t="shared" si="4"/>
        <v>0</v>
      </c>
      <c r="K28" s="111">
        <f t="shared" si="4"/>
        <v>0</v>
      </c>
      <c r="L28" s="111">
        <f t="shared" si="4"/>
        <v>0</v>
      </c>
      <c r="M28" s="111">
        <f t="shared" si="4"/>
        <v>0</v>
      </c>
      <c r="N28" s="111">
        <f t="shared" si="4"/>
        <v>0</v>
      </c>
      <c r="O28" s="111">
        <f t="shared" si="4"/>
        <v>0</v>
      </c>
      <c r="P28" s="111" t="e">
        <f>#REF!</f>
        <v>#REF!</v>
      </c>
      <c r="Q28" s="111">
        <f>P25</f>
        <v>61.224800000000002</v>
      </c>
      <c r="R28" s="111">
        <f>Q25</f>
        <v>59.758800000000001</v>
      </c>
      <c r="S28" s="111">
        <f>R25</f>
        <v>59.759</v>
      </c>
      <c r="T28" s="111"/>
      <c r="U28" s="111"/>
      <c r="V28" s="111"/>
      <c r="W28" s="111"/>
      <c r="X28" s="111"/>
      <c r="Y28" s="111"/>
      <c r="Z28" s="111"/>
      <c r="AA28" s="111"/>
      <c r="AB28" s="111"/>
      <c r="AC28" s="111"/>
      <c r="AD28" s="111"/>
      <c r="AE28" s="111"/>
      <c r="AF28" s="111"/>
      <c r="AG28" s="111"/>
      <c r="AH28" s="111"/>
      <c r="AI28" s="111"/>
      <c r="AJ28" s="111"/>
      <c r="AK28" s="111"/>
      <c r="AL28" s="111"/>
      <c r="AM28" s="33" t="e">
        <f t="shared" si="3"/>
        <v>#REF!</v>
      </c>
      <c r="AN28" s="33" t="e">
        <f t="shared" si="0"/>
        <v>#REF!</v>
      </c>
      <c r="AO28" s="9"/>
      <c r="AP28" s="9"/>
    </row>
    <row r="29" spans="1:69" ht="15.75" hidden="1" customHeight="1">
      <c r="A29" s="23"/>
      <c r="B29" s="31"/>
      <c r="C29" s="180" t="s">
        <v>25</v>
      </c>
      <c r="D29" s="180"/>
      <c r="E29" s="180"/>
      <c r="F29" s="180"/>
      <c r="G29" s="32" t="s">
        <v>26</v>
      </c>
      <c r="H29" s="111">
        <f>'[1]мес ТЗ 2018'!AM163</f>
        <v>0.47</v>
      </c>
      <c r="I29" s="111">
        <f>'[1]мес ТЗ 2018'!AM302</f>
        <v>1.08</v>
      </c>
      <c r="J29" s="111">
        <f>'[1]мес ТЗ 2018'!AM441</f>
        <v>2.04</v>
      </c>
      <c r="K29" s="111">
        <f>'[1]мес ТЗ 2018'!AM544</f>
        <v>0.47</v>
      </c>
      <c r="L29" s="111">
        <f>'[1]мес ТЗ 2018'!AM649</f>
        <v>0.68</v>
      </c>
      <c r="M29" s="111">
        <f>'[1]мес ТЗ 2018'!AM752</f>
        <v>0.47</v>
      </c>
      <c r="N29" s="111">
        <f>'[1]мес ТЗ 2018'!AM853</f>
        <v>0.47</v>
      </c>
      <c r="O29" s="111">
        <f>'[1]мес ТЗ 2018'!AM993</f>
        <v>1.08</v>
      </c>
      <c r="P29" s="114">
        <f>'[1]мес ТЗ 2018'!AM1091</f>
        <v>2.3199999999999998</v>
      </c>
      <c r="Q29" s="111">
        <f>'[1]мес ТЗ 2018'!AM1190</f>
        <v>0.47</v>
      </c>
      <c r="R29" s="111">
        <f>'[1]мес ТЗ 2018'!AM1330</f>
        <v>1.08</v>
      </c>
      <c r="S29" s="111">
        <f>'[1]мес ТЗ 2018'!AM1463</f>
        <v>0.47</v>
      </c>
      <c r="T29" s="111"/>
      <c r="U29" s="111"/>
      <c r="V29" s="111"/>
      <c r="W29" s="111"/>
      <c r="X29" s="111"/>
      <c r="Y29" s="111"/>
      <c r="Z29" s="111"/>
      <c r="AA29" s="111"/>
      <c r="AB29" s="111"/>
      <c r="AC29" s="111"/>
      <c r="AD29" s="111"/>
      <c r="AE29" s="111"/>
      <c r="AF29" s="111"/>
      <c r="AG29" s="111"/>
      <c r="AH29" s="111"/>
      <c r="AI29" s="111"/>
      <c r="AJ29" s="111"/>
      <c r="AK29" s="111"/>
      <c r="AL29" s="111"/>
      <c r="AM29" s="33">
        <f t="shared" si="3"/>
        <v>11.1</v>
      </c>
      <c r="AN29" s="33">
        <f t="shared" si="0"/>
        <v>11.1</v>
      </c>
      <c r="AO29" s="9"/>
      <c r="AP29" s="9"/>
    </row>
    <row r="30" spans="1:69" s="34" customFormat="1" ht="15.75" customHeight="1" thickBot="1">
      <c r="A30" s="41"/>
      <c r="B30" s="55"/>
      <c r="C30" s="55"/>
      <c r="D30" s="55"/>
      <c r="E30" s="55"/>
      <c r="F30" s="55"/>
      <c r="G30" s="55"/>
      <c r="H30" s="178" t="s">
        <v>89</v>
      </c>
      <c r="I30" s="178"/>
      <c r="J30" s="178"/>
      <c r="K30" s="178"/>
      <c r="L30" s="178"/>
      <c r="M30" s="178"/>
      <c r="N30" s="178"/>
      <c r="O30" s="178"/>
      <c r="P30" s="178"/>
      <c r="Q30" s="178"/>
      <c r="R30" s="178"/>
      <c r="S30" s="178"/>
      <c r="T30" s="178"/>
      <c r="U30" s="178"/>
      <c r="V30" s="178"/>
      <c r="W30" s="178"/>
      <c r="X30" s="178"/>
      <c r="Y30" s="178"/>
      <c r="Z30" s="178"/>
      <c r="AA30" s="178"/>
      <c r="AB30" s="249"/>
      <c r="AC30" s="178"/>
      <c r="AD30" s="178"/>
      <c r="AE30" s="178"/>
      <c r="AF30" s="178"/>
      <c r="AG30" s="178"/>
      <c r="AH30" s="178"/>
      <c r="AI30" s="178"/>
      <c r="AJ30" s="178"/>
      <c r="AK30" s="178"/>
      <c r="AL30" s="178"/>
      <c r="AM30" s="55"/>
      <c r="AN30" s="55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9"/>
      <c r="BJ30" s="9"/>
      <c r="BK30" s="9"/>
      <c r="BL30" s="9"/>
      <c r="BM30" s="9"/>
      <c r="BN30" s="9"/>
      <c r="BO30" s="9"/>
      <c r="BP30" s="9"/>
      <c r="BQ30" s="9"/>
    </row>
    <row r="31" spans="1:69" s="39" customFormat="1" ht="84.75" customHeight="1">
      <c r="A31" s="97" t="s">
        <v>27</v>
      </c>
      <c r="B31" s="158" t="s">
        <v>96</v>
      </c>
      <c r="C31" s="31" t="s">
        <v>91</v>
      </c>
      <c r="D31" s="33">
        <f>'[1]Норма ТК'!C5</f>
        <v>19.678000000000001</v>
      </c>
      <c r="E31" s="37" t="s">
        <v>30</v>
      </c>
      <c r="F31" s="38" t="s">
        <v>31</v>
      </c>
      <c r="G31" s="214"/>
      <c r="H31" s="243"/>
      <c r="I31" s="111"/>
      <c r="J31" s="111"/>
      <c r="K31" s="111"/>
      <c r="L31" s="111"/>
      <c r="M31" s="111"/>
      <c r="N31" s="243"/>
      <c r="O31" s="243"/>
      <c r="P31" s="111"/>
      <c r="Q31" s="111"/>
      <c r="R31" s="111"/>
      <c r="S31" s="111"/>
      <c r="T31" s="111"/>
      <c r="U31" s="243"/>
      <c r="V31" s="243"/>
      <c r="W31" s="114"/>
      <c r="X31" s="111"/>
      <c r="Y31" s="111">
        <v>19.678000000000001</v>
      </c>
      <c r="Z31" s="111"/>
      <c r="AA31" s="111"/>
      <c r="AB31" s="245"/>
      <c r="AC31" s="243"/>
      <c r="AD31" s="111"/>
      <c r="AE31" s="111"/>
      <c r="AF31" s="111"/>
      <c r="AG31" s="111"/>
      <c r="AH31" s="111"/>
      <c r="AI31" s="243"/>
      <c r="AJ31" s="243"/>
      <c r="AK31" s="111"/>
      <c r="AL31" s="111"/>
      <c r="AM31" s="33">
        <f>SUM(H31:AL31)</f>
        <v>19.678000000000001</v>
      </c>
      <c r="AN31" s="33">
        <f t="shared" ref="AN31:AN51" si="5">AM31</f>
        <v>19.678000000000001</v>
      </c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9"/>
      <c r="BJ31" s="9"/>
      <c r="BK31" s="9"/>
      <c r="BL31" s="9"/>
      <c r="BM31" s="9"/>
      <c r="BN31" s="9"/>
      <c r="BO31" s="9"/>
      <c r="BP31" s="9"/>
      <c r="BQ31" s="9"/>
    </row>
    <row r="32" spans="1:69" s="96" customFormat="1" ht="84.75" customHeight="1" thickBot="1">
      <c r="A32" s="97" t="s">
        <v>32</v>
      </c>
      <c r="B32" s="158"/>
      <c r="C32" s="31" t="s">
        <v>92</v>
      </c>
      <c r="D32" s="33">
        <f>'[1]Норма ТК'!C21</f>
        <v>352.95600000000002</v>
      </c>
      <c r="E32" s="35" t="s">
        <v>38</v>
      </c>
      <c r="F32" s="40" t="s">
        <v>35</v>
      </c>
      <c r="G32" s="214"/>
      <c r="H32" s="243"/>
      <c r="I32" s="111"/>
      <c r="J32" s="111"/>
      <c r="K32" s="111"/>
      <c r="L32" s="111"/>
      <c r="M32" s="111"/>
      <c r="N32" s="243"/>
      <c r="O32" s="243"/>
      <c r="P32" s="111"/>
      <c r="Q32" s="111"/>
      <c r="R32" s="111"/>
      <c r="S32" s="111"/>
      <c r="T32" s="111"/>
      <c r="U32" s="243"/>
      <c r="V32" s="243"/>
      <c r="W32" s="114">
        <f>D32/5</f>
        <v>70.591200000000001</v>
      </c>
      <c r="X32" s="114">
        <f>D32/5</f>
        <v>70.591200000000001</v>
      </c>
      <c r="Y32" s="114">
        <f>D32/5</f>
        <v>70.591200000000001</v>
      </c>
      <c r="Z32" s="111">
        <v>70.590999999999994</v>
      </c>
      <c r="AA32" s="111">
        <v>70.590999999999994</v>
      </c>
      <c r="AB32" s="245"/>
      <c r="AC32" s="243"/>
      <c r="AD32" s="111"/>
      <c r="AE32" s="111"/>
      <c r="AF32" s="111"/>
      <c r="AG32" s="111"/>
      <c r="AH32" s="111"/>
      <c r="AI32" s="243"/>
      <c r="AJ32" s="243"/>
      <c r="AK32" s="111"/>
      <c r="AL32" s="111"/>
      <c r="AM32" s="52">
        <f>SUM(H32:AL32)</f>
        <v>352.9556</v>
      </c>
      <c r="AN32" s="52">
        <f t="shared" si="5"/>
        <v>352.9556</v>
      </c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9"/>
      <c r="BJ32" s="9"/>
      <c r="BK32" s="9"/>
      <c r="BL32" s="9"/>
      <c r="BM32" s="9"/>
      <c r="BN32" s="9"/>
      <c r="BO32" s="9"/>
      <c r="BP32" s="9"/>
      <c r="BQ32" s="9"/>
    </row>
    <row r="33" spans="1:69" s="34" customFormat="1" ht="84.75" customHeight="1">
      <c r="A33" s="97" t="s">
        <v>36</v>
      </c>
      <c r="B33" s="158"/>
      <c r="C33" s="31" t="s">
        <v>93</v>
      </c>
      <c r="D33" s="33">
        <f>'[1]Норма ТК'!C22</f>
        <v>139.34399999999999</v>
      </c>
      <c r="E33" s="35" t="s">
        <v>38</v>
      </c>
      <c r="F33" s="31" t="s">
        <v>39</v>
      </c>
      <c r="G33" s="214"/>
      <c r="H33" s="243"/>
      <c r="I33" s="111"/>
      <c r="J33" s="111"/>
      <c r="K33" s="111"/>
      <c r="L33" s="111"/>
      <c r="M33" s="111"/>
      <c r="N33" s="243"/>
      <c r="O33" s="243"/>
      <c r="P33" s="111"/>
      <c r="Q33" s="111"/>
      <c r="R33" s="111"/>
      <c r="S33" s="111"/>
      <c r="T33" s="111"/>
      <c r="U33" s="243"/>
      <c r="V33" s="243"/>
      <c r="W33" s="114">
        <f>D33/5</f>
        <v>27.8688</v>
      </c>
      <c r="X33" s="114">
        <f>D33/5</f>
        <v>27.8688</v>
      </c>
      <c r="Y33" s="111">
        <v>27.869</v>
      </c>
      <c r="Z33" s="111">
        <v>27.869</v>
      </c>
      <c r="AA33" s="111">
        <v>27.869</v>
      </c>
      <c r="AB33" s="245"/>
      <c r="AC33" s="243"/>
      <c r="AD33" s="111"/>
      <c r="AE33" s="111"/>
      <c r="AF33" s="111"/>
      <c r="AG33" s="111"/>
      <c r="AH33" s="111"/>
      <c r="AI33" s="243"/>
      <c r="AJ33" s="243"/>
      <c r="AK33" s="111"/>
      <c r="AL33" s="111"/>
      <c r="AM33" s="52">
        <f>SUM(H33:AL33)</f>
        <v>139.34460000000001</v>
      </c>
      <c r="AN33" s="52">
        <f t="shared" si="5"/>
        <v>139.34460000000001</v>
      </c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9"/>
      <c r="BJ33" s="9"/>
      <c r="BK33" s="9"/>
      <c r="BL33" s="9"/>
      <c r="BM33" s="9"/>
      <c r="BN33" s="9"/>
      <c r="BO33" s="9"/>
      <c r="BP33" s="9"/>
      <c r="BQ33" s="9"/>
    </row>
    <row r="34" spans="1:69" s="98" customFormat="1" ht="27" customHeight="1">
      <c r="A34" s="159" t="s">
        <v>40</v>
      </c>
      <c r="B34" s="159"/>
      <c r="C34" s="159"/>
      <c r="D34" s="159"/>
      <c r="E34" s="159"/>
      <c r="F34" s="159"/>
      <c r="G34" s="43"/>
      <c r="H34" s="69">
        <f>H31</f>
        <v>0</v>
      </c>
      <c r="I34" s="69">
        <f t="shared" ref="I34:AL34" si="6">I31</f>
        <v>0</v>
      </c>
      <c r="J34" s="69">
        <f t="shared" si="6"/>
        <v>0</v>
      </c>
      <c r="K34" s="69">
        <f t="shared" si="6"/>
        <v>0</v>
      </c>
      <c r="L34" s="69">
        <f t="shared" si="6"/>
        <v>0</v>
      </c>
      <c r="M34" s="69">
        <f t="shared" si="6"/>
        <v>0</v>
      </c>
      <c r="N34" s="69">
        <f t="shared" si="6"/>
        <v>0</v>
      </c>
      <c r="O34" s="69">
        <f t="shared" si="6"/>
        <v>0</v>
      </c>
      <c r="P34" s="69">
        <f t="shared" si="6"/>
        <v>0</v>
      </c>
      <c r="Q34" s="69">
        <f t="shared" si="6"/>
        <v>0</v>
      </c>
      <c r="R34" s="69">
        <f t="shared" si="6"/>
        <v>0</v>
      </c>
      <c r="S34" s="69">
        <f t="shared" si="6"/>
        <v>0</v>
      </c>
      <c r="T34" s="69">
        <f t="shared" si="6"/>
        <v>0</v>
      </c>
      <c r="U34" s="69">
        <f t="shared" si="6"/>
        <v>0</v>
      </c>
      <c r="V34" s="69">
        <f t="shared" si="6"/>
        <v>0</v>
      </c>
      <c r="W34" s="114">
        <f>SUM(W31:W33)</f>
        <v>98.460000000000008</v>
      </c>
      <c r="X34" s="114">
        <f t="shared" ref="X34:AA34" si="7">SUM(X31:X33)</f>
        <v>98.460000000000008</v>
      </c>
      <c r="Y34" s="114">
        <f>SUM(Y31:Y33)</f>
        <v>118.1382</v>
      </c>
      <c r="Z34" s="114">
        <f t="shared" si="7"/>
        <v>98.46</v>
      </c>
      <c r="AA34" s="114">
        <f t="shared" si="7"/>
        <v>98.46</v>
      </c>
      <c r="AB34" s="63"/>
      <c r="AC34" s="111">
        <f t="shared" ref="AC34:AD34" si="8">SUM(AC31:AC33)</f>
        <v>0</v>
      </c>
      <c r="AD34" s="111">
        <f t="shared" si="8"/>
        <v>0</v>
      </c>
      <c r="AE34" s="69">
        <f t="shared" si="6"/>
        <v>0</v>
      </c>
      <c r="AF34" s="69">
        <f t="shared" si="6"/>
        <v>0</v>
      </c>
      <c r="AG34" s="69">
        <f t="shared" si="6"/>
        <v>0</v>
      </c>
      <c r="AH34" s="69">
        <f t="shared" si="6"/>
        <v>0</v>
      </c>
      <c r="AI34" s="69">
        <f t="shared" si="6"/>
        <v>0</v>
      </c>
      <c r="AJ34" s="69">
        <f t="shared" si="6"/>
        <v>0</v>
      </c>
      <c r="AK34" s="69">
        <f t="shared" si="6"/>
        <v>0</v>
      </c>
      <c r="AL34" s="69">
        <f t="shared" si="6"/>
        <v>0</v>
      </c>
      <c r="AM34" s="52">
        <f t="shared" ref="AM34" si="9">SUM(H34:AL34)</f>
        <v>511.97819999999996</v>
      </c>
      <c r="AN34" s="52">
        <f t="shared" si="5"/>
        <v>511.97819999999996</v>
      </c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30"/>
      <c r="BA34" s="30"/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  <c r="BO34" s="30"/>
      <c r="BP34" s="30"/>
      <c r="BQ34" s="30"/>
    </row>
    <row r="35" spans="1:69" s="34" customFormat="1" ht="15" hidden="1" customHeight="1">
      <c r="A35" s="99"/>
      <c r="B35" s="46"/>
      <c r="C35" s="160" t="s">
        <v>22</v>
      </c>
      <c r="D35" s="161"/>
      <c r="E35" s="161"/>
      <c r="F35" s="162"/>
      <c r="G35" s="47" t="s">
        <v>23</v>
      </c>
      <c r="H35" s="117">
        <f>'[1]мес ТЗ 2018'!AM168</f>
        <v>0</v>
      </c>
      <c r="I35" s="117">
        <f>'[1]мес ТЗ 2018'!AM307</f>
        <v>0</v>
      </c>
      <c r="J35" s="117">
        <f>'[1]мес ТЗ 2018'!AM447</f>
        <v>50.781999999999996</v>
      </c>
      <c r="K35" s="117">
        <f>'[1]мес ТЗ 2018'!AM549</f>
        <v>2.17</v>
      </c>
      <c r="L35" s="117">
        <f>'[1]мес ТЗ 2018'!AM654</f>
        <v>2.1652198294142599</v>
      </c>
      <c r="M35" s="117">
        <f>'[1]мес ТЗ 2018'!AM757</f>
        <v>2.17</v>
      </c>
      <c r="N35" s="117">
        <f>'[1]мес ТЗ 2018'!AM858</f>
        <v>0</v>
      </c>
      <c r="O35" s="117">
        <f>'[1]мес ТЗ 2018'!AM998</f>
        <v>0</v>
      </c>
      <c r="P35" s="117">
        <f>'[1]мес ТЗ 2018'!AM1097</f>
        <v>50.5628295784282</v>
      </c>
      <c r="Q35" s="117">
        <f>'[1]мес ТЗ 2018'!AM1195</f>
        <v>0</v>
      </c>
      <c r="R35" s="117">
        <f>'[1]мес ТЗ 2018'!AM1335</f>
        <v>2.1652198294142599</v>
      </c>
      <c r="S35" s="117">
        <f>'[1]мес ТЗ 2018'!AM1468</f>
        <v>0</v>
      </c>
      <c r="T35" s="117"/>
      <c r="U35" s="117"/>
      <c r="V35" s="117"/>
      <c r="W35" s="117"/>
      <c r="X35" s="117"/>
      <c r="Y35" s="117"/>
      <c r="Z35" s="117"/>
      <c r="AA35" s="117"/>
      <c r="AB35" s="117"/>
      <c r="AC35" s="117"/>
      <c r="AD35" s="117"/>
      <c r="AE35" s="117"/>
      <c r="AF35" s="117"/>
      <c r="AG35" s="117"/>
      <c r="AH35" s="117"/>
      <c r="AI35" s="117"/>
      <c r="AJ35" s="117"/>
      <c r="AK35" s="117"/>
      <c r="AL35" s="118"/>
      <c r="AM35" s="50">
        <f t="shared" ref="AM35:AM38" si="10">SUM(H35:S35)</f>
        <v>110.01526923725672</v>
      </c>
      <c r="AN35" s="90">
        <f t="shared" si="5"/>
        <v>110.01526923725672</v>
      </c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  <c r="BL35" s="9"/>
      <c r="BM35" s="9"/>
      <c r="BN35" s="9"/>
      <c r="BO35" s="9"/>
      <c r="BP35" s="9"/>
      <c r="BQ35" s="9"/>
    </row>
    <row r="36" spans="1:69" s="34" customFormat="1" ht="15" hidden="1" customHeight="1">
      <c r="A36" s="23"/>
      <c r="B36" s="31"/>
      <c r="C36" s="163" t="s">
        <v>24</v>
      </c>
      <c r="D36" s="164"/>
      <c r="E36" s="164"/>
      <c r="F36" s="165"/>
      <c r="G36" s="32" t="s">
        <v>23</v>
      </c>
      <c r="H36" s="111">
        <f>'[1]мес ТЗ 2018'!AM169</f>
        <v>0</v>
      </c>
      <c r="I36" s="111">
        <f>'[1]мес ТЗ 2018'!AM308</f>
        <v>3.9780698364827298</v>
      </c>
      <c r="J36" s="111">
        <f>'[1]мес ТЗ 2018'!AM448</f>
        <v>95.995999999999995</v>
      </c>
      <c r="K36" s="111">
        <f>'[1]мес ТЗ 2018'!AM550</f>
        <v>3.98</v>
      </c>
      <c r="L36" s="111">
        <f>'[1]мес ТЗ 2018'!AM655</f>
        <v>3.9780698364827298</v>
      </c>
      <c r="M36" s="111">
        <f>'[1]мес ТЗ 2018'!AM758</f>
        <v>3.98</v>
      </c>
      <c r="N36" s="111">
        <f>'[1]мес ТЗ 2018'!AM859</f>
        <v>0</v>
      </c>
      <c r="O36" s="111">
        <f>'[1]мес ТЗ 2018'!AM999</f>
        <v>0</v>
      </c>
      <c r="P36" s="111">
        <f>'[1]мес ТЗ 2018'!AM1098</f>
        <v>84.253296341997995</v>
      </c>
      <c r="Q36" s="111">
        <f>'[1]мес ТЗ 2018'!AM1196</f>
        <v>0</v>
      </c>
      <c r="R36" s="111">
        <f>'[1]мес ТЗ 2018'!AM1336</f>
        <v>0</v>
      </c>
      <c r="S36" s="111">
        <f>'[1]мес ТЗ 2018'!AM1469</f>
        <v>0</v>
      </c>
      <c r="T36" s="111"/>
      <c r="U36" s="111"/>
      <c r="V36" s="111"/>
      <c r="W36" s="111"/>
      <c r="X36" s="111"/>
      <c r="Y36" s="111"/>
      <c r="Z36" s="111"/>
      <c r="AA36" s="111"/>
      <c r="AB36" s="111"/>
      <c r="AC36" s="111"/>
      <c r="AD36" s="111"/>
      <c r="AE36" s="111"/>
      <c r="AF36" s="111"/>
      <c r="AG36" s="111"/>
      <c r="AH36" s="111"/>
      <c r="AI36" s="111"/>
      <c r="AJ36" s="111"/>
      <c r="AK36" s="111"/>
      <c r="AL36" s="119"/>
      <c r="AM36" s="50">
        <f t="shared" si="10"/>
        <v>196.16543601496346</v>
      </c>
      <c r="AN36" s="91">
        <f t="shared" si="5"/>
        <v>196.16543601496346</v>
      </c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9"/>
      <c r="BJ36" s="9"/>
      <c r="BK36" s="9"/>
      <c r="BL36" s="9"/>
      <c r="BM36" s="9"/>
      <c r="BN36" s="9"/>
      <c r="BO36" s="9"/>
      <c r="BP36" s="9"/>
      <c r="BQ36" s="9"/>
    </row>
    <row r="37" spans="1:69" s="34" customFormat="1" ht="15" hidden="1" customHeight="1">
      <c r="A37" s="23"/>
      <c r="B37" s="31"/>
      <c r="C37" s="31"/>
      <c r="D37" s="168" t="s">
        <v>58</v>
      </c>
      <c r="E37" s="166"/>
      <c r="F37" s="167"/>
      <c r="G37" s="32" t="s">
        <v>23</v>
      </c>
      <c r="H37" s="111">
        <f>H34</f>
        <v>0</v>
      </c>
      <c r="I37" s="111">
        <f t="shared" ref="I37:S37" si="11">I34</f>
        <v>0</v>
      </c>
      <c r="J37" s="111">
        <f t="shared" si="11"/>
        <v>0</v>
      </c>
      <c r="K37" s="111">
        <f t="shared" si="11"/>
        <v>0</v>
      </c>
      <c r="L37" s="111">
        <f t="shared" si="11"/>
        <v>0</v>
      </c>
      <c r="M37" s="111">
        <f t="shared" si="11"/>
        <v>0</v>
      </c>
      <c r="N37" s="111">
        <f t="shared" si="11"/>
        <v>0</v>
      </c>
      <c r="O37" s="111">
        <f t="shared" si="11"/>
        <v>0</v>
      </c>
      <c r="P37" s="111">
        <f t="shared" si="11"/>
        <v>0</v>
      </c>
      <c r="Q37" s="111">
        <f t="shared" si="11"/>
        <v>0</v>
      </c>
      <c r="R37" s="111">
        <f t="shared" si="11"/>
        <v>0</v>
      </c>
      <c r="S37" s="111">
        <f t="shared" si="11"/>
        <v>0</v>
      </c>
      <c r="T37" s="111"/>
      <c r="U37" s="111"/>
      <c r="V37" s="111"/>
      <c r="W37" s="111"/>
      <c r="X37" s="111"/>
      <c r="Y37" s="111"/>
      <c r="Z37" s="111"/>
      <c r="AA37" s="111"/>
      <c r="AB37" s="111"/>
      <c r="AC37" s="111"/>
      <c r="AD37" s="111"/>
      <c r="AE37" s="111"/>
      <c r="AF37" s="111"/>
      <c r="AG37" s="111"/>
      <c r="AH37" s="111"/>
      <c r="AI37" s="111"/>
      <c r="AJ37" s="111"/>
      <c r="AK37" s="111"/>
      <c r="AL37" s="119"/>
      <c r="AM37" s="50">
        <f t="shared" si="10"/>
        <v>0</v>
      </c>
      <c r="AN37" s="91">
        <f t="shared" si="5"/>
        <v>0</v>
      </c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  <c r="BA37" s="9"/>
      <c r="BB37" s="9"/>
      <c r="BC37" s="9"/>
      <c r="BD37" s="9"/>
      <c r="BE37" s="9"/>
      <c r="BF37" s="9"/>
      <c r="BG37" s="9"/>
      <c r="BH37" s="9"/>
      <c r="BI37" s="9"/>
      <c r="BJ37" s="9"/>
      <c r="BK37" s="9"/>
      <c r="BL37" s="9"/>
      <c r="BM37" s="9"/>
      <c r="BN37" s="9"/>
      <c r="BO37" s="9"/>
      <c r="BP37" s="9"/>
      <c r="BQ37" s="9"/>
    </row>
    <row r="38" spans="1:69" s="34" customFormat="1" ht="15" hidden="1" customHeight="1">
      <c r="A38" s="23"/>
      <c r="B38" s="31"/>
      <c r="C38" s="163" t="s">
        <v>25</v>
      </c>
      <c r="D38" s="164"/>
      <c r="E38" s="164"/>
      <c r="F38" s="165"/>
      <c r="G38" s="32" t="s">
        <v>26</v>
      </c>
      <c r="H38" s="111">
        <f>'[1]мес ТЗ 2018'!AM171</f>
        <v>0.49</v>
      </c>
      <c r="I38" s="111">
        <f>'[1]мес ТЗ 2018'!AM310</f>
        <v>0.57999999999999996</v>
      </c>
      <c r="J38" s="111">
        <f>'[1]мес ТЗ 2018'!AM450</f>
        <v>3.2</v>
      </c>
      <c r="K38" s="111">
        <f>'[1]мес ТЗ 2018'!AM552</f>
        <v>0.57999999999999996</v>
      </c>
      <c r="L38" s="111">
        <f>'[1]мес ТЗ 2018'!AM657</f>
        <v>0.57999999999999996</v>
      </c>
      <c r="M38" s="111">
        <f>'[1]мес ТЗ 2018'!AM760</f>
        <v>0.57999999999999996</v>
      </c>
      <c r="N38" s="111">
        <f>'[1]мес ТЗ 2018'!AM861</f>
        <v>0.57999999999999996</v>
      </c>
      <c r="O38" s="111">
        <f>'[1]мес ТЗ 2018'!AM1001</f>
        <v>0.57999999999999996</v>
      </c>
      <c r="P38" s="114">
        <f>'[1]мес ТЗ 2018'!AM1100</f>
        <v>3.55</v>
      </c>
      <c r="Q38" s="111">
        <f>'[1]мес ТЗ 2018'!AM1198</f>
        <v>0.57999999999999996</v>
      </c>
      <c r="R38" s="111">
        <f>'[1]мес ТЗ 2018'!AM1338</f>
        <v>0.57999999999999996</v>
      </c>
      <c r="S38" s="111">
        <f>'[1]мес ТЗ 2018'!AM1471</f>
        <v>0.57999999999999996</v>
      </c>
      <c r="T38" s="111"/>
      <c r="U38" s="111"/>
      <c r="V38" s="111"/>
      <c r="W38" s="111"/>
      <c r="X38" s="111"/>
      <c r="Y38" s="111"/>
      <c r="Z38" s="111"/>
      <c r="AA38" s="111"/>
      <c r="AB38" s="111"/>
      <c r="AC38" s="111"/>
      <c r="AD38" s="111"/>
      <c r="AE38" s="111"/>
      <c r="AF38" s="111"/>
      <c r="AG38" s="111"/>
      <c r="AH38" s="111"/>
      <c r="AI38" s="111"/>
      <c r="AJ38" s="111"/>
      <c r="AK38" s="111"/>
      <c r="AL38" s="119"/>
      <c r="AM38" s="50">
        <f t="shared" si="10"/>
        <v>12.459999999999999</v>
      </c>
      <c r="AN38" s="91">
        <f t="shared" si="5"/>
        <v>12.459999999999999</v>
      </c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9"/>
      <c r="BJ38" s="9"/>
      <c r="BK38" s="9"/>
      <c r="BL38" s="9"/>
      <c r="BM38" s="9"/>
      <c r="BN38" s="9"/>
      <c r="BO38" s="9"/>
      <c r="BP38" s="9"/>
      <c r="BQ38" s="9"/>
    </row>
    <row r="39" spans="1:69" s="42" customFormat="1" ht="15.75" hidden="1" customHeight="1">
      <c r="A39" s="37"/>
      <c r="B39" s="31"/>
      <c r="C39" s="205" t="s">
        <v>22</v>
      </c>
      <c r="D39" s="206"/>
      <c r="E39" s="206"/>
      <c r="F39" s="207"/>
      <c r="G39" s="32" t="s">
        <v>23</v>
      </c>
      <c r="H39" s="111">
        <f>'[1]мес ТЗ 2018'!AM195</f>
        <v>0.96776252723311695</v>
      </c>
      <c r="I39" s="111">
        <f>'[1]мес ТЗ 2018'!AM334</f>
        <v>0</v>
      </c>
      <c r="J39" s="111">
        <f>'[1]мес ТЗ 2018'!AM475</f>
        <v>2.7469999999999999</v>
      </c>
      <c r="K39" s="111">
        <f>'[1]мес ТЗ 2018'!AM576</f>
        <v>1.1299999999999999</v>
      </c>
      <c r="L39" s="111">
        <f>'[1]мес ТЗ 2018'!AM681</f>
        <v>1.1324309342057399</v>
      </c>
      <c r="M39" s="111">
        <f>'[1]мес ТЗ 2018'!AM784</f>
        <v>1.1299999999999999</v>
      </c>
      <c r="N39" s="111">
        <f>'[1]мес ТЗ 2018'!AM885</f>
        <v>0</v>
      </c>
      <c r="O39" s="111">
        <f>'[1]мес ТЗ 2018'!AM1025</f>
        <v>0</v>
      </c>
      <c r="P39" s="111">
        <f>'[1]мес ТЗ 2018'!AM1125</f>
        <v>2.9991971683204102</v>
      </c>
      <c r="Q39" s="111">
        <f>'[1]мес ТЗ 2018'!AM1222</f>
        <v>0</v>
      </c>
      <c r="R39" s="111">
        <f>'[1]мес ТЗ 2018'!AM1362</f>
        <v>0</v>
      </c>
      <c r="S39" s="111">
        <f>'[1]мес ТЗ 2018'!AM1495</f>
        <v>0</v>
      </c>
      <c r="T39" s="111"/>
      <c r="U39" s="111"/>
      <c r="V39" s="111"/>
      <c r="W39" s="111"/>
      <c r="X39" s="111"/>
      <c r="Y39" s="111"/>
      <c r="Z39" s="111"/>
      <c r="AA39" s="111"/>
      <c r="AB39" s="111"/>
      <c r="AC39" s="111"/>
      <c r="AD39" s="111"/>
      <c r="AE39" s="111"/>
      <c r="AF39" s="111"/>
      <c r="AG39" s="111"/>
      <c r="AH39" s="111"/>
      <c r="AI39" s="111"/>
      <c r="AJ39" s="111"/>
      <c r="AK39" s="111"/>
      <c r="AL39" s="119"/>
      <c r="AM39" s="50">
        <f>SUM(H39:S39)</f>
        <v>10.106390629759266</v>
      </c>
      <c r="AN39" s="91">
        <f t="shared" si="5"/>
        <v>10.106390629759266</v>
      </c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9"/>
      <c r="BI39" s="9"/>
      <c r="BJ39" s="9"/>
      <c r="BK39" s="9"/>
      <c r="BL39" s="9"/>
      <c r="BM39" s="9"/>
      <c r="BN39" s="9"/>
      <c r="BO39" s="9"/>
      <c r="BP39" s="9"/>
      <c r="BQ39" s="9"/>
    </row>
    <row r="40" spans="1:69" s="42" customFormat="1" ht="15.75" hidden="1" customHeight="1">
      <c r="A40" s="37"/>
      <c r="B40" s="31"/>
      <c r="C40" s="163" t="s">
        <v>24</v>
      </c>
      <c r="D40" s="164"/>
      <c r="E40" s="164"/>
      <c r="F40" s="165"/>
      <c r="G40" s="32" t="s">
        <v>23</v>
      </c>
      <c r="H40" s="111">
        <f>'[1]мес ТЗ 2018'!AM196</f>
        <v>1.7956419753086399</v>
      </c>
      <c r="I40" s="111">
        <f>'[1]мес ТЗ 2018'!AM335</f>
        <v>0</v>
      </c>
      <c r="J40" s="111">
        <f>'[1]мес ТЗ 2018'!AM476</f>
        <v>6.7439999999999998</v>
      </c>
      <c r="K40" s="111">
        <f>'[1]мес ТЗ 2018'!AM577</f>
        <v>2.04</v>
      </c>
      <c r="L40" s="111">
        <f>'[1]мес ТЗ 2018'!AM682</f>
        <v>2.16</v>
      </c>
      <c r="M40" s="111">
        <f>'[1]мес ТЗ 2018'!AM785</f>
        <v>2.04</v>
      </c>
      <c r="N40" s="111">
        <f>'[1]мес ТЗ 2018'!AM886</f>
        <v>0</v>
      </c>
      <c r="O40" s="111">
        <f>'[1]мес ТЗ 2018'!AM1026</f>
        <v>0</v>
      </c>
      <c r="P40" s="111">
        <f>'[1]мес ТЗ 2018'!AM1126</f>
        <v>5.5740958963929002</v>
      </c>
      <c r="Q40" s="111">
        <f>'[1]мес ТЗ 2018'!AM1223</f>
        <v>0</v>
      </c>
      <c r="R40" s="111">
        <f>'[1]мес ТЗ 2018'!AM1363</f>
        <v>0</v>
      </c>
      <c r="S40" s="111">
        <f>'[1]мес ТЗ 2018'!AM1496</f>
        <v>0</v>
      </c>
      <c r="T40" s="111"/>
      <c r="U40" s="111"/>
      <c r="V40" s="111"/>
      <c r="W40" s="111"/>
      <c r="X40" s="111"/>
      <c r="Y40" s="111"/>
      <c r="Z40" s="111"/>
      <c r="AA40" s="111"/>
      <c r="AB40" s="111"/>
      <c r="AC40" s="111"/>
      <c r="AD40" s="111"/>
      <c r="AE40" s="111"/>
      <c r="AF40" s="111"/>
      <c r="AG40" s="111"/>
      <c r="AH40" s="111"/>
      <c r="AI40" s="111"/>
      <c r="AJ40" s="111"/>
      <c r="AK40" s="111"/>
      <c r="AL40" s="119"/>
      <c r="AM40" s="50">
        <f>SUM(H40:S40)</f>
        <v>20.35373787170154</v>
      </c>
      <c r="AN40" s="91">
        <f t="shared" si="5"/>
        <v>20.35373787170154</v>
      </c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9"/>
      <c r="BA40" s="9"/>
      <c r="BB40" s="9"/>
      <c r="BC40" s="9"/>
      <c r="BD40" s="9"/>
      <c r="BE40" s="9"/>
      <c r="BF40" s="9"/>
      <c r="BG40" s="9"/>
      <c r="BH40" s="9"/>
      <c r="BI40" s="9"/>
      <c r="BJ40" s="9"/>
      <c r="BK40" s="9"/>
      <c r="BL40" s="9"/>
      <c r="BM40" s="9"/>
      <c r="BN40" s="9"/>
      <c r="BO40" s="9"/>
      <c r="BP40" s="9"/>
      <c r="BQ40" s="9"/>
    </row>
    <row r="41" spans="1:69" s="42" customFormat="1" ht="15.75" hidden="1" customHeight="1">
      <c r="A41" s="37"/>
      <c r="B41" s="31"/>
      <c r="C41" s="31"/>
      <c r="D41" s="168" t="s">
        <v>58</v>
      </c>
      <c r="E41" s="166"/>
      <c r="F41" s="167"/>
      <c r="G41" s="32" t="s">
        <v>23</v>
      </c>
      <c r="H41" s="111" t="e">
        <f>#REF!</f>
        <v>#REF!</v>
      </c>
      <c r="I41" s="111" t="e">
        <f>#REF!</f>
        <v>#REF!</v>
      </c>
      <c r="J41" s="111" t="e">
        <f>#REF!</f>
        <v>#REF!</v>
      </c>
      <c r="K41" s="111" t="e">
        <f>#REF!</f>
        <v>#REF!</v>
      </c>
      <c r="L41" s="111" t="e">
        <f>#REF!</f>
        <v>#REF!</v>
      </c>
      <c r="M41" s="111" t="e">
        <f>#REF!</f>
        <v>#REF!</v>
      </c>
      <c r="N41" s="111" t="e">
        <f>#REF!</f>
        <v>#REF!</v>
      </c>
      <c r="O41" s="111" t="e">
        <f>#REF!</f>
        <v>#REF!</v>
      </c>
      <c r="P41" s="111" t="e">
        <f>#REF!</f>
        <v>#REF!</v>
      </c>
      <c r="Q41" s="111" t="e">
        <f>#REF!</f>
        <v>#REF!</v>
      </c>
      <c r="R41" s="111" t="e">
        <f>#REF!</f>
        <v>#REF!</v>
      </c>
      <c r="S41" s="111" t="e">
        <f>#REF!</f>
        <v>#REF!</v>
      </c>
      <c r="T41" s="111"/>
      <c r="U41" s="111"/>
      <c r="V41" s="111"/>
      <c r="W41" s="111"/>
      <c r="X41" s="111"/>
      <c r="Y41" s="111"/>
      <c r="Z41" s="111"/>
      <c r="AA41" s="111"/>
      <c r="AB41" s="111"/>
      <c r="AC41" s="111"/>
      <c r="AD41" s="111"/>
      <c r="AE41" s="111"/>
      <c r="AF41" s="111"/>
      <c r="AG41" s="111"/>
      <c r="AH41" s="111"/>
      <c r="AI41" s="111"/>
      <c r="AJ41" s="111"/>
      <c r="AK41" s="111"/>
      <c r="AL41" s="119"/>
      <c r="AM41" s="50" t="e">
        <f>SUM(H41:S41)</f>
        <v>#REF!</v>
      </c>
      <c r="AN41" s="91" t="e">
        <f t="shared" si="5"/>
        <v>#REF!</v>
      </c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9"/>
      <c r="BH41" s="9"/>
      <c r="BI41" s="9"/>
      <c r="BJ41" s="9"/>
      <c r="BK41" s="9"/>
      <c r="BL41" s="9"/>
      <c r="BM41" s="9"/>
      <c r="BN41" s="9"/>
      <c r="BO41" s="9"/>
      <c r="BP41" s="9"/>
      <c r="BQ41" s="9"/>
    </row>
    <row r="42" spans="1:69" s="42" customFormat="1" ht="15.75" hidden="1" customHeight="1">
      <c r="A42" s="37"/>
      <c r="B42" s="31"/>
      <c r="C42" s="163" t="s">
        <v>25</v>
      </c>
      <c r="D42" s="164"/>
      <c r="E42" s="164"/>
      <c r="F42" s="165"/>
      <c r="G42" s="32" t="s">
        <v>26</v>
      </c>
      <c r="H42" s="111">
        <f>'[1]мес ТЗ 2018'!AM198</f>
        <v>0.2</v>
      </c>
      <c r="I42" s="111">
        <f>'[1]мес ТЗ 2018'!AM337</f>
        <v>0.9</v>
      </c>
      <c r="J42" s="111">
        <f>'[1]мес ТЗ 2018'!AM478</f>
        <v>0.25</v>
      </c>
      <c r="K42" s="111">
        <f>'[1]мес ТЗ 2018'!AM579</f>
        <v>0.45</v>
      </c>
      <c r="L42" s="111">
        <f>'[1]мес ТЗ 2018'!AM684</f>
        <v>0.6</v>
      </c>
      <c r="M42" s="111">
        <f>'[1]мес ТЗ 2018'!AM787</f>
        <v>0.45</v>
      </c>
      <c r="N42" s="111">
        <f>'[1]мес ТЗ 2018'!AM888</f>
        <v>0.45</v>
      </c>
      <c r="O42" s="111">
        <f>'[1]мес ТЗ 2018'!AM1028</f>
        <v>0.9</v>
      </c>
      <c r="P42" s="114">
        <f>'[1]мес ТЗ 2018'!AM1128</f>
        <v>0.56000000000000005</v>
      </c>
      <c r="Q42" s="111">
        <f>'[1]мес ТЗ 2018'!AM1225</f>
        <v>0.45</v>
      </c>
      <c r="R42" s="111">
        <f>'[1]мес ТЗ 2018'!AM1365</f>
        <v>0.9</v>
      </c>
      <c r="S42" s="111">
        <f>'[1]мес ТЗ 2018'!AM1498</f>
        <v>0.45</v>
      </c>
      <c r="T42" s="111"/>
      <c r="U42" s="111"/>
      <c r="V42" s="111"/>
      <c r="W42" s="111"/>
      <c r="X42" s="111"/>
      <c r="Y42" s="111"/>
      <c r="Z42" s="111"/>
      <c r="AA42" s="111"/>
      <c r="AB42" s="111"/>
      <c r="AC42" s="111"/>
      <c r="AD42" s="111"/>
      <c r="AE42" s="111"/>
      <c r="AF42" s="111"/>
      <c r="AG42" s="111"/>
      <c r="AH42" s="111"/>
      <c r="AI42" s="111"/>
      <c r="AJ42" s="111"/>
      <c r="AK42" s="111"/>
      <c r="AL42" s="119"/>
      <c r="AM42" s="50">
        <f>SUM(H42:S42)</f>
        <v>6.5600000000000005</v>
      </c>
      <c r="AN42" s="91">
        <f t="shared" si="5"/>
        <v>6.5600000000000005</v>
      </c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9"/>
      <c r="BA42" s="9"/>
      <c r="BB42" s="9"/>
      <c r="BC42" s="9"/>
      <c r="BD42" s="9"/>
      <c r="BE42" s="9"/>
      <c r="BF42" s="9"/>
      <c r="BG42" s="9"/>
      <c r="BH42" s="9"/>
      <c r="BI42" s="9"/>
      <c r="BJ42" s="9"/>
      <c r="BK42" s="9"/>
      <c r="BL42" s="9"/>
      <c r="BM42" s="9"/>
      <c r="BN42" s="9"/>
      <c r="BO42" s="9"/>
      <c r="BP42" s="9"/>
      <c r="BQ42" s="9"/>
    </row>
    <row r="43" spans="1:69" s="41" customFormat="1" ht="15.75" hidden="1" customHeight="1">
      <c r="A43" s="53"/>
      <c r="B43" s="53"/>
      <c r="C43" s="53"/>
      <c r="D43" s="168" t="s">
        <v>60</v>
      </c>
      <c r="E43" s="166"/>
      <c r="F43" s="167"/>
      <c r="G43" s="37"/>
      <c r="H43" s="111"/>
      <c r="I43" s="111"/>
      <c r="J43" s="111"/>
      <c r="K43" s="111"/>
      <c r="L43" s="111"/>
      <c r="M43" s="111"/>
      <c r="N43" s="111"/>
      <c r="O43" s="111"/>
      <c r="P43" s="111"/>
      <c r="Q43" s="111"/>
      <c r="R43" s="111"/>
      <c r="S43" s="111"/>
      <c r="T43" s="111"/>
      <c r="U43" s="111"/>
      <c r="V43" s="111"/>
      <c r="W43" s="111"/>
      <c r="X43" s="111"/>
      <c r="Y43" s="111"/>
      <c r="Z43" s="111"/>
      <c r="AA43" s="111"/>
      <c r="AB43" s="111"/>
      <c r="AC43" s="111"/>
      <c r="AD43" s="111"/>
      <c r="AE43" s="111"/>
      <c r="AF43" s="111"/>
      <c r="AG43" s="111"/>
      <c r="AH43" s="111"/>
      <c r="AI43" s="111"/>
      <c r="AJ43" s="111"/>
      <c r="AK43" s="111"/>
      <c r="AL43" s="119"/>
      <c r="AM43" s="54"/>
      <c r="AN43" s="91">
        <f t="shared" si="5"/>
        <v>0</v>
      </c>
      <c r="AO43" s="9"/>
      <c r="AP43" s="9"/>
      <c r="AQ43" s="9"/>
      <c r="AR43" s="9"/>
      <c r="AS43" s="9"/>
      <c r="AT43" s="9"/>
      <c r="AU43" s="9"/>
      <c r="AV43" s="9"/>
      <c r="AW43" s="9"/>
      <c r="AX43" s="9"/>
      <c r="AY43" s="9"/>
      <c r="AZ43" s="9"/>
      <c r="BA43" s="9"/>
      <c r="BB43" s="9"/>
      <c r="BC43" s="9"/>
      <c r="BD43" s="9"/>
      <c r="BE43" s="9"/>
      <c r="BF43" s="9"/>
      <c r="BG43" s="9"/>
      <c r="BH43" s="9"/>
      <c r="BI43" s="9"/>
      <c r="BJ43" s="9"/>
      <c r="BK43" s="9"/>
      <c r="BL43" s="9"/>
      <c r="BM43" s="9"/>
      <c r="BN43" s="9"/>
      <c r="BO43" s="9"/>
      <c r="BP43" s="9"/>
      <c r="BQ43" s="9"/>
    </row>
    <row r="44" spans="1:69" s="41" customFormat="1" ht="15" hidden="1" customHeight="1">
      <c r="A44" s="55"/>
      <c r="B44" s="168" t="s">
        <v>30</v>
      </c>
      <c r="C44" s="166"/>
      <c r="D44" s="166"/>
      <c r="E44" s="166"/>
      <c r="F44" s="167"/>
      <c r="G44" s="55"/>
      <c r="H44" s="69" t="e">
        <f>H21+H31+#REF!+#REF!+#REF!</f>
        <v>#REF!</v>
      </c>
      <c r="I44" s="69" t="e">
        <f>I21+I31+#REF!+#REF!+#REF!</f>
        <v>#REF!</v>
      </c>
      <c r="J44" s="69" t="e">
        <f>J21+J31+#REF!+#REF!+#REF!</f>
        <v>#REF!</v>
      </c>
      <c r="K44" s="69" t="e">
        <f>K21+K31+#REF!+#REF!+#REF!</f>
        <v>#REF!</v>
      </c>
      <c r="L44" s="69" t="e">
        <f>L21+L31+#REF!+#REF!+#REF!</f>
        <v>#REF!</v>
      </c>
      <c r="M44" s="69" t="e">
        <f>M21+M31+#REF!+#REF!+#REF!</f>
        <v>#REF!</v>
      </c>
      <c r="N44" s="69" t="e">
        <f>N21+N31+#REF!+#REF!+#REF!</f>
        <v>#REF!</v>
      </c>
      <c r="O44" s="69" t="e">
        <f>O21+O31+#REF!+#REF!+#REF!</f>
        <v>#REF!</v>
      </c>
      <c r="P44" s="69" t="e">
        <f>#REF!+P31+#REF!+#REF!+#REF!</f>
        <v>#REF!</v>
      </c>
      <c r="Q44" s="69" t="e">
        <f>P21+Q31+#REF!+#REF!+#REF!</f>
        <v>#REF!</v>
      </c>
      <c r="R44" s="69" t="e">
        <f>Q21+R31+#REF!+#REF!+#REF!</f>
        <v>#REF!</v>
      </c>
      <c r="S44" s="69" t="e">
        <f>R21+S31+#REF!+#REF!+#REF!</f>
        <v>#REF!</v>
      </c>
      <c r="T44" s="69"/>
      <c r="U44" s="69"/>
      <c r="V44" s="69"/>
      <c r="W44" s="69"/>
      <c r="X44" s="69"/>
      <c r="Y44" s="69"/>
      <c r="Z44" s="69"/>
      <c r="AA44" s="69"/>
      <c r="AB44" s="69"/>
      <c r="AC44" s="69"/>
      <c r="AD44" s="69"/>
      <c r="AE44" s="69"/>
      <c r="AF44" s="69"/>
      <c r="AG44" s="69"/>
      <c r="AH44" s="69"/>
      <c r="AI44" s="69"/>
      <c r="AJ44" s="69"/>
      <c r="AK44" s="69"/>
      <c r="AL44" s="70"/>
      <c r="AM44" s="58" t="e">
        <f>SUM(H44:S44)</f>
        <v>#REF!</v>
      </c>
      <c r="AN44" s="92" t="e">
        <f t="shared" si="5"/>
        <v>#REF!</v>
      </c>
      <c r="AO44" s="9"/>
      <c r="AP44" s="9"/>
      <c r="AQ44" s="9"/>
      <c r="AR44" s="9"/>
      <c r="AS44" s="9"/>
      <c r="AT44" s="9"/>
      <c r="AU44" s="9"/>
      <c r="AV44" s="9"/>
      <c r="AW44" s="9"/>
      <c r="AX44" s="9"/>
      <c r="AY44" s="9"/>
      <c r="AZ44" s="9"/>
      <c r="BA44" s="9"/>
      <c r="BB44" s="9"/>
      <c r="BC44" s="9"/>
      <c r="BD44" s="9"/>
      <c r="BE44" s="9"/>
      <c r="BF44" s="9"/>
      <c r="BG44" s="9"/>
      <c r="BH44" s="9"/>
      <c r="BI44" s="9"/>
      <c r="BJ44" s="9"/>
      <c r="BK44" s="9"/>
      <c r="BL44" s="9"/>
      <c r="BM44" s="9"/>
      <c r="BN44" s="9"/>
      <c r="BO44" s="9"/>
      <c r="BP44" s="9"/>
      <c r="BQ44" s="9"/>
    </row>
    <row r="45" spans="1:69" s="59" customFormat="1" ht="15" hidden="1" customHeight="1">
      <c r="A45" s="55"/>
      <c r="B45" s="168" t="s">
        <v>34</v>
      </c>
      <c r="C45" s="166"/>
      <c r="D45" s="166"/>
      <c r="E45" s="166"/>
      <c r="F45" s="167"/>
      <c r="G45" s="55"/>
      <c r="H45" s="69" t="e">
        <f>H22+#REF!+#REF!+#REF!</f>
        <v>#REF!</v>
      </c>
      <c r="I45" s="69" t="e">
        <f>I22+#REF!+#REF!+#REF!</f>
        <v>#REF!</v>
      </c>
      <c r="J45" s="69" t="e">
        <f>J22+#REF!+#REF!+#REF!</f>
        <v>#REF!</v>
      </c>
      <c r="K45" s="69" t="e">
        <f>K22+#REF!+#REF!+#REF!</f>
        <v>#REF!</v>
      </c>
      <c r="L45" s="69" t="e">
        <f>L22+#REF!+#REF!+#REF!</f>
        <v>#REF!</v>
      </c>
      <c r="M45" s="69" t="e">
        <f>M22+#REF!+#REF!+#REF!</f>
        <v>#REF!</v>
      </c>
      <c r="N45" s="69" t="e">
        <f>N22+#REF!+#REF!+#REF!</f>
        <v>#REF!</v>
      </c>
      <c r="O45" s="69" t="e">
        <f>O22+#REF!+#REF!+#REF!</f>
        <v>#REF!</v>
      </c>
      <c r="P45" s="69" t="e">
        <f>#REF!+#REF!+#REF!+#REF!</f>
        <v>#REF!</v>
      </c>
      <c r="Q45" s="69" t="e">
        <f>P22+#REF!+#REF!+#REF!</f>
        <v>#REF!</v>
      </c>
      <c r="R45" s="69" t="e">
        <f>Q22+#REF!+#REF!+#REF!</f>
        <v>#REF!</v>
      </c>
      <c r="S45" s="69" t="e">
        <f>R22+#REF!+#REF!+#REF!</f>
        <v>#REF!</v>
      </c>
      <c r="T45" s="69"/>
      <c r="U45" s="69"/>
      <c r="V45" s="69"/>
      <c r="W45" s="69"/>
      <c r="X45" s="69"/>
      <c r="Y45" s="69"/>
      <c r="Z45" s="69"/>
      <c r="AA45" s="69"/>
      <c r="AB45" s="69"/>
      <c r="AC45" s="69"/>
      <c r="AD45" s="69"/>
      <c r="AE45" s="69"/>
      <c r="AF45" s="69"/>
      <c r="AG45" s="69"/>
      <c r="AH45" s="69"/>
      <c r="AI45" s="69"/>
      <c r="AJ45" s="69"/>
      <c r="AK45" s="69"/>
      <c r="AL45" s="70"/>
      <c r="AM45" s="58" t="e">
        <f t="shared" ref="AM45:AM51" si="12">SUM(H45:S45)</f>
        <v>#REF!</v>
      </c>
      <c r="AN45" s="92" t="e">
        <f t="shared" si="5"/>
        <v>#REF!</v>
      </c>
      <c r="AO45" s="9"/>
      <c r="AP45" s="9"/>
      <c r="AQ45" s="9"/>
      <c r="AR45" s="9"/>
      <c r="AS45" s="9"/>
      <c r="AT45" s="9"/>
      <c r="AU45" s="9"/>
      <c r="AV45" s="9"/>
      <c r="AW45" s="9"/>
      <c r="AX45" s="9"/>
      <c r="AY45" s="9"/>
      <c r="AZ45" s="9"/>
      <c r="BA45" s="9"/>
      <c r="BB45" s="9"/>
      <c r="BC45" s="9"/>
      <c r="BD45" s="9"/>
      <c r="BE45" s="9"/>
      <c r="BF45" s="9"/>
      <c r="BG45" s="9"/>
      <c r="BH45" s="9"/>
      <c r="BI45" s="9"/>
      <c r="BJ45" s="9"/>
      <c r="BK45" s="9"/>
      <c r="BL45" s="9"/>
      <c r="BM45" s="9"/>
      <c r="BN45" s="9"/>
      <c r="BO45" s="9"/>
      <c r="BP45" s="9"/>
      <c r="BQ45" s="9"/>
    </row>
    <row r="46" spans="1:69" s="59" customFormat="1" ht="15" hidden="1" customHeight="1">
      <c r="A46" s="60"/>
      <c r="B46" s="168" t="s">
        <v>38</v>
      </c>
      <c r="C46" s="166"/>
      <c r="D46" s="166"/>
      <c r="E46" s="166"/>
      <c r="F46" s="167"/>
      <c r="G46" s="55"/>
      <c r="H46" s="69" t="e">
        <f>H23+H24+H32+H33+#REF!+#REF!+#REF!+#REF!</f>
        <v>#REF!</v>
      </c>
      <c r="I46" s="69" t="e">
        <f>I23+I24+I32+I33+#REF!+#REF!+#REF!+#REF!</f>
        <v>#REF!</v>
      </c>
      <c r="J46" s="69" t="e">
        <f>J23+J24+J32+J33+#REF!+#REF!+#REF!+#REF!</f>
        <v>#REF!</v>
      </c>
      <c r="K46" s="69" t="e">
        <f>K23+K24+K32+K33+#REF!+#REF!+#REF!+#REF!</f>
        <v>#REF!</v>
      </c>
      <c r="L46" s="69" t="e">
        <f>L23+L24+L32+L33+#REF!+#REF!+#REF!+#REF!</f>
        <v>#REF!</v>
      </c>
      <c r="M46" s="69" t="e">
        <f>M23+M24+M32+M33+#REF!+#REF!+#REF!+#REF!</f>
        <v>#REF!</v>
      </c>
      <c r="N46" s="69" t="e">
        <f>N23+N24+N32+N33+#REF!+#REF!+#REF!+#REF!</f>
        <v>#REF!</v>
      </c>
      <c r="O46" s="69" t="e">
        <f>O23+O24+O32+O33+#REF!+#REF!+#REF!+#REF!</f>
        <v>#REF!</v>
      </c>
      <c r="P46" s="69" t="e">
        <f>#REF!+#REF!+P32+P33+#REF!+#REF!+#REF!+#REF!</f>
        <v>#REF!</v>
      </c>
      <c r="Q46" s="69" t="e">
        <f>P23+P24+Q32+Q33+#REF!+#REF!+#REF!+#REF!</f>
        <v>#REF!</v>
      </c>
      <c r="R46" s="69" t="e">
        <f>Q23+Q24+R32+R33+#REF!+#REF!+#REF!+#REF!</f>
        <v>#REF!</v>
      </c>
      <c r="S46" s="69" t="e">
        <f>R23+R24+S32+S33+#REF!+#REF!+#REF!+#REF!</f>
        <v>#REF!</v>
      </c>
      <c r="T46" s="69"/>
      <c r="U46" s="69"/>
      <c r="V46" s="69"/>
      <c r="W46" s="69"/>
      <c r="X46" s="69"/>
      <c r="Y46" s="69"/>
      <c r="Z46" s="69"/>
      <c r="AA46" s="69"/>
      <c r="AB46" s="69"/>
      <c r="AC46" s="69"/>
      <c r="AD46" s="69"/>
      <c r="AE46" s="69"/>
      <c r="AF46" s="69"/>
      <c r="AG46" s="69"/>
      <c r="AH46" s="69"/>
      <c r="AI46" s="69"/>
      <c r="AJ46" s="69"/>
      <c r="AK46" s="69"/>
      <c r="AL46" s="70"/>
      <c r="AM46" s="58" t="e">
        <f t="shared" ref="AM46" si="13">SUM(H46:S46)</f>
        <v>#REF!</v>
      </c>
      <c r="AN46" s="92" t="e">
        <f t="shared" si="5"/>
        <v>#REF!</v>
      </c>
      <c r="AO46" s="9"/>
      <c r="AP46" s="9"/>
      <c r="AQ46" s="9"/>
      <c r="AR46" s="9"/>
      <c r="AS46" s="9"/>
      <c r="AT46" s="9"/>
      <c r="AU46" s="9"/>
      <c r="AV46" s="9"/>
      <c r="AW46" s="9"/>
      <c r="AX46" s="9"/>
      <c r="AY46" s="9"/>
      <c r="AZ46" s="9"/>
      <c r="BA46" s="9"/>
      <c r="BB46" s="9"/>
      <c r="BC46" s="9"/>
      <c r="BD46" s="9"/>
      <c r="BE46" s="9"/>
      <c r="BF46" s="9"/>
      <c r="BG46" s="9"/>
      <c r="BH46" s="9"/>
      <c r="BI46" s="9"/>
      <c r="BJ46" s="9"/>
      <c r="BK46" s="9"/>
      <c r="BL46" s="9"/>
      <c r="BM46" s="9"/>
      <c r="BN46" s="9"/>
      <c r="BO46" s="9"/>
      <c r="BP46" s="9"/>
      <c r="BQ46" s="9"/>
    </row>
    <row r="47" spans="1:69" s="41" customFormat="1" ht="15.75" hidden="1" customHeight="1">
      <c r="A47" s="169" t="s">
        <v>41</v>
      </c>
      <c r="B47" s="159"/>
      <c r="C47" s="159"/>
      <c r="D47" s="159"/>
      <c r="E47" s="159"/>
      <c r="F47" s="159"/>
      <c r="G47" s="159"/>
      <c r="H47" s="69">
        <f>'[1]мес ТЗ 2018'!AM23</f>
        <v>8.35</v>
      </c>
      <c r="I47" s="69">
        <f>'[1]мес ТЗ 2018'!AM52</f>
        <v>15.03</v>
      </c>
      <c r="J47" s="69">
        <f>'[1]мес ТЗ 2018'!AM81</f>
        <v>173.72</v>
      </c>
      <c r="K47" s="69">
        <f>'[1]мес ТЗ 2018'!AM110</f>
        <v>8.35</v>
      </c>
      <c r="L47" s="69">
        <f>'[1]мес ТЗ 2018'!AM139</f>
        <v>15.03</v>
      </c>
      <c r="M47" s="69">
        <f>'[1]мес ТЗ 2018'!AM791</f>
        <v>6.68</v>
      </c>
      <c r="N47" s="69">
        <f>'[1]мес ТЗ 2018'!AM962</f>
        <v>8.35</v>
      </c>
      <c r="O47" s="69">
        <f>'[1]мес ТЗ 2018'!AM1033</f>
        <v>0</v>
      </c>
      <c r="P47" s="69">
        <f>'[1]мес ТЗ 2018'!AM1133</f>
        <v>166.916998644204</v>
      </c>
      <c r="Q47" s="69">
        <f>'[1]мес ТЗ 2018'!AM1302</f>
        <v>3.15</v>
      </c>
      <c r="R47" s="69">
        <f>'[1]мес ТЗ 2018'!AM1429</f>
        <v>5.67</v>
      </c>
      <c r="S47" s="70">
        <f>'[1]мес ТЗ 2018'!AM1578</f>
        <v>3.15</v>
      </c>
      <c r="T47" s="70"/>
      <c r="U47" s="70"/>
      <c r="V47" s="70"/>
      <c r="W47" s="70"/>
      <c r="X47" s="70"/>
      <c r="Y47" s="70"/>
      <c r="Z47" s="70"/>
      <c r="AA47" s="70"/>
      <c r="AB47" s="70"/>
      <c r="AC47" s="70"/>
      <c r="AD47" s="70"/>
      <c r="AE47" s="70"/>
      <c r="AF47" s="70"/>
      <c r="AG47" s="70"/>
      <c r="AH47" s="70"/>
      <c r="AI47" s="70"/>
      <c r="AJ47" s="70"/>
      <c r="AK47" s="70"/>
      <c r="AL47" s="70"/>
      <c r="AM47" s="58">
        <f t="shared" si="12"/>
        <v>414.39699864420396</v>
      </c>
      <c r="AN47" s="92">
        <f t="shared" si="5"/>
        <v>414.39699864420396</v>
      </c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/>
      <c r="AZ47" s="9"/>
      <c r="BA47" s="9"/>
      <c r="BB47" s="9"/>
      <c r="BC47" s="9"/>
      <c r="BD47" s="9"/>
      <c r="BE47" s="9"/>
      <c r="BF47" s="9"/>
      <c r="BG47" s="9"/>
      <c r="BH47" s="9"/>
      <c r="BI47" s="9"/>
      <c r="BJ47" s="9"/>
      <c r="BK47" s="9"/>
      <c r="BL47" s="9"/>
      <c r="BM47" s="9"/>
      <c r="BN47" s="9"/>
      <c r="BO47" s="9"/>
      <c r="BP47" s="9"/>
      <c r="BQ47" s="9"/>
    </row>
    <row r="48" spans="1:69" hidden="1">
      <c r="A48" s="170" t="s">
        <v>42</v>
      </c>
      <c r="B48" s="171"/>
      <c r="C48" s="171"/>
      <c r="D48" s="171"/>
      <c r="E48" s="171"/>
      <c r="F48" s="171"/>
      <c r="G48" s="171"/>
      <c r="H48" s="69">
        <f>'[1]мес ТЗ 2018'!AM24</f>
        <v>4.5</v>
      </c>
      <c r="I48" s="69">
        <f>'[1]мес ТЗ 2018'!AM53</f>
        <v>8.56</v>
      </c>
      <c r="J48" s="69">
        <f>'[1]мес ТЗ 2018'!AM82</f>
        <v>339.44</v>
      </c>
      <c r="K48" s="69">
        <f>'[1]мес ТЗ 2018'!AM111</f>
        <v>4.5</v>
      </c>
      <c r="L48" s="69">
        <f>'[1]мес ТЗ 2018'!AM140</f>
        <v>8.56</v>
      </c>
      <c r="M48" s="69">
        <f>'[1]мес ТЗ 2018'!AM792</f>
        <v>3.88</v>
      </c>
      <c r="N48" s="69">
        <f>'[1]мес ТЗ 2018'!AM963</f>
        <v>4.5</v>
      </c>
      <c r="O48" s="69">
        <f>'[1]мес ТЗ 2018'!AM1034</f>
        <v>0</v>
      </c>
      <c r="P48" s="69">
        <f>'[1]мес ТЗ 2018'!AM1134</f>
        <v>303.56266009142303</v>
      </c>
      <c r="Q48" s="69">
        <f>'[1]мес ТЗ 2018'!AM1303</f>
        <v>5.4</v>
      </c>
      <c r="R48" s="69">
        <f>'[1]мес ТЗ 2018'!AM1430</f>
        <v>9.7200000000000006</v>
      </c>
      <c r="S48" s="70">
        <f>'[1]мес ТЗ 2018'!AM1579</f>
        <v>5.4</v>
      </c>
      <c r="T48" s="70"/>
      <c r="U48" s="70"/>
      <c r="V48" s="70"/>
      <c r="W48" s="70"/>
      <c r="X48" s="70"/>
      <c r="Y48" s="70"/>
      <c r="Z48" s="70"/>
      <c r="AA48" s="70"/>
      <c r="AB48" s="70"/>
      <c r="AC48" s="70"/>
      <c r="AD48" s="70"/>
      <c r="AE48" s="70"/>
      <c r="AF48" s="70"/>
      <c r="AG48" s="70"/>
      <c r="AH48" s="70"/>
      <c r="AI48" s="70"/>
      <c r="AJ48" s="70"/>
      <c r="AK48" s="70"/>
      <c r="AL48" s="70"/>
      <c r="AM48" s="58">
        <f t="shared" si="12"/>
        <v>698.02266009142295</v>
      </c>
      <c r="AN48" s="92">
        <f t="shared" si="5"/>
        <v>698.02266009142295</v>
      </c>
      <c r="AO48" s="9"/>
      <c r="AP48" s="9"/>
    </row>
    <row r="49" spans="1:69" hidden="1">
      <c r="A49" s="172" t="s">
        <v>43</v>
      </c>
      <c r="B49" s="173"/>
      <c r="C49" s="173"/>
      <c r="D49" s="173"/>
      <c r="E49" s="173"/>
      <c r="F49" s="173"/>
      <c r="G49" s="173"/>
      <c r="H49" s="69" t="e">
        <f>SUM(H45:H48)</f>
        <v>#REF!</v>
      </c>
      <c r="I49" s="69" t="e">
        <f t="shared" ref="I49:S49" si="14">SUM(I45:I48)</f>
        <v>#REF!</v>
      </c>
      <c r="J49" s="69" t="e">
        <f>SUM(J45:J48)</f>
        <v>#REF!</v>
      </c>
      <c r="K49" s="69" t="e">
        <f t="shared" si="14"/>
        <v>#REF!</v>
      </c>
      <c r="L49" s="69" t="e">
        <f>SUM(L45:L48)</f>
        <v>#REF!</v>
      </c>
      <c r="M49" s="69" t="e">
        <f>SUM(M45:M48)</f>
        <v>#REF!</v>
      </c>
      <c r="N49" s="69" t="e">
        <f t="shared" si="14"/>
        <v>#REF!</v>
      </c>
      <c r="O49" s="69" t="e">
        <f t="shared" si="14"/>
        <v>#REF!</v>
      </c>
      <c r="P49" s="69" t="e">
        <f t="shared" si="14"/>
        <v>#REF!</v>
      </c>
      <c r="Q49" s="69" t="e">
        <f t="shared" si="14"/>
        <v>#REF!</v>
      </c>
      <c r="R49" s="69" t="e">
        <f t="shared" si="14"/>
        <v>#REF!</v>
      </c>
      <c r="S49" s="70" t="e">
        <f t="shared" si="14"/>
        <v>#REF!</v>
      </c>
      <c r="T49" s="70"/>
      <c r="U49" s="70"/>
      <c r="V49" s="70"/>
      <c r="W49" s="70"/>
      <c r="X49" s="70"/>
      <c r="Y49" s="70"/>
      <c r="Z49" s="70"/>
      <c r="AA49" s="70"/>
      <c r="AB49" s="70"/>
      <c r="AC49" s="70"/>
      <c r="AD49" s="70"/>
      <c r="AE49" s="70"/>
      <c r="AF49" s="70"/>
      <c r="AG49" s="70"/>
      <c r="AH49" s="70"/>
      <c r="AI49" s="70"/>
      <c r="AJ49" s="70"/>
      <c r="AK49" s="70"/>
      <c r="AL49" s="70"/>
      <c r="AM49" s="58" t="e">
        <f t="shared" si="12"/>
        <v>#REF!</v>
      </c>
      <c r="AN49" s="92" t="e">
        <f t="shared" si="5"/>
        <v>#REF!</v>
      </c>
      <c r="AO49" s="9"/>
      <c r="AP49" s="9"/>
    </row>
    <row r="50" spans="1:69" hidden="1">
      <c r="A50" s="174" t="s">
        <v>44</v>
      </c>
      <c r="B50" s="175"/>
      <c r="C50" s="175"/>
      <c r="D50" s="175"/>
      <c r="E50" s="175"/>
      <c r="F50" s="175"/>
      <c r="G50" s="175"/>
      <c r="H50" s="120">
        <f>'[1]мес ТЗ 2018'!AM26</f>
        <v>1.95</v>
      </c>
      <c r="I50" s="120">
        <f>'[1]мес ТЗ 2018'!AM55</f>
        <v>3.74</v>
      </c>
      <c r="J50" s="120">
        <f>'[1]мес ТЗ 2018'!AM84</f>
        <v>17.41</v>
      </c>
      <c r="K50" s="120">
        <f>'[1]мес ТЗ 2018'!AM113</f>
        <v>1.95</v>
      </c>
      <c r="L50" s="120">
        <f>'[1]мес ТЗ 2018'!AM142</f>
        <v>3.74</v>
      </c>
      <c r="M50" s="120">
        <f>'[1]мес ТЗ 2018'!AM794</f>
        <v>1.7</v>
      </c>
      <c r="N50" s="120">
        <f>'[1]мес ТЗ 2018'!AM965</f>
        <v>1.95</v>
      </c>
      <c r="O50" s="120">
        <f>'[1]мес ТЗ 2018'!AM1036</f>
        <v>5.27</v>
      </c>
      <c r="P50" s="120">
        <f>'[1]мес ТЗ 2018'!AM1136</f>
        <v>15.74</v>
      </c>
      <c r="Q50" s="120">
        <f>'[1]мес ТЗ 2018'!AM1305</f>
        <v>2.35</v>
      </c>
      <c r="R50" s="120">
        <f>'[1]мес ТЗ 2018'!AM1432</f>
        <v>4.2300000000000004</v>
      </c>
      <c r="S50" s="121">
        <f>'[1]мес ТЗ 2018'!AM1581</f>
        <v>2.35</v>
      </c>
      <c r="T50" s="121"/>
      <c r="U50" s="121"/>
      <c r="V50" s="121"/>
      <c r="W50" s="121"/>
      <c r="X50" s="121"/>
      <c r="Y50" s="121"/>
      <c r="Z50" s="121"/>
      <c r="AA50" s="121"/>
      <c r="AB50" s="121"/>
      <c r="AC50" s="121"/>
      <c r="AD50" s="121"/>
      <c r="AE50" s="121"/>
      <c r="AF50" s="121"/>
      <c r="AG50" s="121"/>
      <c r="AH50" s="121"/>
      <c r="AI50" s="121"/>
      <c r="AJ50" s="121"/>
      <c r="AK50" s="121"/>
      <c r="AL50" s="121"/>
      <c r="AM50" s="58">
        <f t="shared" si="12"/>
        <v>62.38</v>
      </c>
      <c r="AN50" s="92">
        <f t="shared" si="5"/>
        <v>62.38</v>
      </c>
      <c r="AO50" s="9"/>
      <c r="AP50" s="9"/>
    </row>
    <row r="51" spans="1:69" hidden="1">
      <c r="A51" s="63"/>
      <c r="B51" s="64"/>
      <c r="C51" s="63"/>
      <c r="D51" s="63"/>
      <c r="E51" s="63"/>
      <c r="F51" s="65" t="s">
        <v>38</v>
      </c>
      <c r="G51" s="66"/>
      <c r="H51" s="69" t="e">
        <f>H23+H32+#REF!+#REF!</f>
        <v>#REF!</v>
      </c>
      <c r="I51" s="69" t="e">
        <f>I23+I32+#REF!+#REF!</f>
        <v>#REF!</v>
      </c>
      <c r="J51" s="69" t="e">
        <f>J23+J32++#REF!+#REF!+#REF!</f>
        <v>#REF!</v>
      </c>
      <c r="K51" s="69" t="e">
        <f>K23+K32++#REF!+#REF!+#REF!</f>
        <v>#REF!</v>
      </c>
      <c r="L51" s="69" t="e">
        <f>L23+L32++#REF!+#REF!+#REF!</f>
        <v>#REF!</v>
      </c>
      <c r="M51" s="69" t="e">
        <f>M23+M32++#REF!+#REF!+#REF!</f>
        <v>#REF!</v>
      </c>
      <c r="N51" s="69" t="e">
        <f>N23+N32++#REF!+#REF!+#REF!</f>
        <v>#REF!</v>
      </c>
      <c r="O51" s="69" t="e">
        <f>O23+O32++#REF!+#REF!+#REF!</f>
        <v>#REF!</v>
      </c>
      <c r="P51" s="69" t="e">
        <f>#REF!+P32++#REF!+#REF!+#REF!</f>
        <v>#REF!</v>
      </c>
      <c r="Q51" s="69" t="e">
        <f>P23+Q32++#REF!+#REF!+#REF!</f>
        <v>#REF!</v>
      </c>
      <c r="R51" s="69" t="e">
        <f>Q23+R32++#REF!+#REF!+#REF!</f>
        <v>#REF!</v>
      </c>
      <c r="S51" s="69" t="e">
        <f>R23+S32++#REF!+#REF!+#REF!</f>
        <v>#REF!</v>
      </c>
      <c r="T51" s="69"/>
      <c r="U51" s="69"/>
      <c r="V51" s="69"/>
      <c r="W51" s="69"/>
      <c r="X51" s="69"/>
      <c r="Y51" s="69"/>
      <c r="Z51" s="69"/>
      <c r="AA51" s="69"/>
      <c r="AB51" s="69"/>
      <c r="AC51" s="69"/>
      <c r="AD51" s="69"/>
      <c r="AE51" s="69"/>
      <c r="AF51" s="69"/>
      <c r="AG51" s="69"/>
      <c r="AH51" s="69"/>
      <c r="AI51" s="69"/>
      <c r="AJ51" s="69"/>
      <c r="AK51" s="69"/>
      <c r="AL51" s="70"/>
      <c r="AM51" s="58" t="e">
        <f t="shared" si="12"/>
        <v>#REF!</v>
      </c>
      <c r="AN51" s="92" t="e">
        <f t="shared" si="5"/>
        <v>#REF!</v>
      </c>
    </row>
    <row r="52" spans="1:69" ht="15" hidden="1" customHeight="1">
      <c r="A52" s="67"/>
      <c r="B52" s="68"/>
      <c r="C52" s="68"/>
      <c r="D52" s="157" t="s">
        <v>58</v>
      </c>
      <c r="E52" s="155"/>
      <c r="F52" s="156"/>
      <c r="G52" s="68"/>
      <c r="H52" s="69" t="e">
        <f>H44+H45+H46</f>
        <v>#REF!</v>
      </c>
      <c r="I52" s="69" t="e">
        <f t="shared" ref="I52:S52" si="15">I44+I45+I46</f>
        <v>#REF!</v>
      </c>
      <c r="J52" s="69" t="e">
        <f>J44+J45+J46</f>
        <v>#REF!</v>
      </c>
      <c r="K52" s="69" t="e">
        <f t="shared" si="15"/>
        <v>#REF!</v>
      </c>
      <c r="L52" s="69" t="e">
        <f t="shared" si="15"/>
        <v>#REF!</v>
      </c>
      <c r="M52" s="69" t="e">
        <f t="shared" si="15"/>
        <v>#REF!</v>
      </c>
      <c r="N52" s="69" t="e">
        <f t="shared" si="15"/>
        <v>#REF!</v>
      </c>
      <c r="O52" s="69" t="e">
        <f t="shared" si="15"/>
        <v>#REF!</v>
      </c>
      <c r="P52" s="69" t="e">
        <f t="shared" si="15"/>
        <v>#REF!</v>
      </c>
      <c r="Q52" s="69" t="e">
        <f t="shared" si="15"/>
        <v>#REF!</v>
      </c>
      <c r="R52" s="69" t="e">
        <f t="shared" si="15"/>
        <v>#REF!</v>
      </c>
      <c r="S52" s="69" t="e">
        <f t="shared" si="15"/>
        <v>#REF!</v>
      </c>
      <c r="T52" s="69"/>
      <c r="U52" s="69"/>
      <c r="V52" s="69"/>
      <c r="W52" s="69"/>
      <c r="X52" s="69"/>
      <c r="Y52" s="69"/>
      <c r="Z52" s="69"/>
      <c r="AA52" s="69"/>
      <c r="AB52" s="69"/>
      <c r="AC52" s="69"/>
      <c r="AD52" s="69"/>
      <c r="AE52" s="69"/>
      <c r="AF52" s="69"/>
      <c r="AG52" s="69"/>
      <c r="AH52" s="69"/>
      <c r="AI52" s="69"/>
      <c r="AJ52" s="69"/>
      <c r="AK52" s="69"/>
      <c r="AL52" s="70"/>
      <c r="AM52" s="58" t="e">
        <f>SUM(H52:S52)</f>
        <v>#REF!</v>
      </c>
      <c r="AN52" s="92" t="e">
        <f>AM52</f>
        <v>#REF!</v>
      </c>
    </row>
    <row r="53" spans="1:69" ht="15" hidden="1" customHeight="1">
      <c r="A53" s="67"/>
      <c r="B53" s="71"/>
      <c r="C53" s="157" t="s">
        <v>22</v>
      </c>
      <c r="D53" s="155"/>
      <c r="E53" s="155"/>
      <c r="F53" s="156"/>
      <c r="G53" s="71"/>
      <c r="H53" s="69" t="e">
        <f>H26+H35+#REF!+#REF!+H39</f>
        <v>#REF!</v>
      </c>
      <c r="I53" s="69" t="e">
        <f>I26+I35+#REF!+#REF!+I39</f>
        <v>#REF!</v>
      </c>
      <c r="J53" s="69" t="e">
        <f>J26+J35+#REF!+#REF!+J39</f>
        <v>#REF!</v>
      </c>
      <c r="K53" s="69" t="e">
        <f>K26+K35+#REF!+#REF!+K39</f>
        <v>#REF!</v>
      </c>
      <c r="L53" s="69" t="e">
        <f>L26+L35+#REF!+#REF!+L39</f>
        <v>#REF!</v>
      </c>
      <c r="M53" s="69" t="e">
        <f>M26+M35+#REF!+#REF!+M39</f>
        <v>#REF!</v>
      </c>
      <c r="N53" s="69" t="e">
        <f>N26+N35+#REF!+#REF!+N39</f>
        <v>#REF!</v>
      </c>
      <c r="O53" s="69" t="e">
        <f>O26+O35+#REF!+#REF!+O39</f>
        <v>#REF!</v>
      </c>
      <c r="P53" s="69" t="e">
        <f>P26+P35+#REF!+#REF!+P39</f>
        <v>#REF!</v>
      </c>
      <c r="Q53" s="69" t="e">
        <f>Q26+Q35+#REF!+#REF!+Q39</f>
        <v>#REF!</v>
      </c>
      <c r="R53" s="69" t="e">
        <f>R26+R35+#REF!+#REF!+R39</f>
        <v>#REF!</v>
      </c>
      <c r="S53" s="69" t="e">
        <f>S26+S35+#REF!+#REF!+S39</f>
        <v>#REF!</v>
      </c>
      <c r="T53" s="69"/>
      <c r="U53" s="69"/>
      <c r="V53" s="69"/>
      <c r="W53" s="69"/>
      <c r="X53" s="69"/>
      <c r="Y53" s="69"/>
      <c r="Z53" s="69"/>
      <c r="AA53" s="69"/>
      <c r="AB53" s="69"/>
      <c r="AC53" s="69"/>
      <c r="AD53" s="69"/>
      <c r="AE53" s="69"/>
      <c r="AF53" s="69"/>
      <c r="AG53" s="69"/>
      <c r="AH53" s="69"/>
      <c r="AI53" s="69"/>
      <c r="AJ53" s="69"/>
      <c r="AK53" s="69"/>
      <c r="AL53" s="70"/>
      <c r="AM53" s="74" t="e">
        <f>SUM(H53:S53)</f>
        <v>#REF!</v>
      </c>
      <c r="AN53" s="92" t="e">
        <f t="shared" ref="AN53:AN57" si="16">AM53</f>
        <v>#REF!</v>
      </c>
    </row>
    <row r="54" spans="1:69" ht="15" hidden="1" customHeight="1">
      <c r="A54" s="67"/>
      <c r="B54" s="71"/>
      <c r="C54" s="157" t="s">
        <v>24</v>
      </c>
      <c r="D54" s="155"/>
      <c r="E54" s="155"/>
      <c r="F54" s="156"/>
      <c r="G54" s="71"/>
      <c r="H54" s="69" t="e">
        <f>H27+H36+#REF!+#REF!+H40</f>
        <v>#REF!</v>
      </c>
      <c r="I54" s="69" t="e">
        <f>I27+I36+#REF!+#REF!+I40</f>
        <v>#REF!</v>
      </c>
      <c r="J54" s="69" t="e">
        <f>J27+J36+#REF!+#REF!+J40</f>
        <v>#REF!</v>
      </c>
      <c r="K54" s="69" t="e">
        <f>K27+K36+#REF!+#REF!+K40</f>
        <v>#REF!</v>
      </c>
      <c r="L54" s="69" t="e">
        <f>L27+L36+#REF!+#REF!+L40</f>
        <v>#REF!</v>
      </c>
      <c r="M54" s="69" t="e">
        <f>M27+M36+#REF!+#REF!+M40</f>
        <v>#REF!</v>
      </c>
      <c r="N54" s="69" t="e">
        <f>N27+N36+#REF!+#REF!+N40</f>
        <v>#REF!</v>
      </c>
      <c r="O54" s="69" t="e">
        <f>O27+O36+#REF!+#REF!+O40</f>
        <v>#REF!</v>
      </c>
      <c r="P54" s="69" t="e">
        <f>P27+P36+#REF!+#REF!+P40</f>
        <v>#REF!</v>
      </c>
      <c r="Q54" s="69" t="e">
        <f>Q27+Q36+#REF!+#REF!+Q40</f>
        <v>#REF!</v>
      </c>
      <c r="R54" s="69" t="e">
        <f>R27+R36+#REF!+#REF!+R40</f>
        <v>#REF!</v>
      </c>
      <c r="S54" s="69" t="e">
        <f>S27+S36+#REF!+#REF!+S40</f>
        <v>#REF!</v>
      </c>
      <c r="T54" s="69"/>
      <c r="U54" s="69"/>
      <c r="V54" s="69"/>
      <c r="W54" s="69"/>
      <c r="X54" s="69"/>
      <c r="Y54" s="69"/>
      <c r="Z54" s="69"/>
      <c r="AA54" s="69"/>
      <c r="AB54" s="69"/>
      <c r="AC54" s="69"/>
      <c r="AD54" s="69"/>
      <c r="AE54" s="69"/>
      <c r="AF54" s="69"/>
      <c r="AG54" s="69"/>
      <c r="AH54" s="69"/>
      <c r="AI54" s="69"/>
      <c r="AJ54" s="69"/>
      <c r="AK54" s="69"/>
      <c r="AL54" s="70"/>
      <c r="AM54" s="74" t="e">
        <f>SUM(H54:S54)</f>
        <v>#REF!</v>
      </c>
      <c r="AN54" s="92" t="e">
        <f t="shared" si="16"/>
        <v>#REF!</v>
      </c>
    </row>
    <row r="55" spans="1:69" ht="15" hidden="1" customHeight="1">
      <c r="A55" s="67"/>
      <c r="B55" s="71"/>
      <c r="C55" s="68"/>
      <c r="D55" s="157" t="s">
        <v>58</v>
      </c>
      <c r="E55" s="155"/>
      <c r="F55" s="156"/>
      <c r="G55" s="71"/>
      <c r="H55" s="69" t="e">
        <f>SUM(H52:H54)</f>
        <v>#REF!</v>
      </c>
      <c r="I55" s="69" t="e">
        <f t="shared" ref="I55:S55" si="17">SUM(I52:I54)</f>
        <v>#REF!</v>
      </c>
      <c r="J55" s="69" t="e">
        <f>SUM(J52:J54)</f>
        <v>#REF!</v>
      </c>
      <c r="K55" s="69" t="e">
        <f t="shared" si="17"/>
        <v>#REF!</v>
      </c>
      <c r="L55" s="69" t="e">
        <f t="shared" si="17"/>
        <v>#REF!</v>
      </c>
      <c r="M55" s="69" t="e">
        <f t="shared" si="17"/>
        <v>#REF!</v>
      </c>
      <c r="N55" s="69" t="e">
        <f t="shared" si="17"/>
        <v>#REF!</v>
      </c>
      <c r="O55" s="69" t="e">
        <f t="shared" si="17"/>
        <v>#REF!</v>
      </c>
      <c r="P55" s="69" t="e">
        <f t="shared" si="17"/>
        <v>#REF!</v>
      </c>
      <c r="Q55" s="69" t="e">
        <f t="shared" si="17"/>
        <v>#REF!</v>
      </c>
      <c r="R55" s="69" t="e">
        <f t="shared" si="17"/>
        <v>#REF!</v>
      </c>
      <c r="S55" s="69" t="e">
        <f t="shared" si="17"/>
        <v>#REF!</v>
      </c>
      <c r="T55" s="69"/>
      <c r="U55" s="69"/>
      <c r="V55" s="69"/>
      <c r="W55" s="69"/>
      <c r="X55" s="69"/>
      <c r="Y55" s="69"/>
      <c r="Z55" s="69"/>
      <c r="AA55" s="69"/>
      <c r="AB55" s="69"/>
      <c r="AC55" s="69"/>
      <c r="AD55" s="69"/>
      <c r="AE55" s="69"/>
      <c r="AF55" s="69"/>
      <c r="AG55" s="69"/>
      <c r="AH55" s="69"/>
      <c r="AI55" s="69"/>
      <c r="AJ55" s="69"/>
      <c r="AK55" s="69"/>
      <c r="AL55" s="70"/>
      <c r="AM55" s="74" t="e">
        <f>SUM(H55:S55)</f>
        <v>#REF!</v>
      </c>
      <c r="AN55" s="92" t="e">
        <f t="shared" si="16"/>
        <v>#REF!</v>
      </c>
    </row>
    <row r="56" spans="1:69" ht="15" hidden="1" customHeight="1">
      <c r="A56" s="67"/>
      <c r="B56" s="71"/>
      <c r="C56" s="157" t="s">
        <v>25</v>
      </c>
      <c r="D56" s="155"/>
      <c r="E56" s="155"/>
      <c r="F56" s="156"/>
      <c r="G56" s="71"/>
      <c r="H56" s="120" t="e">
        <f>H29+H38+#REF!+#REF!+H42</f>
        <v>#REF!</v>
      </c>
      <c r="I56" s="120" t="e">
        <f>I29+I38+#REF!+#REF!+I42</f>
        <v>#REF!</v>
      </c>
      <c r="J56" s="120" t="e">
        <f>J29+J38+#REF!+#REF!+J42</f>
        <v>#REF!</v>
      </c>
      <c r="K56" s="120" t="e">
        <f>K29+K38+#REF!+#REF!+K42</f>
        <v>#REF!</v>
      </c>
      <c r="L56" s="120" t="e">
        <f>L29+L38+#REF!+#REF!+L42</f>
        <v>#REF!</v>
      </c>
      <c r="M56" s="120" t="e">
        <f>M29+M38+#REF!+#REF!+M42</f>
        <v>#REF!</v>
      </c>
      <c r="N56" s="120" t="e">
        <f>N29+N38+#REF!+#REF!+N42</f>
        <v>#REF!</v>
      </c>
      <c r="O56" s="120" t="e">
        <f>O29+O38+#REF!+#REF!+O42</f>
        <v>#REF!</v>
      </c>
      <c r="P56" s="122" t="e">
        <f>P29+P38+#REF!+#REF!+P42</f>
        <v>#REF!</v>
      </c>
      <c r="Q56" s="120" t="e">
        <f>Q29+Q38+#REF!+#REF!+Q42</f>
        <v>#REF!</v>
      </c>
      <c r="R56" s="120" t="e">
        <f>R29+R38+#REF!+#REF!+R42</f>
        <v>#REF!</v>
      </c>
      <c r="S56" s="120" t="e">
        <f>S29+S38+#REF!+#REF!+S42</f>
        <v>#REF!</v>
      </c>
      <c r="T56" s="120"/>
      <c r="U56" s="120"/>
      <c r="V56" s="120"/>
      <c r="W56" s="120"/>
      <c r="X56" s="120"/>
      <c r="Y56" s="120"/>
      <c r="Z56" s="120"/>
      <c r="AA56" s="120"/>
      <c r="AB56" s="120"/>
      <c r="AC56" s="120"/>
      <c r="AD56" s="120"/>
      <c r="AE56" s="120"/>
      <c r="AF56" s="120"/>
      <c r="AG56" s="120"/>
      <c r="AH56" s="120"/>
      <c r="AI56" s="120"/>
      <c r="AJ56" s="120"/>
      <c r="AK56" s="120"/>
      <c r="AL56" s="121"/>
      <c r="AM56" s="76" t="e">
        <f>SUM(H56:S56)</f>
        <v>#REF!</v>
      </c>
      <c r="AN56" s="110" t="e">
        <f t="shared" si="16"/>
        <v>#REF!</v>
      </c>
    </row>
    <row r="57" spans="1:69" ht="25.5" customHeight="1">
      <c r="A57" s="159" t="s">
        <v>94</v>
      </c>
      <c r="B57" s="159"/>
      <c r="C57" s="159"/>
      <c r="D57" s="159"/>
      <c r="E57" s="159"/>
      <c r="F57" s="159"/>
      <c r="G57" s="78"/>
      <c r="H57" s="23"/>
      <c r="I57" s="23"/>
      <c r="J57" s="23"/>
      <c r="K57" s="23"/>
      <c r="L57" s="23"/>
      <c r="M57" s="23"/>
      <c r="N57" s="23"/>
      <c r="O57" s="123"/>
      <c r="P57" s="123"/>
      <c r="Q57" s="123"/>
      <c r="R57" s="123"/>
      <c r="S57" s="123"/>
      <c r="T57" s="123"/>
      <c r="U57" s="123"/>
      <c r="V57" s="123"/>
      <c r="W57" s="123"/>
      <c r="X57" s="123"/>
      <c r="Y57" s="123"/>
      <c r="Z57" s="123"/>
      <c r="AA57" s="123"/>
      <c r="AB57" s="123"/>
      <c r="AC57" s="123"/>
      <c r="AD57" s="123"/>
      <c r="AE57" s="123"/>
      <c r="AF57" s="123"/>
      <c r="AG57" s="123"/>
      <c r="AH57" s="123"/>
      <c r="AI57" s="123"/>
      <c r="AJ57" s="123"/>
      <c r="AK57" s="123"/>
      <c r="AL57" s="123"/>
      <c r="AM57" s="52">
        <f>AM25+AM34</f>
        <v>812.23820000000001</v>
      </c>
      <c r="AN57" s="52">
        <f t="shared" si="16"/>
        <v>812.23820000000001</v>
      </c>
    </row>
    <row r="58" spans="1:69" ht="15" customHeight="1">
      <c r="A58" s="77"/>
      <c r="B58" s="78"/>
      <c r="C58" s="78"/>
      <c r="D58" s="78"/>
      <c r="E58" s="78"/>
      <c r="F58" s="78"/>
      <c r="G58" s="25"/>
      <c r="H58" s="25"/>
      <c r="I58" s="25"/>
      <c r="J58" s="25"/>
      <c r="K58" s="25"/>
      <c r="L58" s="25"/>
      <c r="M58" s="25"/>
      <c r="N58" s="79"/>
      <c r="O58" s="79"/>
      <c r="P58" s="79"/>
      <c r="Q58" s="79"/>
      <c r="R58" s="79"/>
      <c r="S58" s="79"/>
      <c r="T58" s="79"/>
      <c r="U58" s="79"/>
      <c r="V58" s="79"/>
      <c r="W58" s="79"/>
      <c r="X58" s="79"/>
      <c r="Y58" s="79"/>
      <c r="Z58" s="79"/>
      <c r="AA58" s="79"/>
      <c r="AB58" s="79"/>
      <c r="AC58" s="79"/>
      <c r="AD58" s="79"/>
      <c r="AE58" s="79"/>
      <c r="AF58" s="79"/>
      <c r="AG58" s="79"/>
      <c r="AH58" s="79"/>
      <c r="AI58" s="79"/>
      <c r="AJ58" s="79"/>
      <c r="AK58" s="79"/>
      <c r="AL58" s="54"/>
      <c r="AM58" s="6"/>
      <c r="AP58" s="9"/>
      <c r="BQ58" s="6"/>
    </row>
    <row r="59" spans="1:69" s="80" customFormat="1" ht="66" customHeight="1">
      <c r="B59" s="151" t="s">
        <v>45</v>
      </c>
      <c r="C59" s="151"/>
      <c r="D59" s="151"/>
      <c r="E59" s="151"/>
      <c r="F59" s="151"/>
      <c r="G59" s="151"/>
      <c r="H59" s="152" t="s">
        <v>46</v>
      </c>
      <c r="I59" s="152"/>
      <c r="J59" s="152"/>
      <c r="K59" s="152"/>
      <c r="L59" s="152"/>
      <c r="M59" s="152"/>
      <c r="P59" s="153"/>
      <c r="Q59" s="153"/>
      <c r="R59" s="153"/>
      <c r="S59" s="153"/>
      <c r="T59" s="81"/>
      <c r="U59" s="154" t="s">
        <v>47</v>
      </c>
      <c r="V59" s="154"/>
      <c r="W59" s="154"/>
    </row>
    <row r="60" spans="1:69" s="80" customFormat="1" ht="21.95" customHeight="1">
      <c r="I60" s="150" t="s">
        <v>6</v>
      </c>
      <c r="J60" s="150"/>
      <c r="K60" s="150"/>
      <c r="L60" s="150"/>
      <c r="P60" s="150" t="s">
        <v>8</v>
      </c>
      <c r="Q60" s="150"/>
      <c r="R60" s="150"/>
      <c r="S60" s="150"/>
      <c r="U60" s="150" t="s">
        <v>48</v>
      </c>
      <c r="V60" s="150"/>
      <c r="W60" s="150"/>
    </row>
    <row r="61" spans="1:69" s="80" customFormat="1" ht="70.5" customHeight="1">
      <c r="B61" s="151" t="s">
        <v>49</v>
      </c>
      <c r="C61" s="151"/>
      <c r="D61" s="151"/>
      <c r="E61" s="151"/>
      <c r="F61" s="151"/>
      <c r="G61" s="151"/>
      <c r="H61" s="152" t="s">
        <v>50</v>
      </c>
      <c r="I61" s="152"/>
      <c r="J61" s="152"/>
      <c r="K61" s="152"/>
      <c r="L61" s="152"/>
      <c r="M61" s="152"/>
      <c r="P61" s="153"/>
      <c r="Q61" s="153"/>
      <c r="R61" s="153"/>
      <c r="S61" s="153"/>
      <c r="T61" s="81"/>
      <c r="U61" s="154" t="s">
        <v>51</v>
      </c>
      <c r="V61" s="154"/>
      <c r="W61" s="154"/>
    </row>
    <row r="62" spans="1:69" s="80" customFormat="1" ht="26.1" customHeight="1">
      <c r="I62" s="150" t="s">
        <v>6</v>
      </c>
      <c r="J62" s="150"/>
      <c r="K62" s="150"/>
      <c r="L62" s="150"/>
      <c r="P62" s="150" t="s">
        <v>8</v>
      </c>
      <c r="Q62" s="150"/>
      <c r="R62" s="150"/>
      <c r="S62" s="150"/>
      <c r="U62" s="150" t="s">
        <v>48</v>
      </c>
      <c r="V62" s="150"/>
      <c r="W62" s="150"/>
    </row>
    <row r="63" spans="1:69" ht="15" customHeight="1">
      <c r="B63" s="82"/>
      <c r="C63" s="82"/>
      <c r="E63" s="83"/>
      <c r="F63" s="84"/>
      <c r="G63" s="84"/>
      <c r="H63" s="84"/>
      <c r="K63" s="84"/>
      <c r="L63" s="84"/>
      <c r="M63" s="84"/>
      <c r="N63" s="84"/>
      <c r="O63" s="79"/>
      <c r="Q63" s="84"/>
      <c r="R63" s="84"/>
      <c r="S63" s="84"/>
      <c r="T63" s="84"/>
      <c r="U63" s="84"/>
      <c r="V63" s="84"/>
      <c r="W63" s="84"/>
      <c r="X63" s="84"/>
      <c r="Y63" s="84"/>
      <c r="Z63" s="84"/>
      <c r="AA63" s="84"/>
      <c r="AB63" s="84"/>
      <c r="AC63" s="84"/>
      <c r="AD63" s="84"/>
      <c r="AE63" s="84"/>
      <c r="AF63" s="84"/>
      <c r="AG63" s="84"/>
      <c r="AH63" s="84"/>
      <c r="AI63" s="84"/>
      <c r="AJ63" s="84"/>
      <c r="AK63" s="84"/>
      <c r="AL63" s="54"/>
      <c r="AM63" s="6"/>
      <c r="AP63" s="9"/>
      <c r="BQ63" s="6"/>
    </row>
    <row r="64" spans="1:69" ht="13.5" customHeight="1">
      <c r="E64" s="83"/>
      <c r="G64" s="6"/>
      <c r="Q64" s="78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54"/>
      <c r="AM64" s="6"/>
      <c r="AP64" s="9"/>
      <c r="BQ64" s="6"/>
    </row>
  </sheetData>
  <mergeCells count="69">
    <mergeCell ref="B3:F3"/>
    <mergeCell ref="AG3:AM3"/>
    <mergeCell ref="AG5:AM5"/>
    <mergeCell ref="AG7:AM7"/>
    <mergeCell ref="B9:F9"/>
    <mergeCell ref="AG9:AM9"/>
    <mergeCell ref="A12:AN12"/>
    <mergeCell ref="A13:AN13"/>
    <mergeCell ref="A14:AN14"/>
    <mergeCell ref="A15:A18"/>
    <mergeCell ref="B15:B18"/>
    <mergeCell ref="C15:C18"/>
    <mergeCell ref="D15:D18"/>
    <mergeCell ref="E15:E18"/>
    <mergeCell ref="F15:F18"/>
    <mergeCell ref="G15:G18"/>
    <mergeCell ref="D28:F28"/>
    <mergeCell ref="H15:AL15"/>
    <mergeCell ref="AM15:AM18"/>
    <mergeCell ref="AN15:AN16"/>
    <mergeCell ref="H17:AL18"/>
    <mergeCell ref="H19:AL19"/>
    <mergeCell ref="H20:AL20"/>
    <mergeCell ref="B21:B24"/>
    <mergeCell ref="G21:G24"/>
    <mergeCell ref="A25:F25"/>
    <mergeCell ref="C26:F26"/>
    <mergeCell ref="C27:F27"/>
    <mergeCell ref="D41:F41"/>
    <mergeCell ref="C29:F29"/>
    <mergeCell ref="H30:AL30"/>
    <mergeCell ref="B31:B33"/>
    <mergeCell ref="G31:G33"/>
    <mergeCell ref="A34:F34"/>
    <mergeCell ref="C35:F35"/>
    <mergeCell ref="C36:F36"/>
    <mergeCell ref="D37:F37"/>
    <mergeCell ref="C38:F38"/>
    <mergeCell ref="C39:F39"/>
    <mergeCell ref="C40:F40"/>
    <mergeCell ref="C54:F54"/>
    <mergeCell ref="C42:F42"/>
    <mergeCell ref="D43:F43"/>
    <mergeCell ref="B44:F44"/>
    <mergeCell ref="B45:F45"/>
    <mergeCell ref="B46:F46"/>
    <mergeCell ref="A47:G47"/>
    <mergeCell ref="A48:G48"/>
    <mergeCell ref="A49:G49"/>
    <mergeCell ref="A50:G50"/>
    <mergeCell ref="D52:F52"/>
    <mergeCell ref="C53:F53"/>
    <mergeCell ref="B61:G61"/>
    <mergeCell ref="H61:M61"/>
    <mergeCell ref="P61:S61"/>
    <mergeCell ref="U61:W61"/>
    <mergeCell ref="D55:F55"/>
    <mergeCell ref="C56:F56"/>
    <mergeCell ref="A57:F57"/>
    <mergeCell ref="B59:G59"/>
    <mergeCell ref="H59:M59"/>
    <mergeCell ref="P59:S59"/>
    <mergeCell ref="I62:L62"/>
    <mergeCell ref="P62:S62"/>
    <mergeCell ref="U62:W62"/>
    <mergeCell ref="U59:W59"/>
    <mergeCell ref="I60:L60"/>
    <mergeCell ref="P60:S60"/>
    <mergeCell ref="U60:W60"/>
  </mergeCells>
  <printOptions horizontalCentered="1"/>
  <pageMargins left="0.59055118110236227" right="0.39370078740157483" top="1.1811023622047245" bottom="0.74803149606299213" header="0.31496062992125984" footer="0.31496062992125984"/>
  <pageSetup paperSize="8" scale="43" fitToHeight="100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F5" sqref="F5"/>
    </sheetView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11</vt:i4>
      </vt:variant>
      <vt:variant>
        <vt:lpstr>Именованные диапазоны</vt:lpstr>
      </vt:variant>
      <vt:variant>
        <vt:i4>3</vt:i4>
      </vt:variant>
    </vt:vector>
  </HeadingPairs>
  <TitlesOfParts>
    <vt:vector size="14" baseType="lpstr">
      <vt:lpstr>8.1.38 ТО</vt:lpstr>
      <vt:lpstr>8.1.38 ТЗ</vt:lpstr>
      <vt:lpstr>10.2.38 ТО</vt:lpstr>
      <vt:lpstr>10.2.38 ТЗ</vt:lpstr>
      <vt:lpstr>10.3.38 ТО</vt:lpstr>
      <vt:lpstr>10.3.38 ТЗ</vt:lpstr>
      <vt:lpstr>10.4.38 ТО</vt:lpstr>
      <vt:lpstr>10.4.38 ТЗ</vt:lpstr>
      <vt:lpstr>Лист1</vt:lpstr>
      <vt:lpstr>Лист2</vt:lpstr>
      <vt:lpstr>Лист3</vt:lpstr>
      <vt:lpstr>'10.2.38 ТО'!Область_печати</vt:lpstr>
      <vt:lpstr>'10.3.38 ТО'!Область_печати</vt:lpstr>
      <vt:lpstr>'10.4.38 ТО'!Область_печати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2018-12-03T13:26:52Z</dcterms:modified>
</cp:coreProperties>
</file>