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231F210-70A6-489D-94C2-42AC32257D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 a="1"/>
  <c r="E45" i="2" s="1"/>
  <c r="F45" i="2" a="1"/>
  <c r="F45" i="2" s="1"/>
  <c r="G45" i="2"/>
  <c r="H45" i="2" a="1"/>
  <c r="H45" i="2" s="1"/>
  <c r="I45" i="2" a="1"/>
  <c r="I45" i="2" s="1"/>
  <c r="J45" i="2" a="1"/>
  <c r="J45" i="2"/>
  <c r="K45" i="2" a="1"/>
  <c r="K45" i="2" s="1"/>
  <c r="D45" i="2" s="1"/>
  <c r="L45" i="2" a="1"/>
  <c r="L45" i="2" s="1"/>
  <c r="M45" i="2" a="1"/>
  <c r="M45" i="2" s="1"/>
  <c r="N45" i="2" a="1"/>
  <c r="N45" i="2" s="1"/>
  <c r="E46" i="2" a="1"/>
  <c r="E46" i="2"/>
  <c r="F46" i="2" a="1"/>
  <c r="F46" i="2"/>
  <c r="G46" i="2"/>
  <c r="H46" i="2" a="1"/>
  <c r="H46" i="2" s="1"/>
  <c r="I46" i="2" a="1"/>
  <c r="I46" i="2" s="1"/>
  <c r="J46" i="2" a="1"/>
  <c r="J46" i="2" s="1"/>
  <c r="K46" i="2" a="1"/>
  <c r="K46" i="2" s="1"/>
  <c r="D46" i="2" s="1"/>
  <c r="L46" i="2" a="1"/>
  <c r="L46" i="2" s="1"/>
  <c r="M46" i="2" a="1"/>
  <c r="M46" i="2" s="1"/>
  <c r="N46" i="2" a="1"/>
  <c r="N46" i="2" s="1"/>
  <c r="E47" i="2" a="1"/>
  <c r="E47" i="2"/>
  <c r="F47" i="2" a="1"/>
  <c r="F47" i="2"/>
  <c r="G47" i="2"/>
  <c r="H47" i="2" a="1"/>
  <c r="H47" i="2" s="1"/>
  <c r="I47" i="2" a="1"/>
  <c r="I47" i="2" s="1"/>
  <c r="J47" i="2" a="1"/>
  <c r="J47" i="2" s="1"/>
  <c r="K47" i="2" a="1"/>
  <c r="K47" i="2" s="1"/>
  <c r="D47" i="2" s="1"/>
  <c r="L47" i="2" a="1"/>
  <c r="L47" i="2" s="1"/>
  <c r="M47" i="2" a="1"/>
  <c r="M47" i="2" s="1"/>
  <c r="N47" i="2" a="1"/>
  <c r="N47" i="2" s="1"/>
  <c r="E48" i="2" a="1"/>
  <c r="E48" i="2"/>
  <c r="F48" i="2" a="1"/>
  <c r="F48" i="2"/>
  <c r="G48" i="2"/>
  <c r="H48" i="2" a="1"/>
  <c r="H48" i="2" s="1"/>
  <c r="I48" i="2" a="1"/>
  <c r="I48" i="2" s="1"/>
  <c r="J48" i="2" a="1"/>
  <c r="J48" i="2" s="1"/>
  <c r="K48" i="2" a="1"/>
  <c r="K48" i="2" s="1"/>
  <c r="D48" i="2" s="1"/>
  <c r="L48" i="2" a="1"/>
  <c r="L48" i="2" s="1"/>
  <c r="M48" i="2" a="1"/>
  <c r="M48" i="2" s="1"/>
  <c r="N48" i="2" a="1"/>
  <c r="N48" i="2" s="1"/>
  <c r="E49" i="2" a="1"/>
  <c r="E49" i="2"/>
  <c r="F49" i="2" a="1"/>
  <c r="F49" i="2"/>
  <c r="G49" i="2"/>
  <c r="H49" i="2" a="1"/>
  <c r="H49" i="2" s="1"/>
  <c r="I49" i="2" a="1"/>
  <c r="I49" i="2" s="1"/>
  <c r="J49" i="2" a="1"/>
  <c r="J49" i="2" s="1"/>
  <c r="K49" i="2" a="1"/>
  <c r="K49" i="2" s="1"/>
  <c r="D49" i="2" s="1"/>
  <c r="L49" i="2" a="1"/>
  <c r="L49" i="2" s="1"/>
  <c r="M49" i="2" a="1"/>
  <c r="M49" i="2" s="1"/>
  <c r="N49" i="2" a="1"/>
  <c r="N49" i="2" s="1"/>
  <c r="E50" i="2" a="1"/>
  <c r="E50" i="2"/>
  <c r="F50" i="2" a="1"/>
  <c r="F50" i="2"/>
  <c r="G50" i="2"/>
  <c r="H50" i="2" a="1"/>
  <c r="H50" i="2" s="1"/>
  <c r="I50" i="2" a="1"/>
  <c r="I50" i="2" s="1"/>
  <c r="J50" i="2" a="1"/>
  <c r="J50" i="2" s="1"/>
  <c r="K50" i="2" a="1"/>
  <c r="K50" i="2" s="1"/>
  <c r="D50" i="2" s="1"/>
  <c r="L50" i="2" a="1"/>
  <c r="L50" i="2" s="1"/>
  <c r="M50" i="2" a="1"/>
  <c r="M50" i="2" s="1"/>
  <c r="N50" i="2" a="1"/>
  <c r="N50" i="2" s="1"/>
  <c r="E51" i="2" a="1"/>
  <c r="E51" i="2"/>
  <c r="F51" i="2" a="1"/>
  <c r="F51" i="2"/>
  <c r="G51" i="2"/>
  <c r="H51" i="2" a="1"/>
  <c r="H51" i="2" s="1"/>
  <c r="I51" i="2" a="1"/>
  <c r="I51" i="2" s="1"/>
  <c r="J51" i="2" a="1"/>
  <c r="J51" i="2" s="1"/>
  <c r="K51" i="2" a="1"/>
  <c r="K51" i="2" s="1"/>
  <c r="D51" i="2" s="1"/>
  <c r="L51" i="2" a="1"/>
  <c r="L51" i="2" s="1"/>
  <c r="M51" i="2" a="1"/>
  <c r="M51" i="2" s="1"/>
  <c r="N51" i="2" a="1"/>
  <c r="N51" i="2" s="1"/>
  <c r="E52" i="2" a="1"/>
  <c r="E52" i="2"/>
  <c r="F52" i="2" a="1"/>
  <c r="F52" i="2"/>
  <c r="G52" i="2"/>
  <c r="H52" i="2" a="1"/>
  <c r="H52" i="2" s="1"/>
  <c r="I52" i="2" a="1"/>
  <c r="I52" i="2" s="1"/>
  <c r="J52" i="2" a="1"/>
  <c r="J52" i="2" s="1"/>
  <c r="K52" i="2" a="1"/>
  <c r="K52" i="2" s="1"/>
  <c r="D52" i="2" s="1"/>
  <c r="L52" i="2" a="1"/>
  <c r="L52" i="2" s="1"/>
  <c r="M52" i="2" a="1"/>
  <c r="M52" i="2" s="1"/>
  <c r="N52" i="2" a="1"/>
  <c r="N52" i="2" s="1"/>
  <c r="E53" i="2" a="1"/>
  <c r="E53" i="2"/>
  <c r="F53" i="2" a="1"/>
  <c r="F53" i="2"/>
  <c r="G53" i="2"/>
  <c r="H53" i="2" a="1"/>
  <c r="H53" i="2" s="1"/>
  <c r="I53" i="2" a="1"/>
  <c r="I53" i="2" s="1"/>
  <c r="J53" i="2" a="1"/>
  <c r="J53" i="2" s="1"/>
  <c r="K53" i="2" a="1"/>
  <c r="K53" i="2" s="1"/>
  <c r="D53" i="2" s="1"/>
  <c r="L53" i="2" a="1"/>
  <c r="L53" i="2" s="1"/>
  <c r="M53" i="2" a="1"/>
  <c r="M53" i="2" s="1"/>
  <c r="N53" i="2" a="1"/>
  <c r="N53" i="2" s="1"/>
  <c r="E54" i="2" a="1"/>
  <c r="E54" i="2"/>
  <c r="F54" i="2" a="1"/>
  <c r="F54" i="2"/>
  <c r="G54" i="2"/>
  <c r="H54" i="2" a="1"/>
  <c r="H54" i="2" s="1"/>
  <c r="I54" i="2" a="1"/>
  <c r="I54" i="2" s="1"/>
  <c r="J54" i="2" a="1"/>
  <c r="J54" i="2" s="1"/>
  <c r="K54" i="2" a="1"/>
  <c r="K54" i="2" s="1"/>
  <c r="D54" i="2" s="1"/>
  <c r="L54" i="2" a="1"/>
  <c r="L54" i="2" s="1"/>
  <c r="M54" i="2" a="1"/>
  <c r="M54" i="2" s="1"/>
  <c r="N54" i="2" a="1"/>
  <c r="N54" i="2" s="1"/>
  <c r="E55" i="2" a="1"/>
  <c r="E55" i="2"/>
  <c r="F55" i="2" a="1"/>
  <c r="F55" i="2"/>
  <c r="G55" i="2"/>
  <c r="H55" i="2" a="1"/>
  <c r="H55" i="2" s="1"/>
  <c r="I55" i="2" a="1"/>
  <c r="I55" i="2" s="1"/>
  <c r="J55" i="2" a="1"/>
  <c r="J55" i="2" s="1"/>
  <c r="K55" i="2" a="1"/>
  <c r="K55" i="2" s="1"/>
  <c r="D55" i="2" s="1"/>
  <c r="L55" i="2" a="1"/>
  <c r="L55" i="2" s="1"/>
  <c r="M55" i="2" a="1"/>
  <c r="M55" i="2" s="1"/>
  <c r="N55" i="2" a="1"/>
  <c r="N55" i="2" s="1"/>
  <c r="E56" i="2" a="1"/>
  <c r="E56" i="2"/>
  <c r="F56" i="2" a="1"/>
  <c r="F56" i="2"/>
  <c r="G56" i="2"/>
  <c r="H56" i="2" a="1"/>
  <c r="H56" i="2" s="1"/>
  <c r="I56" i="2" a="1"/>
  <c r="I56" i="2" s="1"/>
  <c r="J56" i="2" a="1"/>
  <c r="J56" i="2" s="1"/>
  <c r="K56" i="2" a="1"/>
  <c r="K56" i="2" s="1"/>
  <c r="D56" i="2" s="1"/>
  <c r="L56" i="2" a="1"/>
  <c r="L56" i="2" s="1"/>
  <c r="M56" i="2" a="1"/>
  <c r="M56" i="2" s="1"/>
  <c r="N56" i="2" a="1"/>
  <c r="N56" i="2" s="1"/>
  <c r="E57" i="2" a="1"/>
  <c r="E57" i="2"/>
  <c r="F57" i="2" a="1"/>
  <c r="F57" i="2"/>
  <c r="G57" i="2"/>
  <c r="H57" i="2" a="1"/>
  <c r="H57" i="2" s="1"/>
  <c r="I57" i="2" a="1"/>
  <c r="I57" i="2" s="1"/>
  <c r="J57" i="2" a="1"/>
  <c r="J57" i="2" s="1"/>
  <c r="K57" i="2" a="1"/>
  <c r="K57" i="2" s="1"/>
  <c r="D57" i="2" s="1"/>
  <c r="L57" i="2" a="1"/>
  <c r="L57" i="2" s="1"/>
  <c r="M57" i="2" a="1"/>
  <c r="M57" i="2" s="1"/>
  <c r="N57" i="2" a="1"/>
  <c r="N57" i="2" s="1"/>
  <c r="E58" i="2" a="1"/>
  <c r="E58" i="2"/>
  <c r="F58" i="2" a="1"/>
  <c r="F58" i="2"/>
  <c r="G58" i="2"/>
  <c r="H58" i="2" a="1"/>
  <c r="H58" i="2" s="1"/>
  <c r="I58" i="2" a="1"/>
  <c r="I58" i="2" s="1"/>
  <c r="J58" i="2" a="1"/>
  <c r="J58" i="2" s="1"/>
  <c r="K58" i="2" a="1"/>
  <c r="K58" i="2" s="1"/>
  <c r="D58" i="2" s="1"/>
  <c r="L58" i="2" a="1"/>
  <c r="L58" i="2" s="1"/>
  <c r="M58" i="2" a="1"/>
  <c r="M58" i="2" s="1"/>
  <c r="N58" i="2" a="1"/>
  <c r="N58" i="2" s="1"/>
  <c r="E59" i="2" a="1"/>
  <c r="E59" i="2"/>
  <c r="F59" i="2" a="1"/>
  <c r="F59" i="2"/>
  <c r="G59" i="2"/>
  <c r="H59" i="2" a="1"/>
  <c r="H59" i="2" s="1"/>
  <c r="I59" i="2" a="1"/>
  <c r="I59" i="2" s="1"/>
  <c r="J59" i="2" a="1"/>
  <c r="J59" i="2" s="1"/>
  <c r="K59" i="2" a="1"/>
  <c r="K59" i="2" s="1"/>
  <c r="D59" i="2" s="1"/>
  <c r="L59" i="2" a="1"/>
  <c r="L59" i="2" s="1"/>
  <c r="M59" i="2" a="1"/>
  <c r="M59" i="2" s="1"/>
  <c r="N59" i="2" a="1"/>
  <c r="N59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N44" i="2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<sst xmlns="http://schemas.openxmlformats.org/spreadsheetml/2006/main" count="78" uniqueCount="77">
  <si>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</si>
  <si>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</si>
  <si>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</si>
  <si>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</si>
  <si>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</si>
  <si>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</si>
  <si>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</si>
  <si>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</si>
  <si>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</si>
  <si>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</si>
  <si>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</si>
  <si>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</si>
  <si>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</si>
  <si>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</si>
  <si>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</si>
  <si>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</si>
  <si>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</si>
  <si>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</si>
  <si>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</si>
  <si>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</si>
  <si>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</si>
  <si>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</si>
  <si>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</si>
  <si>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</si>
  <si>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</si>
  <si>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</si>
  <si>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</si>
  <si>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</si>
  <si>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</si>
  <si>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</si>
  <si>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</si>
  <si>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</si>
  <si>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</si>
  <si>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</si>
  <si>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</si>
  <si>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</si>
  <si>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</si>
  <si>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</si>
  <si>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</si>
  <si>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</si>
  <si>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</si>
  <si>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</si>
  <si>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</si>
  <si>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</si>
  <si>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</si>
  <si>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</si>
  <si>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</si>
  <si>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</si>
  <si>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</si>
  <si>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</si>
  <si>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</si>
  <si>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</si>
  <si>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</si>
  <si>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</si>
  <si>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</si>
  <si>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</si>
  <si>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</si>
  <si>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</si>
  <si>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</si>
  <si>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</si>
  <si>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</si>
  <si>
    <t>BLITZ 110 BLACK EDITION</t>
  </si>
  <si>
    <t>ORBIT II 125</t>
  </si>
  <si>
    <t>V302C</t>
  </si>
  <si>
    <t>TRK 702</t>
  </si>
  <si>
    <t>TRK 702 X</t>
  </si>
  <si>
    <t>LEONCINO 800 TRAIL</t>
  </si>
  <si>
    <t>GIXXER GSX 150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</si>
  <si>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</si>
  <si>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</si>
  <si>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</si>
  <si>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</si>
  <si>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</si>
  <si>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</si>
  <si>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</si>
  <si>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</si>
  <si>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Plantilla actualizada el 14-2-2025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</si>
</sst>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13" sqref="A13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1"/>
  <sheetViews>
    <sheetView tabSelected="1" zoomScale="90" zoomScaleNormal="90" workbookViewId="0">
      <selection activeCell="D3" sqref="D3"/>
    </sheetView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5" t="s">
        <v>76</v>
      </c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58</v>
      </c>
      <c r="B5" s="6">
        <f>IFERROR(COUNTIF(Avisos!B:B, "=" &amp; A5),"Sin Info")</f>
        <v>0</v>
      </c>
      <c r="C5" s="2">
        <v>2655289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7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20</v>
      </c>
      <c r="B6" s="6">
        <f>IFERROR(COUNTIF(Avisos!B:B, "=" &amp; A6),"Sin Info")</f>
        <v>0</v>
      </c>
      <c r="C6" s="2">
        <v>3149068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7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21</v>
      </c>
      <c r="B7" s="6">
        <f>IFERROR(COUNTIF(Avisos!B:B, "=" &amp; A7),"Sin Info")</f>
        <v>0</v>
      </c>
      <c r="C7" s="2">
        <v>2923965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7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22</v>
      </c>
      <c r="B8" s="6">
        <f>IFERROR(COUNTIF(Avisos!B:B, "=" &amp; A8),"Sin Info")</f>
        <v>0</v>
      </c>
      <c r="C8" s="2">
        <v>2233813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7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23</v>
      </c>
      <c r="B9" s="6">
        <f>IFERROR(COUNTIF(Avisos!B:B, "=" &amp; A9),"Sin Info")</f>
        <v>0</v>
      </c>
      <c r="C9" s="2">
        <v>2083104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24</v>
      </c>
      <c r="B10" s="6">
        <f>IFERROR(COUNTIF(Avisos!B:B, "=" &amp; A10),"Sin Info")</f>
        <v>0</v>
      </c>
      <c r="C10" s="2">
        <v>2457175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25</v>
      </c>
      <c r="B11" s="6">
        <f>IFERROR(COUNTIF(Avisos!B:B, "=" &amp; A11),"Sin Info")</f>
        <v>0</v>
      </c>
      <c r="C11" s="2">
        <v>3483500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59</v>
      </c>
      <c r="B12" s="6">
        <f>IFERROR(COUNTIF(Avisos!B:B, "=" &amp; A12),"Sin Info")</f>
        <v>0</v>
      </c>
      <c r="C12" s="2">
        <v>1946550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26</v>
      </c>
      <c r="B13" s="6">
        <f>IFERROR(COUNTIF(Avisos!B:B, "=" &amp; A13),"Sin Info")</f>
        <v>0</v>
      </c>
      <c r="C13" s="2">
        <v>2460500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27</v>
      </c>
      <c r="B14" s="6">
        <f>IFERROR(COUNTIF(Avisos!B:B, "=" &amp; A14),"Sin Info")</f>
        <v>0</v>
      </c>
      <c r="C14" s="2">
        <v>3220900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28</v>
      </c>
      <c r="B15" s="6">
        <f>IFERROR(COUNTIF(Avisos!B:B, "=" &amp; A15),"Sin Info")</f>
        <v>0</v>
      </c>
      <c r="C15" s="2">
        <v>3412783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x14ac:dyDescent="0.35">
      <c r="A16" s="13" t="s">
        <v>29</v>
      </c>
      <c r="B16" s="6">
        <f>IFERROR(COUNTIF(Avisos!B:B, "=" &amp; A16),"Sin Info")</f>
        <v>0</v>
      </c>
      <c r="C16" s="2">
        <v>4442346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30</v>
      </c>
      <c r="B17" s="6">
        <f>IFERROR(COUNTIF(Avisos!B:B, "=" &amp; A17),"Sin Info")</f>
        <v>0</v>
      </c>
      <c r="C17" s="2">
        <v>2365622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ht="29" x14ac:dyDescent="0.35">
      <c r="A18" s="13" t="s">
        <v>31</v>
      </c>
      <c r="B18" s="6">
        <f>IFERROR(COUNTIF(Avisos!B:B, "=" &amp; A18),"Sin Info")</f>
        <v>0</v>
      </c>
      <c r="C18" s="2">
        <v>5074590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x14ac:dyDescent="0.35">
      <c r="A19" s="13" t="s">
        <v>61</v>
      </c>
      <c r="B19" s="6">
        <f>IFERROR(COUNTIF(Avisos!B:B, "=" &amp; A19),"Sin Info")</f>
        <v>0</v>
      </c>
      <c r="C19" s="2">
        <v>1649105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32</v>
      </c>
      <c r="B20" s="6">
        <f>IFERROR(COUNTIF(Avisos!B:B, "=" &amp; A20),"Sin Info")</f>
        <v>0</v>
      </c>
      <c r="C20" s="2">
        <v>1494255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x14ac:dyDescent="0.35">
      <c r="A21" s="13" t="s">
        <v>33</v>
      </c>
      <c r="B21" s="6">
        <f>IFERROR(COUNTIF(Avisos!B:B, "=" &amp; A21),"Sin Info")</f>
        <v>0</v>
      </c>
      <c r="C21" s="2">
        <v>1490697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ht="29" x14ac:dyDescent="0.35">
      <c r="A22" s="13" t="s">
        <v>34</v>
      </c>
      <c r="B22" s="6">
        <f>IFERROR(COUNTIF(Avisos!B:B, "=" &amp; A22),"Sin Info")</f>
        <v>0</v>
      </c>
      <c r="C22" s="2">
        <v>1632995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35</v>
      </c>
      <c r="B23" s="6">
        <f>IFERROR(COUNTIF(Avisos!B:B, "=" &amp; A23),"Sin Info")</f>
        <v>0</v>
      </c>
      <c r="C23" s="2">
        <v>1779582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ht="29" x14ac:dyDescent="0.35">
      <c r="A24" s="13" t="s">
        <v>36</v>
      </c>
      <c r="B24" s="6">
        <f>IFERROR(COUNTIF(Avisos!B:B, "=" &amp; A24),"Sin Info")</f>
        <v>0</v>
      </c>
      <c r="C24" s="2">
        <v>1646096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37</v>
      </c>
      <c r="B25" s="6">
        <f>IFERROR(COUNTIF(Avisos!B:B, "=" &amp; A25),"Sin Info")</f>
        <v>0</v>
      </c>
      <c r="C25" s="2">
        <v>1918944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62</v>
      </c>
      <c r="B26" s="6">
        <f>IFERROR(COUNTIF(Avisos!B:B, "=" &amp; A26),"Sin Info")</f>
        <v>0</v>
      </c>
      <c r="C26" s="2">
        <v>2663360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38</v>
      </c>
      <c r="B27" s="6">
        <f>IFERROR(COUNTIF(Avisos!B:B, "=" &amp; A27),"Sin Info")</f>
        <v>0</v>
      </c>
      <c r="C27" s="2">
        <v>7689500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63</v>
      </c>
      <c r="B28" s="6">
        <f>IFERROR(COUNTIF(Avisos!B:B, "=" &amp; A28),"Sin Info")</f>
        <v>0</v>
      </c>
      <c r="C28" s="2">
        <v>10155500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39</v>
      </c>
      <c r="B29" s="6">
        <f>IFERROR(COUNTIF(Avisos!B:B, "=" &amp; A29),"Sin Info")</f>
        <v>0</v>
      </c>
      <c r="C29" s="2">
        <v>3157460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64</v>
      </c>
      <c r="B30" s="6">
        <f>IFERROR(COUNTIF(Avisos!B:B, "=" &amp; A30),"Sin Info")</f>
        <v>0</v>
      </c>
      <c r="C30" s="2">
        <v>16594390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65</v>
      </c>
      <c r="B31" s="6">
        <f>IFERROR(COUNTIF(Avisos!B:B, "=" &amp; A31),"Sin Info")</f>
        <v>0</v>
      </c>
      <c r="C31" s="2">
        <v>17637750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40</v>
      </c>
      <c r="B32" s="6">
        <f>IFERROR(COUNTIF(Avisos!B:B, "=" &amp; A32),"Sin Info")</f>
        <v>0</v>
      </c>
      <c r="C32" s="2">
        <v>6339255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41</v>
      </c>
      <c r="B33" s="6">
        <f>IFERROR(COUNTIF(Avisos!B:B, "=" &amp; A33),"Sin Info")</f>
        <v>0</v>
      </c>
      <c r="C33" s="2">
        <v>13754000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42</v>
      </c>
      <c r="B34" s="6">
        <f>IFERROR(COUNTIF(Avisos!B:B, "=" &amp; A34),"Sin Info")</f>
        <v>0</v>
      </c>
      <c r="C34" s="2">
        <v>7355500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43</v>
      </c>
      <c r="B35" s="6">
        <f>IFERROR(COUNTIF(Avisos!B:B, "=" &amp; A35),"Sin Info")</f>
        <v>0</v>
      </c>
      <c r="C35" s="2">
        <v>11699025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44</v>
      </c>
      <c r="B36" s="6">
        <f>IFERROR(COUNTIF(Avisos!B:B, "=" &amp; A36),"Sin Info")</f>
        <v>0</v>
      </c>
      <c r="C36" s="2">
        <v>12820500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45</v>
      </c>
      <c r="B37" s="6">
        <f>IFERROR(COUNTIF(Avisos!B:B, "=" &amp; A37),"Sin Info")</f>
        <v>0</v>
      </c>
      <c r="C37" s="2">
        <v>17780100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46</v>
      </c>
      <c r="B38" s="6">
        <f>IFERROR(COUNTIF(Avisos!B:B, "=" &amp; A38),"Sin Info")</f>
        <v>0</v>
      </c>
      <c r="C38" s="2">
        <v>13939200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47</v>
      </c>
      <c r="B39" s="6">
        <f>IFERROR(COUNTIF(Avisos!B:B, "=" &amp; A39),"Sin Info")</f>
        <v>0</v>
      </c>
      <c r="C39" s="2">
        <v>6415500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48</v>
      </c>
      <c r="B40" s="6">
        <f>IFERROR(COUNTIF(Avisos!B:B, "=" &amp; A40),"Sin Info")</f>
        <v>0</v>
      </c>
      <c r="C40" s="2">
        <v>11848320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66</v>
      </c>
      <c r="B41" s="6">
        <f>IFERROR(COUNTIF(Avisos!B:B, "=" &amp; A41),"Sin Info")</f>
        <v>0</v>
      </c>
      <c r="C41" s="2">
        <v>17178930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49</v>
      </c>
      <c r="B42" s="6">
        <f>IFERROR(COUNTIF(Avisos!B:B, "=" &amp; A42),"Sin Info")</f>
        <v>0</v>
      </c>
      <c r="C42" s="2">
        <v>9599990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50</v>
      </c>
      <c r="B43" s="6">
        <f>IFERROR(COUNTIF(Avisos!B:B, "=" &amp; A43),"Sin Info")</f>
        <v>0</v>
      </c>
      <c r="C43" s="2">
        <v>16773750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51</v>
      </c>
      <c r="B44" s="6">
        <f>IFERROR(COUNTIF(Avisos!B:B, "=" &amp; A44),"Sin Info")</f>
        <v>0</v>
      </c>
      <c r="C44" s="2">
        <v>4085870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A45" s="14" t="s">
        <v>52</v>
      </c>
      <c r="B45" s="6">
        <f>IFERROR(COUNTIF(Avisos!B:B, "=" &amp; A45),"Sin Info")</f>
        <v>0</v>
      </c>
      <c r="C45" s="2">
        <v>4912346</v>
      </c>
      <c r="D45" s="6" t="str">
        <f t="shared" ref="D45:D59" si="1">IF(C45&lt;=K45,"Q1",IF(AND(C45&gt;K45,C45&lt;=L45),"Q2",IF(AND(C45&gt;L45,C45&lt;=M45),"Q3","Q4")))</f>
        <v>Q1</v>
      </c>
      <c r="E45" s="7" cm="1">
        <f t="array" ref="E45">IFERROR(MIN(IF(Avisos!B:B=A45, Avisos!C:C)),"Sin Info")</f>
        <v>0</v>
      </c>
      <c r="F45" s="7" cm="1">
        <f t="array" ref="F45">IFERROR(MAX(IF(Avisos!B:B=A45, Avisos!C:C)),"Sin Info")</f>
        <v>0</v>
      </c>
      <c r="G45" s="7" t="str">
        <f>IFERROR(ROUND(AVERAGEIFS(Avisos!C:C, Avisos!B:B, A45), 0), "Sin Info")</f>
        <v>Sin Info</v>
      </c>
      <c r="H45" s="7" t="str" cm="1">
        <f t="array" ref="H45">IFERROR(ROUND(MODE(IF(Avisos!B:B=A45, Avisos!C:C)), 0),"Sin Info")</f>
        <v>Sin Info</v>
      </c>
      <c r="I45" s="7" t="str" cm="1">
        <f t="array" ref="I45">IFERROR(ROUND(STDEV(IF(Avisos!B:B=A45, Avisos!C:C)), 0),"Sin Info")</f>
        <v>Sin Info</v>
      </c>
      <c r="J45" s="8" t="str" cm="1">
        <f t="array" ref="J45">IFERROR(SKEW(IF(Avisos!B:B=A45, Avisos!C:C)),"Sin Info")</f>
        <v>Sin Info</v>
      </c>
      <c r="K45" s="7" t="str" cm="1">
        <f t="array" ref="K45">IFERROR(_xlfn.PERCENTILE.INC(IF(Avisos!B:B=A45, Avisos!C:C), 0.25),"Sin Info")</f>
        <v>Sin Info</v>
      </c>
      <c r="L45" s="7" t="str" cm="1">
        <f t="array" ref="L45">IFERROR(_xlfn.PERCENTILE.INC(IF(Avisos!B:B=A45, Avisos!C:C), 0.5),"Sin Info")</f>
        <v>Sin Info</v>
      </c>
      <c r="M45" s="7" t="str" cm="1">
        <f t="array" ref="M45">IFERROR(_xlfn.PERCENTILE.INC(IF(Avisos!B:B=A45, Avisos!C:C), 0.75),"Sin Info")</f>
        <v>Sin Info</v>
      </c>
      <c r="N45" s="7" t="str" cm="1">
        <f t="array" ref="N45">IFERROR(_xlfn.PERCENTILE.INC(IF(Avisos!B:B=A45, Avisos!C:C), 1),"Sin Info")</f>
        <v>Sin Info</v>
      </c>
    </row>
    <row r="46" spans="1:14" x14ac:dyDescent="0.35">
      <c r="A46" s="14" t="s">
        <v>53</v>
      </c>
      <c r="B46" s="6">
        <f>IFERROR(COUNTIF(Avisos!B:B, "=" &amp; A46),"Sin Info")</f>
        <v>0</v>
      </c>
      <c r="C46" s="2">
        <v>7084350</v>
      </c>
      <c r="D46" s="6" t="str">
        <f t="shared" si="1"/>
        <v>Q1</v>
      </c>
      <c r="E46" s="7" cm="1">
        <f t="array" ref="E46">IFERROR(MIN(IF(Avisos!B:B=A46, Avisos!C:C)),"Sin Info")</f>
        <v>0</v>
      </c>
      <c r="F46" s="7" cm="1">
        <f t="array" ref="F46">IFERROR(MAX(IF(Avisos!B:B=A46, Avisos!C:C)),"Sin Info")</f>
        <v>0</v>
      </c>
      <c r="G46" s="7" t="str">
        <f>IFERROR(ROUND(AVERAGEIFS(Avisos!C:C, Avisos!B:B, A46), 0), "Sin Info")</f>
        <v>Sin Info</v>
      </c>
      <c r="H46" s="7" t="str" cm="1">
        <f t="array" ref="H46">IFERROR(ROUND(MODE(IF(Avisos!B:B=A46, Avisos!C:C)), 0),"Sin Info")</f>
        <v>Sin Info</v>
      </c>
      <c r="I46" s="7" t="str" cm="1">
        <f t="array" ref="I46">IFERROR(ROUND(STDEV(IF(Avisos!B:B=A46, Avisos!C:C)), 0),"Sin Info")</f>
        <v>Sin Info</v>
      </c>
      <c r="J46" s="8" t="str" cm="1">
        <f t="array" ref="J46">IFERROR(SKEW(IF(Avisos!B:B=A46, Avisos!C:C)),"Sin Info")</f>
        <v>Sin Info</v>
      </c>
      <c r="K46" s="7" t="str" cm="1">
        <f t="array" ref="K46">IFERROR(_xlfn.PERCENTILE.INC(IF(Avisos!B:B=A46, Avisos!C:C), 0.25),"Sin Info")</f>
        <v>Sin Info</v>
      </c>
      <c r="L46" s="7" t="str" cm="1">
        <f t="array" ref="L46">IFERROR(_xlfn.PERCENTILE.INC(IF(Avisos!B:B=A46, Avisos!C:C), 0.5),"Sin Info")</f>
        <v>Sin Info</v>
      </c>
      <c r="M46" s="7" t="str" cm="1">
        <f t="array" ref="M46">IFERROR(_xlfn.PERCENTILE.INC(IF(Avisos!B:B=A46, Avisos!C:C), 0.75),"Sin Info")</f>
        <v>Sin Info</v>
      </c>
      <c r="N46" s="7" t="str" cm="1">
        <f t="array" ref="N46">IFERROR(_xlfn.PERCENTILE.INC(IF(Avisos!B:B=A46, Avisos!C:C), 1),"Sin Info")</f>
        <v>Sin Info</v>
      </c>
    </row>
    <row r="47" spans="1:14" x14ac:dyDescent="0.35">
      <c r="A47" s="14" t="s">
        <v>54</v>
      </c>
      <c r="B47" s="6">
        <f>IFERROR(COUNTIF(Avisos!B:B, "=" &amp; A47),"Sin Info")</f>
        <v>0</v>
      </c>
      <c r="C47" s="2">
        <v>2717829</v>
      </c>
      <c r="D47" s="6" t="str">
        <f t="shared" si="1"/>
        <v>Q1</v>
      </c>
      <c r="E47" s="7" cm="1">
        <f t="array" ref="E47">IFERROR(MIN(IF(Avisos!B:B=A47, Avisos!C:C)),"Sin Info")</f>
        <v>0</v>
      </c>
      <c r="F47" s="7" cm="1">
        <f t="array" ref="F47">IFERROR(MAX(IF(Avisos!B:B=A47, Avisos!C:C)),"Sin Info")</f>
        <v>0</v>
      </c>
      <c r="G47" s="7" t="str">
        <f>IFERROR(ROUND(AVERAGEIFS(Avisos!C:C, Avisos!B:B, A47), 0), "Sin Info")</f>
        <v>Sin Info</v>
      </c>
      <c r="H47" s="7" t="str" cm="1">
        <f t="array" ref="H47">IFERROR(ROUND(MODE(IF(Avisos!B:B=A47, Avisos!C:C)), 0),"Sin Info")</f>
        <v>Sin Info</v>
      </c>
      <c r="I47" s="7" t="str" cm="1">
        <f t="array" ref="I47">IFERROR(ROUND(STDEV(IF(Avisos!B:B=A47, Avisos!C:C)), 0),"Sin Info")</f>
        <v>Sin Info</v>
      </c>
      <c r="J47" s="8" t="str" cm="1">
        <f t="array" ref="J47">IFERROR(SKEW(IF(Avisos!B:B=A47, Avisos!C:C)),"Sin Info")</f>
        <v>Sin Info</v>
      </c>
      <c r="K47" s="7" t="str" cm="1">
        <f t="array" ref="K47">IFERROR(_xlfn.PERCENTILE.INC(IF(Avisos!B:B=A47, Avisos!C:C), 0.25),"Sin Info")</f>
        <v>Sin Info</v>
      </c>
      <c r="L47" s="7" t="str" cm="1">
        <f t="array" ref="L47">IFERROR(_xlfn.PERCENTILE.INC(IF(Avisos!B:B=A47, Avisos!C:C), 0.5),"Sin Info")</f>
        <v>Sin Info</v>
      </c>
      <c r="M47" s="7" t="str" cm="1">
        <f t="array" ref="M47">IFERROR(_xlfn.PERCENTILE.INC(IF(Avisos!B:B=A47, Avisos!C:C), 0.75),"Sin Info")</f>
        <v>Sin Info</v>
      </c>
      <c r="N47" s="7" t="str" cm="1">
        <f t="array" ref="N47">IFERROR(_xlfn.PERCENTILE.INC(IF(Avisos!B:B=A47, Avisos!C:C), 1),"Sin Info")</f>
        <v>Sin Info</v>
      </c>
    </row>
    <row r="48" spans="1:14" x14ac:dyDescent="0.35">
      <c r="A48" s="14" t="s">
        <v>55</v>
      </c>
      <c r="B48" s="6">
        <f>IFERROR(COUNTIF(Avisos!B:B, "=" &amp; A48),"Sin Info")</f>
        <v>0</v>
      </c>
      <c r="C48" s="2">
        <v>2149350</v>
      </c>
      <c r="D48" s="6" t="str">
        <f t="shared" si="1"/>
        <v>Q1</v>
      </c>
      <c r="E48" s="7" cm="1">
        <f t="array" ref="E48">IFERROR(MIN(IF(Avisos!B:B=A48, Avisos!C:C)),"Sin Info")</f>
        <v>0</v>
      </c>
      <c r="F48" s="7" cm="1">
        <f t="array" ref="F48">IFERROR(MAX(IF(Avisos!B:B=A48, Avisos!C:C)),"Sin Info")</f>
        <v>0</v>
      </c>
      <c r="G48" s="7" t="str">
        <f>IFERROR(ROUND(AVERAGEIFS(Avisos!C:C, Avisos!B:B, A48), 0), "Sin Info")</f>
        <v>Sin Info</v>
      </c>
      <c r="H48" s="7" t="str" cm="1">
        <f t="array" ref="H48">IFERROR(ROUND(MODE(IF(Avisos!B:B=A48, Avisos!C:C)), 0),"Sin Info")</f>
        <v>Sin Info</v>
      </c>
      <c r="I48" s="7" t="str" cm="1">
        <f t="array" ref="I48">IFERROR(ROUND(STDEV(IF(Avisos!B:B=A48, Avisos!C:C)), 0),"Sin Info")</f>
        <v>Sin Info</v>
      </c>
      <c r="J48" s="8" t="str" cm="1">
        <f t="array" ref="J48">IFERROR(SKEW(IF(Avisos!B:B=A48, Avisos!C:C)),"Sin Info")</f>
        <v>Sin Info</v>
      </c>
      <c r="K48" s="7" t="str" cm="1">
        <f t="array" ref="K48">IFERROR(_xlfn.PERCENTILE.INC(IF(Avisos!B:B=A48, Avisos!C:C), 0.25),"Sin Info")</f>
        <v>Sin Info</v>
      </c>
      <c r="L48" s="7" t="str" cm="1">
        <f t="array" ref="L48">IFERROR(_xlfn.PERCENTILE.INC(IF(Avisos!B:B=A48, Avisos!C:C), 0.5),"Sin Info")</f>
        <v>Sin Info</v>
      </c>
      <c r="M48" s="7" t="str" cm="1">
        <f t="array" ref="M48">IFERROR(_xlfn.PERCENTILE.INC(IF(Avisos!B:B=A48, Avisos!C:C), 0.75),"Sin Info")</f>
        <v>Sin Info</v>
      </c>
      <c r="N48" s="7" t="str" cm="1">
        <f t="array" ref="N48">IFERROR(_xlfn.PERCENTILE.INC(IF(Avisos!B:B=A48, Avisos!C:C), 1),"Sin Info")</f>
        <v>Sin Info</v>
      </c>
    </row>
    <row r="49" spans="1:14" x14ac:dyDescent="0.35">
      <c r="A49" s="14" t="s">
        <v>56</v>
      </c>
      <c r="B49" s="6">
        <f>IFERROR(COUNTIF(Avisos!B:B, "=" &amp; A49),"Sin Info")</f>
        <v>0</v>
      </c>
      <c r="C49" s="2">
        <v>3306555</v>
      </c>
      <c r="D49" s="6" t="str">
        <f t="shared" si="1"/>
        <v>Q1</v>
      </c>
      <c r="E49" s="7" cm="1">
        <f t="array" ref="E49">IFERROR(MIN(IF(Avisos!B:B=A49, Avisos!C:C)),"Sin Info")</f>
        <v>0</v>
      </c>
      <c r="F49" s="7" cm="1">
        <f t="array" ref="F49">IFERROR(MAX(IF(Avisos!B:B=A49, Avisos!C:C)),"Sin Info")</f>
        <v>0</v>
      </c>
      <c r="G49" s="7" t="str">
        <f>IFERROR(ROUND(AVERAGEIFS(Avisos!C:C, Avisos!B:B, A49), 0), "Sin Info")</f>
        <v>Sin Info</v>
      </c>
      <c r="H49" s="7" t="str" cm="1">
        <f t="array" ref="H49">IFERROR(ROUND(MODE(IF(Avisos!B:B=A49, Avisos!C:C)), 0),"Sin Info")</f>
        <v>Sin Info</v>
      </c>
      <c r="I49" s="7" t="str" cm="1">
        <f t="array" ref="I49">IFERROR(ROUND(STDEV(IF(Avisos!B:B=A49, Avisos!C:C)), 0),"Sin Info")</f>
        <v>Sin Info</v>
      </c>
      <c r="J49" s="8" t="str" cm="1">
        <f t="array" ref="J49">IFERROR(SKEW(IF(Avisos!B:B=A49, Avisos!C:C)),"Sin Info")</f>
        <v>Sin Info</v>
      </c>
      <c r="K49" s="7" t="str" cm="1">
        <f t="array" ref="K49">IFERROR(_xlfn.PERCENTILE.INC(IF(Avisos!B:B=A49, Avisos!C:C), 0.25),"Sin Info")</f>
        <v>Sin Info</v>
      </c>
      <c r="L49" s="7" t="str" cm="1">
        <f t="array" ref="L49">IFERROR(_xlfn.PERCENTILE.INC(IF(Avisos!B:B=A49, Avisos!C:C), 0.5),"Sin Info")</f>
        <v>Sin Info</v>
      </c>
      <c r="M49" s="7" t="str" cm="1">
        <f t="array" ref="M49">IFERROR(_xlfn.PERCENTILE.INC(IF(Avisos!B:B=A49, Avisos!C:C), 0.75),"Sin Info")</f>
        <v>Sin Info</v>
      </c>
      <c r="N49" s="7" t="str" cm="1">
        <f t="array" ref="N49">IFERROR(_xlfn.PERCENTILE.INC(IF(Avisos!B:B=A49, Avisos!C:C), 1),"Sin Info")</f>
        <v>Sin Info</v>
      </c>
    </row>
    <row r="50" spans="1:14" x14ac:dyDescent="0.35">
      <c r="A50" s="14" t="s">
        <v>57</v>
      </c>
      <c r="B50" s="6">
        <f>IFERROR(COUNTIF(Avisos!B:B, "=" &amp; A50),"Sin Info")</f>
        <v>0</v>
      </c>
      <c r="C50" s="2">
        <v>3650000</v>
      </c>
      <c r="D50" s="6" t="str">
        <f t="shared" si="1"/>
        <v>Q1</v>
      </c>
      <c r="E50" s="7" cm="1">
        <f t="array" ref="E50">IFERROR(MIN(IF(Avisos!B:B=A50, Avisos!C:C)),"Sin Info")</f>
        <v>0</v>
      </c>
      <c r="F50" s="7" cm="1">
        <f t="array" ref="F50">IFERROR(MAX(IF(Avisos!B:B=A50, Avisos!C:C)),"Sin Info")</f>
        <v>0</v>
      </c>
      <c r="G50" s="7" t="str">
        <f>IFERROR(ROUND(AVERAGEIFS(Avisos!C:C, Avisos!B:B, A50), 0), "Sin Info")</f>
        <v>Sin Info</v>
      </c>
      <c r="H50" s="7" t="str" cm="1">
        <f t="array" ref="H50">IFERROR(ROUND(MODE(IF(Avisos!B:B=A50, Avisos!C:C)), 0),"Sin Info")</f>
        <v>Sin Info</v>
      </c>
      <c r="I50" s="7" t="str" cm="1">
        <f t="array" ref="I50">IFERROR(ROUND(STDEV(IF(Avisos!B:B=A50, Avisos!C:C)), 0),"Sin Info")</f>
        <v>Sin Info</v>
      </c>
      <c r="J50" s="8" t="str" cm="1">
        <f t="array" ref="J50">IFERROR(SKEW(IF(Avisos!B:B=A50, Avisos!C:C)),"Sin Info")</f>
        <v>Sin Info</v>
      </c>
      <c r="K50" s="7" t="str" cm="1">
        <f t="array" ref="K50">IFERROR(_xlfn.PERCENTILE.INC(IF(Avisos!B:B=A50, Avisos!C:C), 0.25),"Sin Info")</f>
        <v>Sin Info</v>
      </c>
      <c r="L50" s="7" t="str" cm="1">
        <f t="array" ref="L50">IFERROR(_xlfn.PERCENTILE.INC(IF(Avisos!B:B=A50, Avisos!C:C), 0.5),"Sin Info")</f>
        <v>Sin Info</v>
      </c>
      <c r="M50" s="7" t="str" cm="1">
        <f t="array" ref="M50">IFERROR(_xlfn.PERCENTILE.INC(IF(Avisos!B:B=A50, Avisos!C:C), 0.75),"Sin Info")</f>
        <v>Sin Info</v>
      </c>
      <c r="N50" s="7" t="str" cm="1">
        <f t="array" ref="N50">IFERROR(_xlfn.PERCENTILE.INC(IF(Avisos!B:B=A50, Avisos!C:C), 1),"Sin Info")</f>
        <v>Sin Info</v>
      </c>
    </row>
    <row r="51" spans="1:14" x14ac:dyDescent="0.35">
      <c r="A51" s="14" t="s">
        <v>67</v>
      </c>
      <c r="B51" s="6">
        <f>IFERROR(COUNTIF(Avisos!B:B, "=" &amp; A51),"Sin Info")</f>
        <v>0</v>
      </c>
      <c r="C51" s="2">
        <v>5060545</v>
      </c>
      <c r="D51" s="6" t="str">
        <f t="shared" si="1"/>
        <v>Q1</v>
      </c>
      <c r="E51" s="7" cm="1">
        <f t="array" ref="E51">IFERROR(MIN(IF(Avisos!B:B=A51, Avisos!C:C)),"Sin Info")</f>
        <v>0</v>
      </c>
      <c r="F51" s="7" cm="1">
        <f t="array" ref="F51">IFERROR(MAX(IF(Avisos!B:B=A51, Avisos!C:C)),"Sin Info")</f>
        <v>0</v>
      </c>
      <c r="G51" s="7" t="str">
        <f>IFERROR(ROUND(AVERAGEIFS(Avisos!C:C, Avisos!B:B, A51), 0), "Sin Info")</f>
        <v>Sin Info</v>
      </c>
      <c r="H51" s="7" t="str" cm="1">
        <f t="array" ref="H51">IFERROR(ROUND(MODE(IF(Avisos!B:B=A51, Avisos!C:C)), 0),"Sin Info")</f>
        <v>Sin Info</v>
      </c>
      <c r="I51" s="7" t="str" cm="1">
        <f t="array" ref="I51">IFERROR(ROUND(STDEV(IF(Avisos!B:B=A51, Avisos!C:C)), 0),"Sin Info")</f>
        <v>Sin Info</v>
      </c>
      <c r="J51" s="8" t="str" cm="1">
        <f t="array" ref="J51">IFERROR(SKEW(IF(Avisos!B:B=A51, Avisos!C:C)),"Sin Info")</f>
        <v>Sin Info</v>
      </c>
      <c r="K51" s="7" t="str" cm="1">
        <f t="array" ref="K51">IFERROR(_xlfn.PERCENTILE.INC(IF(Avisos!B:B=A51, Avisos!C:C), 0.25),"Sin Info")</f>
        <v>Sin Info</v>
      </c>
      <c r="L51" s="7" t="str" cm="1">
        <f t="array" ref="L51">IFERROR(_xlfn.PERCENTILE.INC(IF(Avisos!B:B=A51, Avisos!C:C), 0.5),"Sin Info")</f>
        <v>Sin Info</v>
      </c>
      <c r="M51" s="7" t="str" cm="1">
        <f t="array" ref="M51">IFERROR(_xlfn.PERCENTILE.INC(IF(Avisos!B:B=A51, Avisos!C:C), 0.75),"Sin Info")</f>
        <v>Sin Info</v>
      </c>
      <c r="N51" s="7" t="str" cm="1">
        <f t="array" ref="N51">IFERROR(_xlfn.PERCENTILE.INC(IF(Avisos!B:B=A51, Avisos!C:C), 1),"Sin Info")</f>
        <v>Sin Info</v>
      </c>
    </row>
    <row r="52" spans="1:14" x14ac:dyDescent="0.35">
      <c r="A52" s="14" t="s">
        <v>68</v>
      </c>
      <c r="B52" s="6">
        <f>IFERROR(COUNTIF(Avisos!B:B, "=" &amp; A52),"Sin Info")</f>
        <v>0</v>
      </c>
      <c r="C52" s="2">
        <v>2275908</v>
      </c>
      <c r="D52" s="6" t="str">
        <f t="shared" si="1"/>
        <v>Q1</v>
      </c>
      <c r="E52" s="7" cm="1">
        <f t="array" ref="E52">IFERROR(MIN(IF(Avisos!B:B=A52, Avisos!C:C)),"Sin Info")</f>
        <v>0</v>
      </c>
      <c r="F52" s="7" cm="1">
        <f t="array" ref="F52">IFERROR(MAX(IF(Avisos!B:B=A52, Avisos!C:C)),"Sin Info")</f>
        <v>0</v>
      </c>
      <c r="G52" s="7" t="str">
        <f>IFERROR(ROUND(AVERAGEIFS(Avisos!C:C, Avisos!B:B, A52), 0), "Sin Info")</f>
        <v>Sin Info</v>
      </c>
      <c r="H52" s="7" t="str" cm="1">
        <f t="array" ref="H52">IFERROR(ROUND(MODE(IF(Avisos!B:B=A52, Avisos!C:C)), 0),"Sin Info")</f>
        <v>Sin Info</v>
      </c>
      <c r="I52" s="7" t="str" cm="1">
        <f t="array" ref="I52">IFERROR(ROUND(STDEV(IF(Avisos!B:B=A52, Avisos!C:C)), 0),"Sin Info")</f>
        <v>Sin Info</v>
      </c>
      <c r="J52" s="8" t="str" cm="1">
        <f t="array" ref="J52">IFERROR(SKEW(IF(Avisos!B:B=A52, Avisos!C:C)),"Sin Info")</f>
        <v>Sin Info</v>
      </c>
      <c r="K52" s="7" t="str" cm="1">
        <f t="array" ref="K52">IFERROR(_xlfn.PERCENTILE.INC(IF(Avisos!B:B=A52, Avisos!C:C), 0.25),"Sin Info")</f>
        <v>Sin Info</v>
      </c>
      <c r="L52" s="7" t="str" cm="1">
        <f t="array" ref="L52">IFERROR(_xlfn.PERCENTILE.INC(IF(Avisos!B:B=A52, Avisos!C:C), 0.5),"Sin Info")</f>
        <v>Sin Info</v>
      </c>
      <c r="M52" s="7" t="str" cm="1">
        <f t="array" ref="M52">IFERROR(_xlfn.PERCENTILE.INC(IF(Avisos!B:B=A52, Avisos!C:C), 0.75),"Sin Info")</f>
        <v>Sin Info</v>
      </c>
      <c r="N52" s="7" t="str" cm="1">
        <f t="array" ref="N52">IFERROR(_xlfn.PERCENTILE.INC(IF(Avisos!B:B=A52, Avisos!C:C), 1),"Sin Info")</f>
        <v>Sin Info</v>
      </c>
    </row>
    <row r="53" spans="1:14" x14ac:dyDescent="0.35">
      <c r="A53" s="14" t="s">
        <v>69</v>
      </c>
      <c r="B53" s="6">
        <f>IFERROR(COUNTIF(Avisos!B:B, "=" &amp; A53),"Sin Info")</f>
        <v>0</v>
      </c>
      <c r="C53" s="2">
        <v>3461165</v>
      </c>
      <c r="D53" s="6" t="str">
        <f t="shared" si="1"/>
        <v>Q1</v>
      </c>
      <c r="E53" s="7" cm="1">
        <f t="array" ref="E53">IFERROR(MIN(IF(Avisos!B:B=A53, Avisos!C:C)),"Sin Info")</f>
        <v>0</v>
      </c>
      <c r="F53" s="7" cm="1">
        <f t="array" ref="F53">IFERROR(MAX(IF(Avisos!B:B=A53, Avisos!C:C)),"Sin Info")</f>
        <v>0</v>
      </c>
      <c r="G53" s="7" t="str">
        <f>IFERROR(ROUND(AVERAGEIFS(Avisos!C:C, Avisos!B:B, A53), 0), "Sin Info")</f>
        <v>Sin Info</v>
      </c>
      <c r="H53" s="7" t="str" cm="1">
        <f t="array" ref="H53">IFERROR(ROUND(MODE(IF(Avisos!B:B=A53, Avisos!C:C)), 0),"Sin Info")</f>
        <v>Sin Info</v>
      </c>
      <c r="I53" s="7" t="str" cm="1">
        <f t="array" ref="I53">IFERROR(ROUND(STDEV(IF(Avisos!B:B=A53, Avisos!C:C)), 0),"Sin Info")</f>
        <v>Sin Info</v>
      </c>
      <c r="J53" s="8" t="str" cm="1">
        <f t="array" ref="J53">IFERROR(SKEW(IF(Avisos!B:B=A53, Avisos!C:C)),"Sin Info")</f>
        <v>Sin Info</v>
      </c>
      <c r="K53" s="7" t="str" cm="1">
        <f t="array" ref="K53">IFERROR(_xlfn.PERCENTILE.INC(IF(Avisos!B:B=A53, Avisos!C:C), 0.25),"Sin Info")</f>
        <v>Sin Info</v>
      </c>
      <c r="L53" s="7" t="str" cm="1">
        <f t="array" ref="L53">IFERROR(_xlfn.PERCENTILE.INC(IF(Avisos!B:B=A53, Avisos!C:C), 0.5),"Sin Info")</f>
        <v>Sin Info</v>
      </c>
      <c r="M53" s="7" t="str" cm="1">
        <f t="array" ref="M53">IFERROR(_xlfn.PERCENTILE.INC(IF(Avisos!B:B=A53, Avisos!C:C), 0.75),"Sin Info")</f>
        <v>Sin Info</v>
      </c>
      <c r="N53" s="7" t="str" cm="1">
        <f t="array" ref="N53">IFERROR(_xlfn.PERCENTILE.INC(IF(Avisos!B:B=A53, Avisos!C:C), 1),"Sin Info")</f>
        <v>Sin Info</v>
      </c>
    </row>
    <row r="54" spans="1:14" x14ac:dyDescent="0.35">
      <c r="A54" s="14" t="s">
        <v>70</v>
      </c>
      <c r="B54" s="6">
        <f>IFERROR(COUNTIF(Avisos!B:B, "=" &amp; A54),"Sin Info")</f>
        <v>0</v>
      </c>
      <c r="C54" s="2">
        <v>3124223</v>
      </c>
      <c r="D54" s="6" t="str">
        <f t="shared" si="1"/>
        <v>Q1</v>
      </c>
      <c r="E54" s="7" cm="1">
        <f t="array" ref="E54">IFERROR(MIN(IF(Avisos!B:B=A54, Avisos!C:C)),"Sin Info")</f>
        <v>0</v>
      </c>
      <c r="F54" s="7" cm="1">
        <f t="array" ref="F54">IFERROR(MAX(IF(Avisos!B:B=A54, Avisos!C:C)),"Sin Info")</f>
        <v>0</v>
      </c>
      <c r="G54" s="7" t="str">
        <f>IFERROR(ROUND(AVERAGEIFS(Avisos!C:C, Avisos!B:B, A54), 0), "Sin Info")</f>
        <v>Sin Info</v>
      </c>
      <c r="H54" s="7" t="str" cm="1">
        <f t="array" ref="H54">IFERROR(ROUND(MODE(IF(Avisos!B:B=A54, Avisos!C:C)), 0),"Sin Info")</f>
        <v>Sin Info</v>
      </c>
      <c r="I54" s="7" t="str" cm="1">
        <f t="array" ref="I54">IFERROR(ROUND(STDEV(IF(Avisos!B:B=A54, Avisos!C:C)), 0),"Sin Info")</f>
        <v>Sin Info</v>
      </c>
      <c r="J54" s="8" t="str" cm="1">
        <f t="array" ref="J54">IFERROR(SKEW(IF(Avisos!B:B=A54, Avisos!C:C)),"Sin Info")</f>
        <v>Sin Info</v>
      </c>
      <c r="K54" s="7" t="str" cm="1">
        <f t="array" ref="K54">IFERROR(_xlfn.PERCENTILE.INC(IF(Avisos!B:B=A54, Avisos!C:C), 0.25),"Sin Info")</f>
        <v>Sin Info</v>
      </c>
      <c r="L54" s="7" t="str" cm="1">
        <f t="array" ref="L54">IFERROR(_xlfn.PERCENTILE.INC(IF(Avisos!B:B=A54, Avisos!C:C), 0.5),"Sin Info")</f>
        <v>Sin Info</v>
      </c>
      <c r="M54" s="7" t="str" cm="1">
        <f t="array" ref="M54">IFERROR(_xlfn.PERCENTILE.INC(IF(Avisos!B:B=A54, Avisos!C:C), 0.75),"Sin Info")</f>
        <v>Sin Info</v>
      </c>
      <c r="N54" s="7" t="str" cm="1">
        <f t="array" ref="N54">IFERROR(_xlfn.PERCENTILE.INC(IF(Avisos!B:B=A54, Avisos!C:C), 1),"Sin Info")</f>
        <v>Sin Info</v>
      </c>
    </row>
    <row r="55" spans="1:14" x14ac:dyDescent="0.35">
      <c r="A55" s="14" t="s">
        <v>71</v>
      </c>
      <c r="B55" s="6">
        <f>IFERROR(COUNTIF(Avisos!B:B, "=" &amp; A55),"Sin Info")</f>
        <v>0</v>
      </c>
      <c r="C55" s="2">
        <v>3935051</v>
      </c>
      <c r="D55" s="6" t="str">
        <f t="shared" si="1"/>
        <v>Q1</v>
      </c>
      <c r="E55" s="7" cm="1">
        <f t="array" ref="E55">IFERROR(MIN(IF(Avisos!B:B=A55, Avisos!C:C)),"Sin Info")</f>
        <v>0</v>
      </c>
      <c r="F55" s="7" cm="1">
        <f t="array" ref="F55">IFERROR(MAX(IF(Avisos!B:B=A55, Avisos!C:C)),"Sin Info")</f>
        <v>0</v>
      </c>
      <c r="G55" s="7" t="str">
        <f>IFERROR(ROUND(AVERAGEIFS(Avisos!C:C, Avisos!B:B, A55), 0), "Sin Info")</f>
        <v>Sin Info</v>
      </c>
      <c r="H55" s="7" t="str" cm="1">
        <f t="array" ref="H55">IFERROR(ROUND(MODE(IF(Avisos!B:B=A55, Avisos!C:C)), 0),"Sin Info")</f>
        <v>Sin Info</v>
      </c>
      <c r="I55" s="7" t="str" cm="1">
        <f t="array" ref="I55">IFERROR(ROUND(STDEV(IF(Avisos!B:B=A55, Avisos!C:C)), 0),"Sin Info")</f>
        <v>Sin Info</v>
      </c>
      <c r="J55" s="8" t="str" cm="1">
        <f t="array" ref="J55">IFERROR(SKEW(IF(Avisos!B:B=A55, Avisos!C:C)),"Sin Info")</f>
        <v>Sin Info</v>
      </c>
      <c r="K55" s="7" t="str" cm="1">
        <f t="array" ref="K55">IFERROR(_xlfn.PERCENTILE.INC(IF(Avisos!B:B=A55, Avisos!C:C), 0.25),"Sin Info")</f>
        <v>Sin Info</v>
      </c>
      <c r="L55" s="7" t="str" cm="1">
        <f t="array" ref="L55">IFERROR(_xlfn.PERCENTILE.INC(IF(Avisos!B:B=A55, Avisos!C:C), 0.5),"Sin Info")</f>
        <v>Sin Info</v>
      </c>
      <c r="M55" s="7" t="str" cm="1">
        <f t="array" ref="M55">IFERROR(_xlfn.PERCENTILE.INC(IF(Avisos!B:B=A55, Avisos!C:C), 0.75),"Sin Info")</f>
        <v>Sin Info</v>
      </c>
      <c r="N55" s="7" t="str" cm="1">
        <f t="array" ref="N55">IFERROR(_xlfn.PERCENTILE.INC(IF(Avisos!B:B=A55, Avisos!C:C), 1),"Sin Info")</f>
        <v>Sin Info</v>
      </c>
    </row>
    <row r="56" spans="1:14" x14ac:dyDescent="0.35">
      <c r="A56" s="14" t="s">
        <v>72</v>
      </c>
      <c r="B56" s="6">
        <f>IFERROR(COUNTIF(Avisos!B:B, "=" &amp; A56),"Sin Info")</f>
        <v>0</v>
      </c>
      <c r="C56" s="2">
        <v>4555681</v>
      </c>
      <c r="D56" s="6" t="str">
        <f t="shared" si="1"/>
        <v>Q1</v>
      </c>
      <c r="E56" s="7" cm="1">
        <f t="array" ref="E56">IFERROR(MIN(IF(Avisos!B:B=A56, Avisos!C:C)),"Sin Info")</f>
        <v>0</v>
      </c>
      <c r="F56" s="7" cm="1">
        <f t="array" ref="F56">IFERROR(MAX(IF(Avisos!B:B=A56, Avisos!C:C)),"Sin Info")</f>
        <v>0</v>
      </c>
      <c r="G56" s="7" t="str">
        <f>IFERROR(ROUND(AVERAGEIFS(Avisos!C:C, Avisos!B:B, A56), 0), "Sin Info")</f>
        <v>Sin Info</v>
      </c>
      <c r="H56" s="7" t="str" cm="1">
        <f t="array" ref="H56">IFERROR(ROUND(MODE(IF(Avisos!B:B=A56, Avisos!C:C)), 0),"Sin Info")</f>
        <v>Sin Info</v>
      </c>
      <c r="I56" s="7" t="str" cm="1">
        <f t="array" ref="I56">IFERROR(ROUND(STDEV(IF(Avisos!B:B=A56, Avisos!C:C)), 0),"Sin Info")</f>
        <v>Sin Info</v>
      </c>
      <c r="J56" s="8" t="str" cm="1">
        <f t="array" ref="J56">IFERROR(SKEW(IF(Avisos!B:B=A56, Avisos!C:C)),"Sin Info")</f>
        <v>Sin Info</v>
      </c>
      <c r="K56" s="7" t="str" cm="1">
        <f t="array" ref="K56">IFERROR(_xlfn.PERCENTILE.INC(IF(Avisos!B:B=A56, Avisos!C:C), 0.25),"Sin Info")</f>
        <v>Sin Info</v>
      </c>
      <c r="L56" s="7" t="str" cm="1">
        <f t="array" ref="L56">IFERROR(_xlfn.PERCENTILE.INC(IF(Avisos!B:B=A56, Avisos!C:C), 0.5),"Sin Info")</f>
        <v>Sin Info</v>
      </c>
      <c r="M56" s="7" t="str" cm="1">
        <f t="array" ref="M56">IFERROR(_xlfn.PERCENTILE.INC(IF(Avisos!B:B=A56, Avisos!C:C), 0.75),"Sin Info")</f>
        <v>Sin Info</v>
      </c>
      <c r="N56" s="7" t="str" cm="1">
        <f t="array" ref="N56">IFERROR(_xlfn.PERCENTILE.INC(IF(Avisos!B:B=A56, Avisos!C:C), 1),"Sin Info")</f>
        <v>Sin Info</v>
      </c>
    </row>
    <row r="57" spans="1:14" x14ac:dyDescent="0.35">
      <c r="A57" s="14" t="s">
        <v>73</v>
      </c>
      <c r="B57" s="6">
        <f>IFERROR(COUNTIF(Avisos!B:B, "=" &amp; A57),"Sin Info")</f>
        <v>0</v>
      </c>
      <c r="C57" s="2">
        <v>5590907</v>
      </c>
      <c r="D57" s="6" t="str">
        <f t="shared" si="1"/>
        <v>Q1</v>
      </c>
      <c r="E57" s="7" cm="1">
        <f t="array" ref="E57">IFERROR(MIN(IF(Avisos!B:B=A57, Avisos!C:C)),"Sin Info")</f>
        <v>0</v>
      </c>
      <c r="F57" s="7" cm="1">
        <f t="array" ref="F57">IFERROR(MAX(IF(Avisos!B:B=A57, Avisos!C:C)),"Sin Info")</f>
        <v>0</v>
      </c>
      <c r="G57" s="7" t="str">
        <f>IFERROR(ROUND(AVERAGEIFS(Avisos!C:C, Avisos!B:B, A57), 0), "Sin Info")</f>
        <v>Sin Info</v>
      </c>
      <c r="H57" s="7" t="str" cm="1">
        <f t="array" ref="H57">IFERROR(ROUND(MODE(IF(Avisos!B:B=A57, Avisos!C:C)), 0),"Sin Info")</f>
        <v>Sin Info</v>
      </c>
      <c r="I57" s="7" t="str" cm="1">
        <f t="array" ref="I57">IFERROR(ROUND(STDEV(IF(Avisos!B:B=A57, Avisos!C:C)), 0),"Sin Info")</f>
        <v>Sin Info</v>
      </c>
      <c r="J57" s="8" t="str" cm="1">
        <f t="array" ref="J57">IFERROR(SKEW(IF(Avisos!B:B=A57, Avisos!C:C)),"Sin Info")</f>
        <v>Sin Info</v>
      </c>
      <c r="K57" s="7" t="str" cm="1">
        <f t="array" ref="K57">IFERROR(_xlfn.PERCENTILE.INC(IF(Avisos!B:B=A57, Avisos!C:C), 0.25),"Sin Info")</f>
        <v>Sin Info</v>
      </c>
      <c r="L57" s="7" t="str" cm="1">
        <f t="array" ref="L57">IFERROR(_xlfn.PERCENTILE.INC(IF(Avisos!B:B=A57, Avisos!C:C), 0.5),"Sin Info")</f>
        <v>Sin Info</v>
      </c>
      <c r="M57" s="7" t="str" cm="1">
        <f t="array" ref="M57">IFERROR(_xlfn.PERCENTILE.INC(IF(Avisos!B:B=A57, Avisos!C:C), 0.75),"Sin Info")</f>
        <v>Sin Info</v>
      </c>
      <c r="N57" s="7" t="str" cm="1">
        <f t="array" ref="N57">IFERROR(_xlfn.PERCENTILE.INC(IF(Avisos!B:B=A57, Avisos!C:C), 1),"Sin Info")</f>
        <v>Sin Info</v>
      </c>
    </row>
    <row r="58" spans="1:14" x14ac:dyDescent="0.35">
      <c r="A58" s="14" t="s">
        <v>74</v>
      </c>
      <c r="B58" s="6">
        <f>IFERROR(COUNTIF(Avisos!B:B, "=" &amp; A58),"Sin Info")</f>
        <v>0</v>
      </c>
      <c r="C58" s="2">
        <v>2370000</v>
      </c>
      <c r="D58" s="6" t="str">
        <f t="shared" si="1"/>
        <v>Q1</v>
      </c>
      <c r="E58" s="7" cm="1">
        <f t="array" ref="E58">IFERROR(MIN(IF(Avisos!B:B=A58, Avisos!C:C)),"Sin Info")</f>
        <v>0</v>
      </c>
      <c r="F58" s="7" cm="1">
        <f t="array" ref="F58">IFERROR(MAX(IF(Avisos!B:B=A58, Avisos!C:C)),"Sin Info")</f>
        <v>0</v>
      </c>
      <c r="G58" s="7" t="str">
        <f>IFERROR(ROUND(AVERAGEIFS(Avisos!C:C, Avisos!B:B, A58), 0), "Sin Info")</f>
        <v>Sin Info</v>
      </c>
      <c r="H58" s="7" t="str" cm="1">
        <f t="array" ref="H58">IFERROR(ROUND(MODE(IF(Avisos!B:B=A58, Avisos!C:C)), 0),"Sin Info")</f>
        <v>Sin Info</v>
      </c>
      <c r="I58" s="7" t="str" cm="1">
        <f t="array" ref="I58">IFERROR(ROUND(STDEV(IF(Avisos!B:B=A58, Avisos!C:C)), 0),"Sin Info")</f>
        <v>Sin Info</v>
      </c>
      <c r="J58" s="8" t="str" cm="1">
        <f t="array" ref="J58">IFERROR(SKEW(IF(Avisos!B:B=A58, Avisos!C:C)),"Sin Info")</f>
        <v>Sin Info</v>
      </c>
      <c r="K58" s="7" t="str" cm="1">
        <f t="array" ref="K58">IFERROR(_xlfn.PERCENTILE.INC(IF(Avisos!B:B=A58, Avisos!C:C), 0.25),"Sin Info")</f>
        <v>Sin Info</v>
      </c>
      <c r="L58" s="7" t="str" cm="1">
        <f t="array" ref="L58">IFERROR(_xlfn.PERCENTILE.INC(IF(Avisos!B:B=A58, Avisos!C:C), 0.5),"Sin Info")</f>
        <v>Sin Info</v>
      </c>
      <c r="M58" s="7" t="str" cm="1">
        <f t="array" ref="M58">IFERROR(_xlfn.PERCENTILE.INC(IF(Avisos!B:B=A58, Avisos!C:C), 0.75),"Sin Info")</f>
        <v>Sin Info</v>
      </c>
      <c r="N58" s="7" t="str" cm="1">
        <f t="array" ref="N58">IFERROR(_xlfn.PERCENTILE.INC(IF(Avisos!B:B=A58, Avisos!C:C), 1),"Sin Info")</f>
        <v>Sin Info</v>
      </c>
    </row>
    <row r="59" spans="1:14" x14ac:dyDescent="0.35">
      <c r="A59" s="14" t="s">
        <v>75</v>
      </c>
      <c r="B59" s="6">
        <f>IFERROR(COUNTIF(Avisos!B:B, "=" &amp; A59),"Sin Info")</f>
        <v>0</v>
      </c>
      <c r="C59" s="2">
        <v>2900000</v>
      </c>
      <c r="D59" s="6" t="str">
        <f t="shared" si="1"/>
        <v>Q1</v>
      </c>
      <c r="E59" s="7" cm="1">
        <f t="array" ref="E59">IFERROR(MIN(IF(Avisos!B:B=A59, Avisos!C:C)),"Sin Info")</f>
        <v>0</v>
      </c>
      <c r="F59" s="7" cm="1">
        <f t="array" ref="F59">IFERROR(MAX(IF(Avisos!B:B=A59, Avisos!C:C)),"Sin Info")</f>
        <v>0</v>
      </c>
      <c r="G59" s="7" t="str">
        <f>IFERROR(ROUND(AVERAGEIFS(Avisos!C:C, Avisos!B:B, A59), 0), "Sin Info")</f>
        <v>Sin Info</v>
      </c>
      <c r="H59" s="7" t="str" cm="1">
        <f t="array" ref="H59">IFERROR(ROUND(MODE(IF(Avisos!B:B=A59, Avisos!C:C)), 0),"Sin Info")</f>
        <v>Sin Info</v>
      </c>
      <c r="I59" s="7" t="str" cm="1">
        <f t="array" ref="I59">IFERROR(ROUND(STDEV(IF(Avisos!B:B=A59, Avisos!C:C)), 0),"Sin Info")</f>
        <v>Sin Info</v>
      </c>
      <c r="J59" s="8" t="str" cm="1">
        <f t="array" ref="J59">IFERROR(SKEW(IF(Avisos!B:B=A59, Avisos!C:C)),"Sin Info")</f>
        <v>Sin Info</v>
      </c>
      <c r="K59" s="7" t="str" cm="1">
        <f t="array" ref="K59">IFERROR(_xlfn.PERCENTILE.INC(IF(Avisos!B:B=A59, Avisos!C:C), 0.25),"Sin Info")</f>
        <v>Sin Info</v>
      </c>
      <c r="L59" s="7" t="str" cm="1">
        <f t="array" ref="L59">IFERROR(_xlfn.PERCENTILE.INC(IF(Avisos!B:B=A59, Avisos!C:C), 0.5),"Sin Info")</f>
        <v>Sin Info</v>
      </c>
      <c r="M59" s="7" t="str" cm="1">
        <f t="array" ref="M59">IFERROR(_xlfn.PERCENTILE.INC(IF(Avisos!B:B=A59, Avisos!C:C), 0.75),"Sin Info")</f>
        <v>Sin Info</v>
      </c>
      <c r="N59" s="7" t="str" cm="1">
        <f t="array" ref="N59">IFERROR(_xlfn.PERCENTILE.INC(IF(Avisos!B:B=A59, Avisos!C:C), 1),"Sin Info")</f>
        <v>Sin Info</v>
      </c>
    </row>
    <row r="60" spans="1:14" x14ac:dyDescent="0.35">
      <c r="E60" s="10"/>
      <c r="F60" s="10"/>
      <c r="G60" s="10"/>
      <c r="H60" s="10"/>
      <c r="K60" s="10"/>
      <c r="L60" s="10"/>
      <c r="M60" s="10"/>
      <c r="N60" s="10"/>
    </row>
    <row r="61" spans="1:14" x14ac:dyDescent="0.35">
      <c r="E61" s="10"/>
      <c r="F61" s="10"/>
      <c r="G61" s="10"/>
      <c r="H61" s="10"/>
      <c r="K61" s="10"/>
      <c r="L61" s="10"/>
      <c r="M61" s="10"/>
      <c r="N61" s="10"/>
    </row>
    <row r="62" spans="1:14" x14ac:dyDescent="0.35">
      <c r="H62" s="10"/>
      <c r="K62" s="10"/>
      <c r="L62" s="10"/>
      <c r="M62" s="10"/>
      <c r="N62" s="10"/>
    </row>
    <row r="63" spans="1:14" x14ac:dyDescent="0.35">
      <c r="H63" s="10"/>
      <c r="K63" s="10"/>
      <c r="L63" s="10"/>
      <c r="M63" s="10"/>
      <c r="N63" s="10"/>
    </row>
    <row r="64" spans="1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</sheetData>
  <conditionalFormatting sqref="D5:D59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59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2025-02-17T18:16:47Z</dcterms:modified>
  <cp:category/>
</cp:coreProperties>
</file>