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stavoRafael\Documents\"/>
    </mc:Choice>
  </mc:AlternateContent>
  <xr:revisionPtr revIDLastSave="0" documentId="13_ncr:1_{D97BF534-7E76-46A8-9CB8-FB8536C9999A}" xr6:coauthVersionLast="47" xr6:coauthVersionMax="47" xr10:uidLastSave="{00000000-0000-0000-0000-000000000000}"/>
  <bookViews>
    <workbookView xWindow="-28920" yWindow="-120" windowWidth="29040" windowHeight="15720" activeTab="2" xr2:uid="{F6D97A53-F63B-4272-A181-44B26E0B790F}"/>
  </bookViews>
  <sheets>
    <sheet name="Meu Gráfico " sheetId="4" r:id="rId1"/>
    <sheet name="Planilha3" sheetId="3" r:id="rId2"/>
    <sheet name="Produtos" sheetId="2" r:id="rId3"/>
    <sheet name="Tabela de Produtos" sheetId="1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F25" i="2"/>
  <c r="D25" i="2"/>
  <c r="D25" i="1"/>
  <c r="F25" i="1"/>
  <c r="G25" i="2" l="1"/>
  <c r="E25" i="2"/>
  <c r="E25" i="1"/>
  <c r="G25" i="1"/>
</calcChain>
</file>

<file path=xl/sharedStrings.xml><?xml version="1.0" encoding="utf-8"?>
<sst xmlns="http://schemas.openxmlformats.org/spreadsheetml/2006/main" count="146" uniqueCount="28">
  <si>
    <t>Produtos</t>
  </si>
  <si>
    <t>Tamanho</t>
  </si>
  <si>
    <t>P</t>
  </si>
  <si>
    <t>M</t>
  </si>
  <si>
    <t>G</t>
  </si>
  <si>
    <t xml:space="preserve">Óculos </t>
  </si>
  <si>
    <t xml:space="preserve">Jaqueta </t>
  </si>
  <si>
    <t xml:space="preserve">Calça </t>
  </si>
  <si>
    <t xml:space="preserve">Vestido </t>
  </si>
  <si>
    <t>Bermuda</t>
  </si>
  <si>
    <t>Tênis</t>
  </si>
  <si>
    <t>Bolsa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</si>
  <si>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</si>
  <si>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</si>
  <si>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</si>
  <si>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</si>
  <si>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</si>
  <si>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</si>
  <si>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</si>
  <si>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</si>
  <si>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</si>
  <si>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</si>
  <si>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</si>
  <si>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Totais</t>
  </si>
  <si>
    <t>Desconto</t>
  </si>
  <si>
    <t>Valor Total</t>
  </si>
  <si>
    <t>Soma de Qtd</t>
  </si>
  <si>
    <t>Preço c/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</si>
</sst>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164" fontId="0" fillId="0" borderId="7" xfId="0" applyNumberFormat="1" applyBorder="1"/>
    <xf numFmtId="0" fontId="4" fillId="5" borderId="0" xfId="0" applyFont="1" applyFill="1"/>
    <xf numFmtId="164" fontId="0" fillId="0" borderId="1" xfId="0" applyNumberFormat="1" applyBorder="1"/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4" fontId="0" fillId="0" borderId="9" xfId="0" applyNumberFormat="1" applyBorder="1"/>
    <xf numFmtId="164" fontId="3" fillId="5" borderId="16" xfId="0" applyNumberFormat="1" applyFont="1" applyFill="1" applyBorder="1"/>
    <xf numFmtId="0" fontId="3" fillId="5" borderId="16" xfId="0" applyFont="1" applyFill="1" applyBorder="1" applyAlignment="1">
      <alignment horizontal="center"/>
    </xf>
    <xf numFmtId="164" fontId="3" fillId="5" borderId="17" xfId="0" applyNumberFormat="1" applyFont="1" applyFill="1" applyBorder="1"/>
    <xf numFmtId="0" fontId="6" fillId="2" borderId="0" xfId="0" applyFont="1" applyFill="1"/>
    <xf numFmtId="0" fontId="5" fillId="2" borderId="15" xfId="0" applyFont="1" applyFill="1" applyBorder="1" applyAlignment="1">
      <alignment horizontal="right"/>
    </xf>
    <xf numFmtId="0" fontId="5" fillId="2" borderId="16" xfId="0" applyFont="1" applyFill="1" applyBorder="1" applyAlignment="1">
      <alignment horizontal="right"/>
    </xf>
    <xf numFmtId="165" fontId="0" fillId="5" borderId="16" xfId="0" applyNumberFormat="1" applyFill="1" applyBorder="1"/>
    <xf numFmtId="0" fontId="0" fillId="5" borderId="17" xfId="0" applyFill="1" applyBorder="1"/>
    <xf numFmtId="0" fontId="5" fillId="4" borderId="19" xfId="0" applyFont="1" applyFill="1" applyBorder="1" applyAlignment="1">
      <alignment horizontal="center"/>
    </xf>
    <xf numFmtId="9" fontId="0" fillId="0" borderId="20" xfId="1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165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7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0" fontId="0" fillId="0" borderId="0" xfId="0" pivotButton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165" fontId="6" fillId="2" borderId="0" xfId="0" applyNumberFormat="1" applyFont="1" applyFill="1"/>
    <xf numFmtId="165" fontId="0" fillId="5" borderId="2" xfId="0" applyNumberFormat="1" applyFill="1" applyBorder="1"/>
    <xf numFmtId="164" fontId="3" fillId="5" borderId="15" xfId="0" applyNumberFormat="1" applyFont="1" applyFill="1" applyBorder="1"/>
    <xf numFmtId="0" fontId="4" fillId="5" borderId="14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3">
    <dxf>
      <numFmt numFmtId="165" formatCode="&quot;R$&quot;\ #,##0.00"/>
      <fill>
        <patternFill patternType="solid">
          <fgColor indexed="64"/>
          <bgColor rgb="FFFFFF0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numFmt numFmtId="165" formatCode="&quot;R$&quot;\ #,##0.00"/>
    </dxf>
    <dxf>
      <fill>
        <patternFill patternType="solid">
          <fgColor indexed="64"/>
          <bgColor rgb="FFFFFF00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horizontal/>
      </border>
    </dxf>
    <dxf>
      <numFmt numFmtId="165" formatCode="&quot;R$&quot;\ #,##0.00"/>
      <fill>
        <patternFill patternType="solid">
          <fgColor indexed="64"/>
          <bgColor rgb="FFFFFF00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horizontal/>
      </border>
    </dxf>
    <dxf>
      <numFmt numFmtId="165" formatCode="&quot;R$&quot;\ #,##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165" formatCode="&quot;R$&quot;\ #,##0.00"/>
      <fill>
        <patternFill patternType="solid">
          <fgColor indexed="64"/>
          <bgColor rgb="FFFFFF0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numFmt numFmtId="165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Meteora Ecommerce - FINAL AULA 1.xlsx]Planilha3!Tabela dinâmica9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 </c:v>
                </c:pt>
                <c:pt idx="7">
                  <c:v>Óculos </c:v>
                </c:pt>
                <c:pt idx="8">
                  <c:v>Tênis</c:v>
                </c:pt>
                <c:pt idx="9">
                  <c:v>Vestido </c:v>
                </c:pt>
              </c:strCache>
            </c:strRef>
          </c:cat>
          <c:val>
            <c:numRef>
              <c:f>Planilha3!$B$4:$B$13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A-43B3-B699-7BE6E15A2C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shape val="box"/>
        <c:axId val="508398351"/>
        <c:axId val="508397871"/>
        <c:axId val="0"/>
      </c:bar3DChart>
      <c:catAx>
        <c:axId val="50839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397871"/>
        <c:crosses val="autoZero"/>
        <c:auto val="1"/>
        <c:lblAlgn val="ctr"/>
        <c:lblOffset val="100"/>
        <c:noMultiLvlLbl val="0"/>
      </c:catAx>
      <c:valAx>
        <c:axId val="508397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8398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286489-2B05-4D3D-AA72-80A535D24419}">
  <sheetPr/>
  <sheetViews>
    <sheetView zoomScale="12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3079" cy="601413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96484E-CCAD-2740-B8A6-8974677AD0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Rafael" refreshedDate="45554.913036226855" createdVersion="8" refreshedVersion="8" minRefreshableVersion="3" recordCount="20" xr:uid="{701F3D0D-B288-40D0-A034-3A0D0F44655F}">
  <cacheSource type="worksheet">
    <worksheetSource ref="A3:G23" sheet="Produtos"/>
  </cacheSource>
  <cacheFields count="7">
    <cacheField name="Produtos" numFmtId="0">
      <sharedItems count="10"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538.9"/>
    </cacheField>
    <cacheField name="Valor de Desconto" numFmtId="164">
      <sharedItems containsSemiMixedTypes="0" containsString="0" containsNumber="1" minValue="0" maxValue="76.945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139.9"/>
    <n v="11"/>
    <n v="1538.9"/>
    <n v="76.945000000000007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FD3D7-5B07-4F28-AD66-B1CD7836DDEE}" name="Tabela dinâ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7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624699-40CB-4956-A7F7-86CB441FC736}" name="Tabela4" displayName="Tabela4" ref="A3:G25" totalsRowCount="1" headerRowDxfId="12" totalsRowBorderDxfId="11">
  <autoFilter ref="A3:G24" xr:uid="{B5624699-40CB-4956-A7F7-86CB441FC736}"/>
  <tableColumns count="7">
    <tableColumn id="1" xr3:uid="{6B663F74-1589-452E-B67B-12901B9C86BF}" name="Produtos" totalsRowDxfId="10"/>
    <tableColumn id="2" xr3:uid="{67C6E584-3918-40AE-B42D-5C88B430ACFB}" name="Tamanho" dataDxfId="9" totalsRowDxfId="8"/>
    <tableColumn id="3" xr3:uid="{3046C76E-3B3E-4125-878E-459D6DEE7E1C}" name="Categoria" totalsRowLabel="Totais" totalsRowDxfId="7"/>
    <tableColumn id="4" xr3:uid="{D1315136-BB97-4421-837C-119C22E7B6E2}" name="Preço Unitário" totalsRowFunction="sum" dataDxfId="6" totalsRowDxfId="5"/>
    <tableColumn id="7" xr3:uid="{1604F236-F1F6-44F2-89A8-A9E6BE624D37}" name="Preço c/ Desconto" totalsRowFunction="sum" dataDxfId="4" totalsRowDxfId="3">
      <calculatedColumnFormula>Tabela4[[#This Row],[Preço Unitário]]-(Tabela4[[#This Row],[Preço Unitário]]*$I$4)</calculatedColumnFormula>
    </tableColumn>
    <tableColumn id="5" xr3:uid="{02883940-9284-4E55-8688-3A9D3F66D7C8}" name="Qtd" totalsRowFunction="sum" totalsRowDxfId="2"/>
    <tableColumn id="6" xr3:uid="{D42ED411-9408-4705-B1C2-24EFB7CC0CEB}" name="Valor Total" totalsRowFunction="sum" dataDxfId="1" totalsRowDxfId="0">
      <calculatedColumnFormula>Tabela4[[#This Row],[Preço c/ Desconto]]*Tabela4[[#This Row],[Qtd]]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F71C-5235-4BCF-BF48-CD8C3BFDB0D7}">
  <dimension ref="A3:B13"/>
  <sheetViews>
    <sheetView workbookViewId="0">
      <selection activeCell="B8" sqref="B8"/>
    </sheetView>
  </sheetViews>
  <sheetFormatPr defaultRowHeight="15" x14ac:dyDescent="0.25"/>
  <cols>
    <col min="1" max="1" width="12.85546875" bestFit="1" customWidth="1"/>
    <col min="2" max="2" width="12.28515625" bestFit="1" customWidth="1"/>
  </cols>
  <sheetData>
    <row r="3" spans="1:2" x14ac:dyDescent="0.25">
      <c r="A3" s="37" t="s">
        <v>0</v>
      </c>
      <c r="B3" t="s">
        <v>26</v>
      </c>
    </row>
    <row r="4" spans="1:2" x14ac:dyDescent="0.25">
      <c r="A4" t="s">
        <v>9</v>
      </c>
      <c r="B4">
        <v>40</v>
      </c>
    </row>
    <row r="5" spans="1:2" x14ac:dyDescent="0.25">
      <c r="A5" t="s">
        <v>11</v>
      </c>
      <c r="B5">
        <v>1</v>
      </c>
    </row>
    <row r="6" spans="1:2" x14ac:dyDescent="0.25">
      <c r="A6" t="s">
        <v>12</v>
      </c>
      <c r="B6">
        <v>11</v>
      </c>
    </row>
    <row r="7" spans="1:2" x14ac:dyDescent="0.25">
      <c r="A7" t="s">
        <v>7</v>
      </c>
      <c r="B7">
        <v>19</v>
      </c>
    </row>
    <row r="8" spans="1:2" x14ac:dyDescent="0.25">
      <c r="A8" t="s">
        <v>15</v>
      </c>
      <c r="B8">
        <v>28</v>
      </c>
    </row>
    <row r="9" spans="1:2" x14ac:dyDescent="0.25">
      <c r="A9" t="s">
        <v>13</v>
      </c>
      <c r="B9">
        <v>21</v>
      </c>
    </row>
    <row r="10" spans="1:2" x14ac:dyDescent="0.25">
      <c r="A10" t="s">
        <v>6</v>
      </c>
      <c r="B10">
        <v>4</v>
      </c>
    </row>
    <row r="11" spans="1:2" x14ac:dyDescent="0.25">
      <c r="A11" t="s">
        <v>5</v>
      </c>
      <c r="B11">
        <v>3</v>
      </c>
    </row>
    <row r="12" spans="1:2" x14ac:dyDescent="0.25">
      <c r="A12" t="s">
        <v>10</v>
      </c>
      <c r="B12">
        <v>3</v>
      </c>
    </row>
    <row r="13" spans="1:2" x14ac:dyDescent="0.25">
      <c r="A13" t="s">
        <v>8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F2C8-502C-476C-8393-8327D837ACDC}">
  <dimension ref="A1:I25"/>
  <sheetViews>
    <sheetView tabSelected="1" zoomScale="130" zoomScaleNormal="130" workbookViewId="0">
      <selection activeCell="I12" sqref="I12"/>
    </sheetView>
  </sheetViews>
  <sheetFormatPr defaultRowHeight="15" x14ac:dyDescent="0.25"/>
  <cols>
    <col min="1" max="1" width="16.85546875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22.28515625" bestFit="1" customWidth="1"/>
    <col min="6" max="6" width="11" bestFit="1" customWidth="1"/>
    <col min="7" max="7" width="17.85546875" bestFit="1" customWidth="1"/>
    <col min="9" max="9" width="12" bestFit="1" customWidth="1"/>
  </cols>
  <sheetData>
    <row r="1" spans="1:9" ht="21.75" thickBot="1" x14ac:dyDescent="0.4">
      <c r="A1" s="43" t="s">
        <v>21</v>
      </c>
      <c r="B1" s="43"/>
      <c r="C1" s="43"/>
      <c r="D1" s="43"/>
      <c r="E1" s="43"/>
      <c r="F1" s="43"/>
      <c r="G1" s="43"/>
    </row>
    <row r="2" spans="1:9" ht="5.25" customHeight="1" thickBot="1" x14ac:dyDescent="0.4">
      <c r="A2" s="13"/>
      <c r="B2" s="14"/>
      <c r="C2" s="14"/>
      <c r="D2" s="14"/>
      <c r="E2" s="14"/>
      <c r="F2" s="15"/>
      <c r="G2" s="14"/>
    </row>
    <row r="3" spans="1:9" s="2" customFormat="1" ht="19.5" thickBot="1" x14ac:dyDescent="0.35">
      <c r="A3" s="46" t="s">
        <v>0</v>
      </c>
      <c r="B3" s="47" t="s">
        <v>1</v>
      </c>
      <c r="C3" s="47" t="s">
        <v>16</v>
      </c>
      <c r="D3" s="47" t="s">
        <v>17</v>
      </c>
      <c r="E3" s="47" t="s">
        <v>27</v>
      </c>
      <c r="F3" s="47" t="s">
        <v>22</v>
      </c>
      <c r="G3" s="48" t="s">
        <v>25</v>
      </c>
      <c r="I3" s="27" t="s">
        <v>24</v>
      </c>
    </row>
    <row r="4" spans="1:9" ht="15.75" thickBot="1" x14ac:dyDescent="0.3">
      <c r="A4" s="6" t="s">
        <v>15</v>
      </c>
      <c r="B4" s="5" t="s">
        <v>2</v>
      </c>
      <c r="C4" s="4" t="s">
        <v>18</v>
      </c>
      <c r="D4" s="12">
        <v>25.9</v>
      </c>
      <c r="E4" s="12">
        <f>D4-(D4*$I$4)</f>
        <v>23.31</v>
      </c>
      <c r="F4" s="5">
        <v>12</v>
      </c>
      <c r="G4" s="10">
        <f>E4*F4</f>
        <v>279.71999999999997</v>
      </c>
      <c r="I4" s="28">
        <v>0.1</v>
      </c>
    </row>
    <row r="5" spans="1:9" x14ac:dyDescent="0.25">
      <c r="A5" s="6" t="s">
        <v>15</v>
      </c>
      <c r="B5" s="5" t="s">
        <v>3</v>
      </c>
      <c r="C5" s="4" t="s">
        <v>18</v>
      </c>
      <c r="D5" s="12">
        <v>29.9</v>
      </c>
      <c r="E5" s="12">
        <f t="shared" ref="E5:E23" si="0">D5-(D5*$I$4)</f>
        <v>26.909999999999997</v>
      </c>
      <c r="F5" s="5">
        <v>10</v>
      </c>
      <c r="G5" s="10">
        <f t="shared" ref="G5:G23" si="1">E5*F5</f>
        <v>269.09999999999997</v>
      </c>
    </row>
    <row r="6" spans="1:9" x14ac:dyDescent="0.25">
      <c r="A6" s="6" t="s">
        <v>15</v>
      </c>
      <c r="B6" s="5" t="s">
        <v>4</v>
      </c>
      <c r="C6" s="4" t="s">
        <v>18</v>
      </c>
      <c r="D6" s="12">
        <v>32.9</v>
      </c>
      <c r="E6" s="12">
        <f t="shared" si="0"/>
        <v>29.61</v>
      </c>
      <c r="F6" s="5">
        <v>6</v>
      </c>
      <c r="G6" s="10">
        <f t="shared" si="1"/>
        <v>177.66</v>
      </c>
    </row>
    <row r="7" spans="1:9" x14ac:dyDescent="0.25">
      <c r="A7" s="6" t="s">
        <v>5</v>
      </c>
      <c r="B7" s="5" t="s">
        <v>14</v>
      </c>
      <c r="C7" s="4" t="s">
        <v>19</v>
      </c>
      <c r="D7" s="12">
        <v>399.9</v>
      </c>
      <c r="E7" s="12">
        <f t="shared" si="0"/>
        <v>359.90999999999997</v>
      </c>
      <c r="F7" s="5">
        <v>3</v>
      </c>
      <c r="G7" s="10">
        <f t="shared" si="1"/>
        <v>1079.73</v>
      </c>
    </row>
    <row r="8" spans="1:9" x14ac:dyDescent="0.25">
      <c r="A8" s="6" t="s">
        <v>6</v>
      </c>
      <c r="B8" s="5" t="s">
        <v>2</v>
      </c>
      <c r="C8" s="4" t="s">
        <v>18</v>
      </c>
      <c r="D8" s="12">
        <v>249.9</v>
      </c>
      <c r="E8" s="12">
        <f t="shared" si="0"/>
        <v>224.91</v>
      </c>
      <c r="F8" s="5">
        <v>1</v>
      </c>
      <c r="G8" s="10">
        <f t="shared" si="1"/>
        <v>224.91</v>
      </c>
    </row>
    <row r="9" spans="1:9" x14ac:dyDescent="0.25">
      <c r="A9" s="6" t="s">
        <v>6</v>
      </c>
      <c r="B9" s="5" t="s">
        <v>3</v>
      </c>
      <c r="C9" s="4" t="s">
        <v>18</v>
      </c>
      <c r="D9" s="12">
        <v>259.89999999999998</v>
      </c>
      <c r="E9" s="12">
        <f t="shared" si="0"/>
        <v>233.90999999999997</v>
      </c>
      <c r="F9" s="5">
        <v>2</v>
      </c>
      <c r="G9" s="10">
        <f t="shared" si="1"/>
        <v>467.81999999999994</v>
      </c>
    </row>
    <row r="10" spans="1:9" x14ac:dyDescent="0.25">
      <c r="A10" s="6" t="s">
        <v>6</v>
      </c>
      <c r="B10" s="5" t="s">
        <v>4</v>
      </c>
      <c r="C10" s="4" t="s">
        <v>18</v>
      </c>
      <c r="D10" s="12">
        <v>299.89999999999998</v>
      </c>
      <c r="E10" s="12">
        <f t="shared" si="0"/>
        <v>269.90999999999997</v>
      </c>
      <c r="F10" s="5">
        <v>1</v>
      </c>
      <c r="G10" s="10">
        <f t="shared" si="1"/>
        <v>269.90999999999997</v>
      </c>
    </row>
    <row r="11" spans="1:9" x14ac:dyDescent="0.25">
      <c r="A11" s="6" t="s">
        <v>7</v>
      </c>
      <c r="B11" s="5" t="s">
        <v>2</v>
      </c>
      <c r="C11" s="4" t="s">
        <v>18</v>
      </c>
      <c r="D11" s="12">
        <v>85.9</v>
      </c>
      <c r="E11" s="12">
        <f t="shared" si="0"/>
        <v>77.31</v>
      </c>
      <c r="F11" s="5">
        <v>8</v>
      </c>
      <c r="G11" s="10">
        <f t="shared" si="1"/>
        <v>618.48</v>
      </c>
    </row>
    <row r="12" spans="1:9" x14ac:dyDescent="0.25">
      <c r="A12" s="6" t="s">
        <v>7</v>
      </c>
      <c r="B12" s="5" t="s">
        <v>3</v>
      </c>
      <c r="C12" s="4" t="s">
        <v>18</v>
      </c>
      <c r="D12" s="12">
        <v>89.9</v>
      </c>
      <c r="E12" s="12">
        <f t="shared" si="0"/>
        <v>80.910000000000011</v>
      </c>
      <c r="F12" s="5">
        <v>5</v>
      </c>
      <c r="G12" s="10">
        <f t="shared" si="1"/>
        <v>404.55000000000007</v>
      </c>
    </row>
    <row r="13" spans="1:9" x14ac:dyDescent="0.25">
      <c r="A13" s="6" t="s">
        <v>7</v>
      </c>
      <c r="B13" s="5" t="s">
        <v>4</v>
      </c>
      <c r="C13" s="4" t="s">
        <v>18</v>
      </c>
      <c r="D13" s="12">
        <v>92.9</v>
      </c>
      <c r="E13" s="12">
        <f t="shared" si="0"/>
        <v>83.61</v>
      </c>
      <c r="F13" s="5">
        <v>6</v>
      </c>
      <c r="G13" s="10">
        <f t="shared" si="1"/>
        <v>501.65999999999997</v>
      </c>
    </row>
    <row r="14" spans="1:9" x14ac:dyDescent="0.25">
      <c r="A14" s="6" t="s">
        <v>8</v>
      </c>
      <c r="B14" s="5" t="s">
        <v>14</v>
      </c>
      <c r="C14" s="4" t="s">
        <v>18</v>
      </c>
      <c r="D14" s="12">
        <v>149.9</v>
      </c>
      <c r="E14" s="12">
        <f t="shared" si="0"/>
        <v>134.91</v>
      </c>
      <c r="F14" s="5">
        <v>2</v>
      </c>
      <c r="G14" s="10">
        <f t="shared" si="1"/>
        <v>269.82</v>
      </c>
    </row>
    <row r="15" spans="1:9" x14ac:dyDescent="0.25">
      <c r="A15" s="6" t="s">
        <v>9</v>
      </c>
      <c r="B15" s="5" t="s">
        <v>2</v>
      </c>
      <c r="C15" s="4" t="s">
        <v>18</v>
      </c>
      <c r="D15" s="12">
        <v>65.900000000000006</v>
      </c>
      <c r="E15" s="12">
        <f t="shared" si="0"/>
        <v>59.31</v>
      </c>
      <c r="F15" s="5">
        <v>12</v>
      </c>
      <c r="G15" s="10">
        <f t="shared" si="1"/>
        <v>711.72</v>
      </c>
    </row>
    <row r="16" spans="1:9" x14ac:dyDescent="0.25">
      <c r="A16" s="6" t="s">
        <v>9</v>
      </c>
      <c r="B16" s="5" t="s">
        <v>3</v>
      </c>
      <c r="C16" s="4" t="s">
        <v>18</v>
      </c>
      <c r="D16" s="12">
        <v>69.900000000000006</v>
      </c>
      <c r="E16" s="12">
        <f t="shared" si="0"/>
        <v>62.910000000000004</v>
      </c>
      <c r="F16" s="5">
        <v>15</v>
      </c>
      <c r="G16" s="10">
        <f t="shared" si="1"/>
        <v>943.65000000000009</v>
      </c>
    </row>
    <row r="17" spans="1:7" x14ac:dyDescent="0.25">
      <c r="A17" s="6" t="s">
        <v>9</v>
      </c>
      <c r="B17" s="5" t="s">
        <v>4</v>
      </c>
      <c r="C17" s="4" t="s">
        <v>18</v>
      </c>
      <c r="D17" s="12">
        <v>70.900000000000006</v>
      </c>
      <c r="E17" s="12">
        <f t="shared" si="0"/>
        <v>63.81</v>
      </c>
      <c r="F17" s="5">
        <v>13</v>
      </c>
      <c r="G17" s="10">
        <f t="shared" si="1"/>
        <v>829.53</v>
      </c>
    </row>
    <row r="18" spans="1:7" x14ac:dyDescent="0.25">
      <c r="A18" s="6" t="s">
        <v>10</v>
      </c>
      <c r="B18" s="5">
        <v>36</v>
      </c>
      <c r="C18" s="4" t="s">
        <v>20</v>
      </c>
      <c r="D18" s="12">
        <v>199.9</v>
      </c>
      <c r="E18" s="12">
        <f t="shared" si="0"/>
        <v>179.91</v>
      </c>
      <c r="F18" s="5">
        <v>2</v>
      </c>
      <c r="G18" s="10">
        <f t="shared" si="1"/>
        <v>359.82</v>
      </c>
    </row>
    <row r="19" spans="1:7" x14ac:dyDescent="0.25">
      <c r="A19" s="6" t="s">
        <v>10</v>
      </c>
      <c r="B19" s="5">
        <v>37</v>
      </c>
      <c r="C19" s="4" t="s">
        <v>20</v>
      </c>
      <c r="D19" s="12">
        <v>249.9</v>
      </c>
      <c r="E19" s="12">
        <f t="shared" si="0"/>
        <v>224.91</v>
      </c>
      <c r="F19" s="5">
        <v>1</v>
      </c>
      <c r="G19" s="10">
        <f t="shared" si="1"/>
        <v>224.91</v>
      </c>
    </row>
    <row r="20" spans="1:7" x14ac:dyDescent="0.25">
      <c r="A20" s="6" t="s">
        <v>10</v>
      </c>
      <c r="B20" s="5">
        <v>38</v>
      </c>
      <c r="C20" s="4" t="s">
        <v>20</v>
      </c>
      <c r="D20" s="12">
        <v>259.89999999999998</v>
      </c>
      <c r="E20" s="12">
        <f t="shared" si="0"/>
        <v>233.90999999999997</v>
      </c>
      <c r="F20" s="5">
        <v>0</v>
      </c>
      <c r="G20" s="10">
        <f t="shared" si="1"/>
        <v>0</v>
      </c>
    </row>
    <row r="21" spans="1:7" x14ac:dyDescent="0.25">
      <c r="A21" s="6" t="s">
        <v>11</v>
      </c>
      <c r="B21" s="5" t="s">
        <v>14</v>
      </c>
      <c r="C21" s="4" t="s">
        <v>19</v>
      </c>
      <c r="D21" s="12">
        <v>259.89999999999998</v>
      </c>
      <c r="E21" s="12">
        <f t="shared" si="0"/>
        <v>233.90999999999997</v>
      </c>
      <c r="F21" s="5">
        <v>1</v>
      </c>
      <c r="G21" s="10">
        <f t="shared" si="1"/>
        <v>233.90999999999997</v>
      </c>
    </row>
    <row r="22" spans="1:7" x14ac:dyDescent="0.25">
      <c r="A22" s="6" t="s">
        <v>12</v>
      </c>
      <c r="B22" s="5" t="s">
        <v>14</v>
      </c>
      <c r="C22" s="4" t="s">
        <v>19</v>
      </c>
      <c r="D22" s="12">
        <v>139.9</v>
      </c>
      <c r="E22" s="12">
        <f t="shared" si="0"/>
        <v>125.91</v>
      </c>
      <c r="F22" s="5">
        <v>11</v>
      </c>
      <c r="G22" s="10">
        <f t="shared" si="1"/>
        <v>1385.01</v>
      </c>
    </row>
    <row r="23" spans="1:7" ht="15.75" thickBot="1" x14ac:dyDescent="0.3">
      <c r="A23" s="7" t="s">
        <v>13</v>
      </c>
      <c r="B23" s="8" t="s">
        <v>14</v>
      </c>
      <c r="C23" s="9" t="s">
        <v>19</v>
      </c>
      <c r="D23" s="16">
        <v>49.9</v>
      </c>
      <c r="E23" s="12">
        <f t="shared" si="0"/>
        <v>44.91</v>
      </c>
      <c r="F23" s="8">
        <v>21</v>
      </c>
      <c r="G23" s="10">
        <f t="shared" si="1"/>
        <v>943.1099999999999</v>
      </c>
    </row>
    <row r="24" spans="1:7" ht="5.25" customHeight="1" thickBot="1" x14ac:dyDescent="0.4">
      <c r="A24" s="38"/>
      <c r="B24" s="3"/>
      <c r="C24" s="3"/>
      <c r="D24" s="3"/>
      <c r="E24" s="3"/>
      <c r="F24" s="39"/>
      <c r="G24" s="3"/>
    </row>
    <row r="25" spans="1:7" ht="19.5" thickBot="1" x14ac:dyDescent="0.35">
      <c r="A25" s="44" t="s">
        <v>23</v>
      </c>
      <c r="B25" s="45"/>
      <c r="C25" s="45"/>
      <c r="D25" s="42">
        <f>SUM(D4:D23)</f>
        <v>3083.0000000000009</v>
      </c>
      <c r="E25" s="17">
        <f>SUM(E4:E23)</f>
        <v>2774.6999999999994</v>
      </c>
      <c r="F25" s="18">
        <f>SUM(F4:F23)</f>
        <v>132</v>
      </c>
      <c r="G25" s="19">
        <f>SUM(G4:G23)</f>
        <v>10195.019999999999</v>
      </c>
    </row>
  </sheetData>
  <mergeCells count="2">
    <mergeCell ref="A25:C25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sheetPr>
    <pageSetUpPr fitToPage="1"/>
  </sheetPr>
  <dimension ref="A1:I26"/>
  <sheetViews>
    <sheetView zoomScale="130" zoomScaleNormal="130" workbookViewId="0">
      <selection activeCell="K20" sqref="K20"/>
    </sheetView>
  </sheetViews>
  <sheetFormatPr defaultRowHeight="15" x14ac:dyDescent="0.25"/>
  <cols>
    <col min="1" max="1" width="16.85546875" customWidth="1"/>
    <col min="2" max="2" width="12.85546875" style="1" customWidth="1"/>
    <col min="3" max="3" width="13" customWidth="1"/>
    <col min="4" max="4" width="18.28515625" customWidth="1"/>
    <col min="5" max="5" width="26.85546875" bestFit="1" customWidth="1"/>
    <col min="6" max="6" width="10.140625" bestFit="1" customWidth="1"/>
    <col min="7" max="7" width="18.28515625" bestFit="1" customWidth="1"/>
    <col min="9" max="10" width="12" bestFit="1" customWidth="1"/>
  </cols>
  <sheetData>
    <row r="1" spans="1:9" ht="21" x14ac:dyDescent="0.35">
      <c r="A1" s="11" t="s">
        <v>21</v>
      </c>
      <c r="B1" s="11"/>
      <c r="C1" s="11"/>
      <c r="D1" s="11"/>
      <c r="E1" s="11"/>
      <c r="F1" s="11"/>
      <c r="G1" s="11"/>
    </row>
    <row r="2" spans="1:9" ht="5.25" customHeight="1" thickBot="1" x14ac:dyDescent="0.4">
      <c r="A2" s="3"/>
      <c r="B2" s="3"/>
      <c r="C2" s="3"/>
      <c r="D2" s="3"/>
      <c r="E2" s="20"/>
      <c r="F2" s="20"/>
      <c r="G2" s="20"/>
    </row>
    <row r="3" spans="1:9" s="2" customFormat="1" ht="18.75" x14ac:dyDescent="0.3">
      <c r="A3" s="30" t="s">
        <v>0</v>
      </c>
      <c r="B3" s="31" t="s">
        <v>1</v>
      </c>
      <c r="C3" s="31" t="s">
        <v>16</v>
      </c>
      <c r="D3" s="32" t="s">
        <v>17</v>
      </c>
      <c r="E3" s="33" t="s">
        <v>27</v>
      </c>
      <c r="F3" s="31" t="s">
        <v>22</v>
      </c>
      <c r="G3" s="31" t="s">
        <v>25</v>
      </c>
      <c r="I3" s="25" t="s">
        <v>24</v>
      </c>
    </row>
    <row r="4" spans="1:9" ht="15.75" thickBot="1" x14ac:dyDescent="0.3">
      <c r="A4" s="6" t="s">
        <v>15</v>
      </c>
      <c r="B4" s="5" t="s">
        <v>2</v>
      </c>
      <c r="C4" s="4" t="s">
        <v>18</v>
      </c>
      <c r="D4" s="29">
        <v>25.9</v>
      </c>
      <c r="E4" s="34">
        <f>Tabela4[[#This Row],[Preço Unitário]]-(Tabela4[[#This Row],[Preço Unitário]]*$I$4)</f>
        <v>23.31</v>
      </c>
      <c r="F4" s="4">
        <v>12</v>
      </c>
      <c r="G4" s="29">
        <f>Tabela4[[#This Row],[Preço c/ Desconto]]*Tabela4[[#This Row],[Qtd]]</f>
        <v>279.71999999999997</v>
      </c>
      <c r="I4" s="26">
        <v>0.1</v>
      </c>
    </row>
    <row r="5" spans="1:9" x14ac:dyDescent="0.25">
      <c r="A5" s="6" t="s">
        <v>15</v>
      </c>
      <c r="B5" s="5" t="s">
        <v>3</v>
      </c>
      <c r="C5" s="4" t="s">
        <v>18</v>
      </c>
      <c r="D5" s="29">
        <v>29.9</v>
      </c>
      <c r="E5" s="34">
        <f>Tabela4[[#This Row],[Preço Unitário]]-(Tabela4[[#This Row],[Preço Unitário]]*$I$4)</f>
        <v>26.909999999999997</v>
      </c>
      <c r="F5" s="4">
        <v>10</v>
      </c>
      <c r="G5" s="29">
        <f>Tabela4[[#This Row],[Preço c/ Desconto]]*Tabela4[[#This Row],[Qtd]]</f>
        <v>269.09999999999997</v>
      </c>
    </row>
    <row r="6" spans="1:9" x14ac:dyDescent="0.25">
      <c r="A6" s="6" t="s">
        <v>15</v>
      </c>
      <c r="B6" s="5" t="s">
        <v>4</v>
      </c>
      <c r="C6" s="4" t="s">
        <v>18</v>
      </c>
      <c r="D6" s="29">
        <v>32.9</v>
      </c>
      <c r="E6" s="34">
        <f>Tabela4[[#This Row],[Preço Unitário]]-(Tabela4[[#This Row],[Preço Unitário]]*$I$4)</f>
        <v>29.61</v>
      </c>
      <c r="F6" s="4">
        <v>6</v>
      </c>
      <c r="G6" s="29">
        <f>Tabela4[[#This Row],[Preço c/ Desconto]]*Tabela4[[#This Row],[Qtd]]</f>
        <v>177.66</v>
      </c>
    </row>
    <row r="7" spans="1:9" x14ac:dyDescent="0.25">
      <c r="A7" s="6" t="s">
        <v>5</v>
      </c>
      <c r="B7" s="5" t="s">
        <v>14</v>
      </c>
      <c r="C7" s="4" t="s">
        <v>19</v>
      </c>
      <c r="D7" s="29">
        <v>399.9</v>
      </c>
      <c r="E7" s="34">
        <f>Tabela4[[#This Row],[Preço Unitário]]-(Tabela4[[#This Row],[Preço Unitário]]*$I$4)</f>
        <v>359.90999999999997</v>
      </c>
      <c r="F7" s="4">
        <v>3</v>
      </c>
      <c r="G7" s="29">
        <f>Tabela4[[#This Row],[Preço c/ Desconto]]*Tabela4[[#This Row],[Qtd]]</f>
        <v>1079.73</v>
      </c>
    </row>
    <row r="8" spans="1:9" x14ac:dyDescent="0.25">
      <c r="A8" s="6" t="s">
        <v>6</v>
      </c>
      <c r="B8" s="5" t="s">
        <v>2</v>
      </c>
      <c r="C8" s="4" t="s">
        <v>18</v>
      </c>
      <c r="D8" s="29">
        <v>249.9</v>
      </c>
      <c r="E8" s="34">
        <f>Tabela4[[#This Row],[Preço Unitário]]-(Tabela4[[#This Row],[Preço Unitário]]*$I$4)</f>
        <v>224.91</v>
      </c>
      <c r="F8" s="4">
        <v>1</v>
      </c>
      <c r="G8" s="29">
        <f>Tabela4[[#This Row],[Preço c/ Desconto]]*Tabela4[[#This Row],[Qtd]]</f>
        <v>224.91</v>
      </c>
    </row>
    <row r="9" spans="1:9" x14ac:dyDescent="0.25">
      <c r="A9" s="6" t="s">
        <v>6</v>
      </c>
      <c r="B9" s="5" t="s">
        <v>3</v>
      </c>
      <c r="C9" s="4" t="s">
        <v>18</v>
      </c>
      <c r="D9" s="29">
        <v>259.89999999999998</v>
      </c>
      <c r="E9" s="34">
        <f>Tabela4[[#This Row],[Preço Unitário]]-(Tabela4[[#This Row],[Preço Unitário]]*$I$4)</f>
        <v>233.90999999999997</v>
      </c>
      <c r="F9" s="4">
        <v>2</v>
      </c>
      <c r="G9" s="29">
        <f>Tabela4[[#This Row],[Preço c/ Desconto]]*Tabela4[[#This Row],[Qtd]]</f>
        <v>467.81999999999994</v>
      </c>
    </row>
    <row r="10" spans="1:9" x14ac:dyDescent="0.25">
      <c r="A10" s="6" t="s">
        <v>6</v>
      </c>
      <c r="B10" s="5" t="s">
        <v>4</v>
      </c>
      <c r="C10" s="4" t="s">
        <v>18</v>
      </c>
      <c r="D10" s="29">
        <v>299.89999999999998</v>
      </c>
      <c r="E10" s="34">
        <f>Tabela4[[#This Row],[Preço Unitário]]-(Tabela4[[#This Row],[Preço Unitário]]*$I$4)</f>
        <v>269.90999999999997</v>
      </c>
      <c r="F10" s="4">
        <v>1</v>
      </c>
      <c r="G10" s="29">
        <f>Tabela4[[#This Row],[Preço c/ Desconto]]*Tabela4[[#This Row],[Qtd]]</f>
        <v>269.90999999999997</v>
      </c>
    </row>
    <row r="11" spans="1:9" x14ac:dyDescent="0.25">
      <c r="A11" s="6" t="s">
        <v>7</v>
      </c>
      <c r="B11" s="5" t="s">
        <v>2</v>
      </c>
      <c r="C11" s="4" t="s">
        <v>18</v>
      </c>
      <c r="D11" s="29">
        <v>85.9</v>
      </c>
      <c r="E11" s="34">
        <f>Tabela4[[#This Row],[Preço Unitário]]-(Tabela4[[#This Row],[Preço Unitário]]*$I$4)</f>
        <v>77.31</v>
      </c>
      <c r="F11" s="4">
        <v>8</v>
      </c>
      <c r="G11" s="29">
        <f>Tabela4[[#This Row],[Preço c/ Desconto]]*Tabela4[[#This Row],[Qtd]]</f>
        <v>618.48</v>
      </c>
    </row>
    <row r="12" spans="1:9" x14ac:dyDescent="0.25">
      <c r="A12" s="6" t="s">
        <v>7</v>
      </c>
      <c r="B12" s="5" t="s">
        <v>3</v>
      </c>
      <c r="C12" s="4" t="s">
        <v>18</v>
      </c>
      <c r="D12" s="29">
        <v>89.9</v>
      </c>
      <c r="E12" s="34">
        <f>Tabela4[[#This Row],[Preço Unitário]]-(Tabela4[[#This Row],[Preço Unitário]]*$I$4)</f>
        <v>80.910000000000011</v>
      </c>
      <c r="F12" s="4">
        <v>5</v>
      </c>
      <c r="G12" s="29">
        <f>Tabela4[[#This Row],[Preço c/ Desconto]]*Tabela4[[#This Row],[Qtd]]</f>
        <v>404.55000000000007</v>
      </c>
    </row>
    <row r="13" spans="1:9" x14ac:dyDescent="0.25">
      <c r="A13" s="6" t="s">
        <v>7</v>
      </c>
      <c r="B13" s="5" t="s">
        <v>4</v>
      </c>
      <c r="C13" s="4" t="s">
        <v>18</v>
      </c>
      <c r="D13" s="29">
        <v>92.9</v>
      </c>
      <c r="E13" s="34">
        <f>Tabela4[[#This Row],[Preço Unitário]]-(Tabela4[[#This Row],[Preço Unitário]]*$I$4)</f>
        <v>83.61</v>
      </c>
      <c r="F13" s="4">
        <v>6</v>
      </c>
      <c r="G13" s="29">
        <f>Tabela4[[#This Row],[Preço c/ Desconto]]*Tabela4[[#This Row],[Qtd]]</f>
        <v>501.65999999999997</v>
      </c>
    </row>
    <row r="14" spans="1:9" x14ac:dyDescent="0.25">
      <c r="A14" s="6" t="s">
        <v>8</v>
      </c>
      <c r="B14" s="5" t="s">
        <v>14</v>
      </c>
      <c r="C14" s="4" t="s">
        <v>18</v>
      </c>
      <c r="D14" s="29">
        <v>149.9</v>
      </c>
      <c r="E14" s="34">
        <f>Tabela4[[#This Row],[Preço Unitário]]-(Tabela4[[#This Row],[Preço Unitário]]*$I$4)</f>
        <v>134.91</v>
      </c>
      <c r="F14" s="4">
        <v>2</v>
      </c>
      <c r="G14" s="29">
        <f>Tabela4[[#This Row],[Preço c/ Desconto]]*Tabela4[[#This Row],[Qtd]]</f>
        <v>269.82</v>
      </c>
    </row>
    <row r="15" spans="1:9" x14ac:dyDescent="0.25">
      <c r="A15" s="6" t="s">
        <v>9</v>
      </c>
      <c r="B15" s="5" t="s">
        <v>2</v>
      </c>
      <c r="C15" s="4" t="s">
        <v>18</v>
      </c>
      <c r="D15" s="29">
        <v>65.900000000000006</v>
      </c>
      <c r="E15" s="34">
        <f>Tabela4[[#This Row],[Preço Unitário]]-(Tabela4[[#This Row],[Preço Unitário]]*$I$4)</f>
        <v>59.31</v>
      </c>
      <c r="F15" s="4">
        <v>12</v>
      </c>
      <c r="G15" s="29">
        <f>Tabela4[[#This Row],[Preço c/ Desconto]]*Tabela4[[#This Row],[Qtd]]</f>
        <v>711.72</v>
      </c>
    </row>
    <row r="16" spans="1:9" x14ac:dyDescent="0.25">
      <c r="A16" s="6" t="s">
        <v>9</v>
      </c>
      <c r="B16" s="5" t="s">
        <v>3</v>
      </c>
      <c r="C16" s="4" t="s">
        <v>18</v>
      </c>
      <c r="D16" s="29">
        <v>69.900000000000006</v>
      </c>
      <c r="E16" s="34">
        <f>Tabela4[[#This Row],[Preço Unitário]]-(Tabela4[[#This Row],[Preço Unitário]]*$I$4)</f>
        <v>62.910000000000004</v>
      </c>
      <c r="F16" s="4">
        <v>15</v>
      </c>
      <c r="G16" s="29">
        <f>Tabela4[[#This Row],[Preço c/ Desconto]]*Tabela4[[#This Row],[Qtd]]</f>
        <v>943.65000000000009</v>
      </c>
    </row>
    <row r="17" spans="1:7" x14ac:dyDescent="0.25">
      <c r="A17" s="6" t="s">
        <v>9</v>
      </c>
      <c r="B17" s="5" t="s">
        <v>4</v>
      </c>
      <c r="C17" s="4" t="s">
        <v>18</v>
      </c>
      <c r="D17" s="29">
        <v>70.900000000000006</v>
      </c>
      <c r="E17" s="34">
        <f>Tabela4[[#This Row],[Preço Unitário]]-(Tabela4[[#This Row],[Preço Unitário]]*$I$4)</f>
        <v>63.81</v>
      </c>
      <c r="F17" s="4">
        <v>13</v>
      </c>
      <c r="G17" s="29">
        <f>Tabela4[[#This Row],[Preço c/ Desconto]]*Tabela4[[#This Row],[Qtd]]</f>
        <v>829.53</v>
      </c>
    </row>
    <row r="18" spans="1:7" x14ac:dyDescent="0.25">
      <c r="A18" s="6" t="s">
        <v>10</v>
      </c>
      <c r="B18" s="5">
        <v>36</v>
      </c>
      <c r="C18" s="4" t="s">
        <v>20</v>
      </c>
      <c r="D18" s="29">
        <v>199.9</v>
      </c>
      <c r="E18" s="34">
        <f>Tabela4[[#This Row],[Preço Unitário]]-(Tabela4[[#This Row],[Preço Unitário]]*$I$4)</f>
        <v>179.91</v>
      </c>
      <c r="F18" s="4">
        <v>2</v>
      </c>
      <c r="G18" s="29">
        <f>Tabela4[[#This Row],[Preço c/ Desconto]]*Tabela4[[#This Row],[Qtd]]</f>
        <v>359.82</v>
      </c>
    </row>
    <row r="19" spans="1:7" x14ac:dyDescent="0.25">
      <c r="A19" s="6" t="s">
        <v>10</v>
      </c>
      <c r="B19" s="5">
        <v>37</v>
      </c>
      <c r="C19" s="4" t="s">
        <v>20</v>
      </c>
      <c r="D19" s="29">
        <v>249.9</v>
      </c>
      <c r="E19" s="34">
        <f>Tabela4[[#This Row],[Preço Unitário]]-(Tabela4[[#This Row],[Preço Unitário]]*$I$4)</f>
        <v>224.91</v>
      </c>
      <c r="F19" s="4">
        <v>1</v>
      </c>
      <c r="G19" s="29">
        <f>Tabela4[[#This Row],[Preço c/ Desconto]]*Tabela4[[#This Row],[Qtd]]</f>
        <v>224.91</v>
      </c>
    </row>
    <row r="20" spans="1:7" x14ac:dyDescent="0.25">
      <c r="A20" s="6" t="s">
        <v>10</v>
      </c>
      <c r="B20" s="5">
        <v>38</v>
      </c>
      <c r="C20" s="4" t="s">
        <v>20</v>
      </c>
      <c r="D20" s="29">
        <v>259.89999999999998</v>
      </c>
      <c r="E20" s="34">
        <f>Tabela4[[#This Row],[Preço Unitário]]-(Tabela4[[#This Row],[Preço Unitário]]*$I$4)</f>
        <v>233.90999999999997</v>
      </c>
      <c r="F20" s="4">
        <v>0</v>
      </c>
      <c r="G20" s="29">
        <f>Tabela4[[#This Row],[Preço c/ Desconto]]*Tabela4[[#This Row],[Qtd]]</f>
        <v>0</v>
      </c>
    </row>
    <row r="21" spans="1:7" x14ac:dyDescent="0.25">
      <c r="A21" s="6" t="s">
        <v>11</v>
      </c>
      <c r="B21" s="5" t="s">
        <v>14</v>
      </c>
      <c r="C21" s="4" t="s">
        <v>19</v>
      </c>
      <c r="D21" s="29">
        <v>259.89999999999998</v>
      </c>
      <c r="E21" s="34">
        <f>Tabela4[[#This Row],[Preço Unitário]]-(Tabela4[[#This Row],[Preço Unitário]]*$I$4)</f>
        <v>233.90999999999997</v>
      </c>
      <c r="F21" s="4">
        <v>1</v>
      </c>
      <c r="G21" s="29">
        <f>Tabela4[[#This Row],[Preço c/ Desconto]]*Tabela4[[#This Row],[Qtd]]</f>
        <v>233.90999999999997</v>
      </c>
    </row>
    <row r="22" spans="1:7" x14ac:dyDescent="0.25">
      <c r="A22" s="6" t="s">
        <v>12</v>
      </c>
      <c r="B22" s="5" t="s">
        <v>14</v>
      </c>
      <c r="C22" s="4" t="s">
        <v>19</v>
      </c>
      <c r="D22" s="29">
        <v>139.9</v>
      </c>
      <c r="E22" s="34">
        <f>Tabela4[[#This Row],[Preço Unitário]]-(Tabela4[[#This Row],[Preço Unitário]]*$I$4)</f>
        <v>125.91</v>
      </c>
      <c r="F22" s="4">
        <v>11</v>
      </c>
      <c r="G22" s="29">
        <f>Tabela4[[#This Row],[Preço c/ Desconto]]*Tabela4[[#This Row],[Qtd]]</f>
        <v>1385.01</v>
      </c>
    </row>
    <row r="23" spans="1:7" ht="15.75" thickBot="1" x14ac:dyDescent="0.3">
      <c r="A23" s="7" t="s">
        <v>13</v>
      </c>
      <c r="B23" s="8" t="s">
        <v>14</v>
      </c>
      <c r="C23" s="9" t="s">
        <v>19</v>
      </c>
      <c r="D23" s="35">
        <v>49.9</v>
      </c>
      <c r="E23" s="36">
        <f>Tabela4[[#This Row],[Preço Unitário]]-(Tabela4[[#This Row],[Preço Unitário]]*$I$4)</f>
        <v>44.91</v>
      </c>
      <c r="F23" s="9">
        <v>21</v>
      </c>
      <c r="G23" s="35">
        <f>Tabela4[[#This Row],[Preço c/ Desconto]]*Tabela4[[#This Row],[Qtd]]</f>
        <v>943.1099999999999</v>
      </c>
    </row>
    <row r="24" spans="1:7" ht="5.25" customHeight="1" thickBot="1" x14ac:dyDescent="0.4">
      <c r="A24" s="3"/>
      <c r="B24" s="3"/>
      <c r="C24" s="3"/>
      <c r="D24" s="3"/>
      <c r="E24" s="40">
        <f>Tabela4[[#This Row],[Preço Unitário]]-(Tabela4[[#This Row],[Preço Unitário]]*$I$4)</f>
        <v>0</v>
      </c>
      <c r="F24" s="20"/>
      <c r="G24" s="40">
        <f>Tabela4[[#This Row],[Preço c/ Desconto]]*Tabela4[[#This Row],[Qtd]]</f>
        <v>0</v>
      </c>
    </row>
    <row r="25" spans="1:7" ht="19.5" thickBot="1" x14ac:dyDescent="0.35">
      <c r="A25" s="21"/>
      <c r="B25" s="22"/>
      <c r="C25" s="22" t="s">
        <v>23</v>
      </c>
      <c r="D25" s="23">
        <f>SUBTOTAL(109,Tabela4[Preço Unitário])</f>
        <v>3083.0000000000009</v>
      </c>
      <c r="E25" s="41">
        <f>SUBTOTAL(109,Tabela4[Preço c/ Desconto])</f>
        <v>2774.6999999999994</v>
      </c>
      <c r="F25" s="24">
        <f>SUBTOTAL(109,Tabela4[Qtd])</f>
        <v>132</v>
      </c>
      <c r="G25" s="23">
        <f>SUBTOTAL(109,Tabela4[Valor Total])</f>
        <v>10195.019999999999</v>
      </c>
    </row>
    <row r="26" spans="1:7" x14ac:dyDescent="0.25">
      <c r="B26"/>
    </row>
  </sheetData>
  <pageMargins left="0.511811024" right="0.511811024" top="0.78740157499999996" bottom="0.78740157499999996" header="0.31496062000000002" footer="0.31496062000000002"/>
  <pageSetup paperSize="9" scale="9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Planilha3</vt:lpstr>
      <vt:lpstr>Produtos</vt:lpstr>
      <vt:lpstr>Tabela de Produtos</vt:lpstr>
      <vt:lpstr>Meu Gráfico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Gustavo Rafael</cp:lastModifiedBy>
  <cp:lastPrinted>2024-09-20T00:51:25Z</cp:lastPrinted>
  <dcterms:created xsi:type="dcterms:W3CDTF">2023-06-02T17:54:12Z</dcterms:created>
  <dcterms:modified xsi:type="dcterms:W3CDTF">2024-09-24T23:17:01Z</dcterms:modified>
</cp:coreProperties>
</file>