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" sheetId="1" state="visible" r:id="rId2"/>
  </sheets>
  <definedNames>
    <definedName function="false" hidden="false" localSheetId="0" name="lpg" vbProcedure="false">dane!$A$1:$B$366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<sst xmlns="http://schemas.openxmlformats.org/spreadsheetml/2006/main" count="40" uniqueCount="35">
  <si>
    <t xml:space="preserve">data</t>
  </si>
  <si>
    <t xml:space="preserve">km</t>
  </si>
  <si>
    <t xml:space="preserve">czy czwartek?</t>
  </si>
  <si>
    <t xml:space="preserve">lpg</t>
  </si>
  <si>
    <t xml:space="preserve">pb95</t>
  </si>
  <si>
    <t xml:space="preserve">użyte lpg</t>
  </si>
  <si>
    <t xml:space="preserve">użyte pb95</t>
  </si>
  <si>
    <t xml:space="preserve">paliwo</t>
  </si>
  <si>
    <t xml:space="preserve">pb95 start</t>
  </si>
  <si>
    <t xml:space="preserve">pb95 zużycie</t>
  </si>
  <si>
    <t xml:space="preserve">tankowanie pb95?</t>
  </si>
  <si>
    <t xml:space="preserve">pb95 plus</t>
  </si>
  <si>
    <t xml:space="preserve">pb95 koniec</t>
  </si>
  <si>
    <t xml:space="preserve">lpg start</t>
  </si>
  <si>
    <t xml:space="preserve">lpg zużycie</t>
  </si>
  <si>
    <t xml:space="preserve">tankowanie lpg?</t>
  </si>
  <si>
    <t xml:space="preserve">lpg plus</t>
  </si>
  <si>
    <t xml:space="preserve">lpg koniec</t>
  </si>
  <si>
    <t xml:space="preserve">Cena</t>
  </si>
  <si>
    <t xml:space="preserve">Ile razy użyto paliwa:</t>
  </si>
  <si>
    <t xml:space="preserve">mniej niż 5,25 lpg?</t>
  </si>
  <si>
    <t xml:space="preserve">lpg po podróży</t>
  </si>
  <si>
    <t xml:space="preserve">1l LPG:</t>
  </si>
  <si>
    <t xml:space="preserve">LPG:</t>
  </si>
  <si>
    <t xml:space="preserve">1l Pb95:</t>
  </si>
  <si>
    <t xml:space="preserve">Obu:</t>
  </si>
  <si>
    <t xml:space="preserve">Instalacji:</t>
  </si>
  <si>
    <t xml:space="preserve">Ile razy tankowano:</t>
  </si>
  <si>
    <t xml:space="preserve">Zużyte paliwo</t>
  </si>
  <si>
    <t xml:space="preserve">Pb95:</t>
  </si>
  <si>
    <t xml:space="preserve">Pierwszy dzień z mniej niż 5,25l LPG rano:</t>
  </si>
  <si>
    <t xml:space="preserve">Koszt eksploatacji</t>
  </si>
  <si>
    <t xml:space="preserve">poniedziałek</t>
  </si>
  <si>
    <t xml:space="preserve">Wykres</t>
  </si>
  <si>
    <t xml:space="preserve">brak bo mógłbym narysować kredką lepszy wykres niż wyszedłby w LibreOffice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</si>
</sst>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0" activeCellId="0" sqref="W20"/>
    </sheetView>
  </sheetViews>
  <sheetFormatPr defaultRowHeight="13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4.86"/>
    <col collapsed="false" customWidth="true" hidden="false" outlineLevel="0" max="3" min="3" style="0" width="12.86"/>
    <col collapsed="false" customWidth="true" hidden="false" outlineLevel="0" max="4" min="4" style="0" width="6.01"/>
    <col collapsed="false" customWidth="true" hidden="true" outlineLevel="0" max="6" min="5" style="0" width="6.01"/>
    <col collapsed="false" customWidth="true" hidden="true" outlineLevel="0" max="7" min="7" style="0" width="9.29"/>
    <col collapsed="false" customWidth="true" hidden="true" outlineLevel="0" max="8" min="8" style="0" width="10.71"/>
    <col collapsed="false" customWidth="true" hidden="false" outlineLevel="0" max="9" min="9" style="0" width="10.71"/>
    <col collapsed="false" customWidth="true" hidden="false" outlineLevel="0" max="10" min="10" style="0" width="8.67"/>
    <col collapsed="false" customWidth="true" hidden="false" outlineLevel="0" max="11" min="11" style="0" width="9.85"/>
    <col collapsed="false" customWidth="true" hidden="false" outlineLevel="0" max="12" min="12" style="0" width="12.57"/>
    <col collapsed="false" customWidth="true" hidden="false" outlineLevel="0" max="13" min="13" style="0" width="17.42"/>
    <col collapsed="false" customWidth="true" hidden="false" outlineLevel="0" max="14" min="14" style="0" width="9.59"/>
    <col collapsed="false" customWidth="true" hidden="false" outlineLevel="0" max="15" min="15" style="0" width="13.43"/>
    <col collapsed="false" customWidth="true" hidden="false" outlineLevel="0" max="16" min="16" style="0" width="8.67"/>
    <col collapsed="false" customWidth="true" hidden="false" outlineLevel="0" max="17" min="17" style="0" width="11.14"/>
    <col collapsed="false" customWidth="true" hidden="false" outlineLevel="0" max="18" min="18" style="0" width="15.69"/>
    <col collapsed="false" customWidth="true" hidden="false" outlineLevel="0" max="19" min="19" style="0" width="8.47"/>
    <col collapsed="false" customWidth="true" hidden="false" outlineLevel="0" max="20" min="20" style="0" width="10.42"/>
    <col collapsed="false" customWidth="true" hidden="false" outlineLevel="0" max="21" min="21" style="0" width="8.67"/>
    <col collapsed="false" customWidth="true" hidden="false" outlineLevel="0" max="22" min="22" style="0" width="9.72"/>
    <col collapsed="false" customWidth="true" hidden="false" outlineLevel="0" max="23" min="23" style="0" width="10.41"/>
    <col collapsed="false" customWidth="true" hidden="false" outlineLevel="0" max="25" min="24" style="0" width="13.34"/>
    <col collapsed="false" customWidth="true" hidden="false" outlineLevel="0" max="26" min="26" style="0" width="12.5"/>
    <col collapsed="false" customWidth="true" hidden="false" outlineLevel="0" max="27" min="27" style="0" width="8.67"/>
    <col collapsed="false" customWidth="true" hidden="false" outlineLevel="0" max="28" min="28" style="0" width="17.09"/>
    <col collapsed="false" customWidth="true" hidden="false" outlineLevel="0" max="29" min="29" style="0" width="14.03"/>
    <col collapsed="false" customWidth="true" hidden="false" outlineLevel="0" max="1025" min="30" style="0" width="8.67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2" t="s">
        <v>18</v>
      </c>
      <c r="W1" s="2"/>
      <c r="Y1" s="2" t="s">
        <v>19</v>
      </c>
      <c r="Z1" s="2"/>
      <c r="AB1" s="1" t="s">
        <v>20</v>
      </c>
      <c r="AC1" s="1" t="s">
        <v>21</v>
      </c>
    </row>
    <row r="2" customFormat="false" ht="13.8" hidden="false" customHeight="false" outlineLevel="0" collapsed="false">
      <c r="A2" s="3" t="n">
        <v>41640</v>
      </c>
      <c r="B2" s="0" t="n">
        <v>159</v>
      </c>
      <c r="C2" s="0" t="str">
        <f aca="false">IF(WEEKDAY(A2,2)=4,"czwartek","")</f>
        <v/>
      </c>
      <c r="E2" s="4" t="n">
        <v>30</v>
      </c>
      <c r="F2" s="4" t="n">
        <v>45</v>
      </c>
      <c r="G2" s="4" t="n">
        <f aca="false">IF(E2&gt;15,9/100*B2,9/100*B2/2)</f>
        <v>14.31</v>
      </c>
      <c r="H2" s="4" t="n">
        <f aca="false">IF(E2&lt;=15,6/100*B2/2,0)</f>
        <v>0</v>
      </c>
      <c r="I2" s="4"/>
      <c r="J2" s="0" t="str">
        <f aca="false">IF(P2&gt;15,"lpg","50/50")</f>
        <v>lpg</v>
      </c>
      <c r="K2" s="0" t="n">
        <v>45</v>
      </c>
      <c r="L2" s="0" t="n">
        <f aca="false">ROUND(IF(J2="lpg",0,0.06*B2/2),2)</f>
        <v>0</v>
      </c>
      <c r="M2" s="0" t="str">
        <f aca="false">IF(AND(C2="czwartek",K2-L2&lt;40),"tak","nie")</f>
        <v>nie</v>
      </c>
      <c r="N2" s="0" t="n">
        <f aca="false">ROUND(IF(M2="tak",45-(K2-L2),0),2)</f>
        <v>0</v>
      </c>
      <c r="O2" s="0" t="n">
        <f aca="false">IF(M2="tak",45,K2-L2)</f>
        <v>45</v>
      </c>
      <c r="P2" s="0" t="n">
        <v>30</v>
      </c>
      <c r="Q2" s="4" t="n">
        <f aca="false">ROUND(IF(J2="lpg",B2*0.09,(B2/2)*0.09),2)</f>
        <v>14.31</v>
      </c>
      <c r="R2" s="0" t="str">
        <f aca="false">IF(P2-Q2&lt;5,"tak","nie")</f>
        <v>nie</v>
      </c>
      <c r="S2" s="0" t="n">
        <f aca="false">IF(R2="tak",30-AC2,0)</f>
        <v>0</v>
      </c>
      <c r="T2" s="0" t="n">
        <f aca="false">IF(R2="tak",30,P2-Q2)</f>
        <v>15.69</v>
      </c>
      <c r="V2" s="1" t="s">
        <v>22</v>
      </c>
      <c r="W2" s="0" t="n">
        <v>2.29</v>
      </c>
      <c r="Y2" s="1" t="s">
        <v>23</v>
      </c>
      <c r="Z2" s="0" t="n">
        <f aca="false">COUNTIF(J2:J366,"lpg")</f>
        <v>200</v>
      </c>
      <c r="AB2" s="0" t="str">
        <f aca="false">IF(P2&lt;5.25,"tak","")</f>
        <v/>
      </c>
      <c r="AC2" s="0" t="n">
        <f aca="false">P2-Q2</f>
        <v>15.69</v>
      </c>
    </row>
    <row r="3" customFormat="false" ht="13.8" hidden="false" customHeight="false" outlineLevel="0" collapsed="false">
      <c r="A3" s="3" t="n">
        <v>41641</v>
      </c>
      <c r="B3" s="0" t="n">
        <v>82</v>
      </c>
      <c r="C3" s="0" t="str">
        <f aca="false">IF(WEEKDAY(A3,2)=4,"czwartek","")</f>
        <v>czwartek</v>
      </c>
      <c r="E3" s="4" t="n">
        <f aca="false">IF(E2&lt;5,30,E2-G2)</f>
        <v>15.69</v>
      </c>
      <c r="F3" s="4" t="n">
        <f aca="false">IF(AND(F2&lt;40,C2="czwartek"),45,F2-H2)</f>
        <v>45</v>
      </c>
      <c r="G3" s="4" t="n">
        <f aca="false">IF(E3&gt;15,9/100*B3,9/100*B3/2)</f>
        <v>7.38</v>
      </c>
      <c r="H3" s="4" t="n">
        <f aca="false">IF(E3&lt;=15,6/100*B3/2,0)</f>
        <v>0</v>
      </c>
      <c r="I3" s="4"/>
      <c r="J3" s="0" t="str">
        <f aca="false">IF(P3&gt;15,"lpg","50/50")</f>
        <v>lpg</v>
      </c>
      <c r="K3" s="0" t="n">
        <f aca="false">O2</f>
        <v>45</v>
      </c>
      <c r="L3" s="0" t="n">
        <f aca="false">ROUND(IF(J3="lpg",0,0.06*B3/2),2)</f>
        <v>0</v>
      </c>
      <c r="M3" s="0" t="str">
        <f aca="false">IF(AND(C3="czwartek",K3-L3&lt;40),"tak","nie")</f>
        <v>nie</v>
      </c>
      <c r="N3" s="0" t="n">
        <f aca="false">ROUND(IF(M3="tak",45-(K3-L3),0),2)</f>
        <v>0</v>
      </c>
      <c r="O3" s="0" t="n">
        <f aca="false">IF(M3="tak",45,K3-L3)</f>
        <v>45</v>
      </c>
      <c r="P3" s="0" t="n">
        <f aca="false">T2</f>
        <v>15.69</v>
      </c>
      <c r="Q3" s="4" t="n">
        <f aca="false">ROUND(IF(J3="lpg",B3*0.09,(B3/2)*0.09),2)</f>
        <v>7.38</v>
      </c>
      <c r="R3" s="0" t="str">
        <f aca="false">IF(P3-Q3&lt;5,"tak","nie")</f>
        <v>nie</v>
      </c>
      <c r="S3" s="0" t="n">
        <f aca="false">IF(R3="tak",30-AC3,0)</f>
        <v>0</v>
      </c>
      <c r="T3" s="0" t="n">
        <f aca="false">IF(R3="tak",30,P3-Q3)</f>
        <v>8.31</v>
      </c>
      <c r="V3" s="1" t="s">
        <v>24</v>
      </c>
      <c r="W3" s="0" t="n">
        <v>4.99</v>
      </c>
      <c r="Y3" s="1" t="s">
        <v>25</v>
      </c>
      <c r="Z3" s="0" t="n">
        <f aca="false">COUNTIF(J2:J366,"50/50")</f>
        <v>165</v>
      </c>
      <c r="AB3" s="0" t="str">
        <f aca="false">IF(P3&lt;5.25,"tak","")</f>
        <v/>
      </c>
      <c r="AC3" s="0" t="n">
        <f aca="false">P3-Q3</f>
        <v>8.31</v>
      </c>
    </row>
    <row r="4" customFormat="false" ht="13.8" hidden="false" customHeight="false" outlineLevel="0" collapsed="false">
      <c r="A4" s="3" t="n">
        <v>41642</v>
      </c>
      <c r="B4" s="0" t="n">
        <v>108</v>
      </c>
      <c r="C4" s="0" t="str">
        <f aca="false">IF(WEEKDAY(A4,2)=4,"czwartek","")</f>
        <v/>
      </c>
      <c r="E4" s="4" t="n">
        <f aca="false">IF(E3&lt;5,30,E3-G3)</f>
        <v>8.31</v>
      </c>
      <c r="F4" s="4" t="n">
        <f aca="false">IF(AND(F3&lt;40,C3="czwartek"),45,F3-H3)</f>
        <v>45</v>
      </c>
      <c r="G4" s="4" t="n">
        <f aca="false">IF(E4&gt;15,9/100*B4,9/100*B4/2)</f>
        <v>4.86</v>
      </c>
      <c r="H4" s="4" t="n">
        <f aca="false">IF(E4&lt;=15,6/100*B4/2,0)</f>
        <v>3.24</v>
      </c>
      <c r="I4" s="4"/>
      <c r="J4" s="0" t="str">
        <f aca="false">IF(P4&gt;15,"lpg","50/50")</f>
        <v>50/50</v>
      </c>
      <c r="K4" s="0" t="n">
        <f aca="false">O3</f>
        <v>45</v>
      </c>
      <c r="L4" s="0" t="n">
        <f aca="false">ROUND(IF(J4="lpg",0,0.06*B4/2),2)</f>
        <v>3.24</v>
      </c>
      <c r="M4" s="0" t="str">
        <f aca="false">IF(AND(C4="czwartek",K4-L4&lt;40),"tak","nie")</f>
        <v>nie</v>
      </c>
      <c r="N4" s="0" t="n">
        <f aca="false">ROUND(IF(M4="tak",45-(K4-L4),0),2)</f>
        <v>0</v>
      </c>
      <c r="O4" s="0" t="n">
        <f aca="false">IF(M4="tak",45,K4-L4)</f>
        <v>41.76</v>
      </c>
      <c r="P4" s="0" t="n">
        <f aca="false">T3</f>
        <v>8.31</v>
      </c>
      <c r="Q4" s="4" t="n">
        <f aca="false">ROUND(IF(J4="lpg",B4*0.09,(B4/2)*0.09),2)</f>
        <v>4.86</v>
      </c>
      <c r="R4" s="0" t="str">
        <f aca="false">IF(P4-Q4&lt;5,"tak","nie")</f>
        <v>tak</v>
      </c>
      <c r="S4" s="0" t="n">
        <f aca="false">IF(R4="tak",30-AC4,0)</f>
        <v>26.55</v>
      </c>
      <c r="T4" s="0" t="n">
        <f aca="false">IF(R4="tak",30,P4-Q4)</f>
        <v>30</v>
      </c>
      <c r="V4" s="1" t="s">
        <v>26</v>
      </c>
      <c r="W4" s="0" t="n">
        <v>1600</v>
      </c>
      <c r="AB4" s="0" t="str">
        <f aca="false">IF(P4&lt;5.25,"tak","")</f>
        <v/>
      </c>
      <c r="AC4" s="0" t="n">
        <f aca="false">P4-Q4</f>
        <v>3.45</v>
      </c>
    </row>
    <row r="5" customFormat="false" ht="13.8" hidden="false" customHeight="false" outlineLevel="0" collapsed="false">
      <c r="A5" s="3" t="n">
        <v>41643</v>
      </c>
      <c r="B5" s="0" t="n">
        <v>149</v>
      </c>
      <c r="C5" s="0" t="str">
        <f aca="false">IF(WEEKDAY(A5,2)=4,"czwartek","")</f>
        <v/>
      </c>
      <c r="E5" s="4" t="n">
        <f aca="false">IF(E4&lt;5,30,E4-G4)</f>
        <v>3.45</v>
      </c>
      <c r="F5" s="4" t="n">
        <f aca="false">IF(AND(F4&lt;40,C4="czwartek"),45,F4-H4)</f>
        <v>41.76</v>
      </c>
      <c r="G5" s="4" t="n">
        <f aca="false">IF(E5&gt;15,9/100*B5,9/100*B5/2)</f>
        <v>6.705</v>
      </c>
      <c r="H5" s="4" t="n">
        <f aca="false">IF(E5&lt;=15,6/100*B5/2,0)</f>
        <v>4.47</v>
      </c>
      <c r="I5" s="4"/>
      <c r="J5" s="0" t="str">
        <f aca="false">IF(P5&gt;15,"lpg","50/50")</f>
        <v>lpg</v>
      </c>
      <c r="K5" s="0" t="n">
        <f aca="false">O4</f>
        <v>41.76</v>
      </c>
      <c r="L5" s="0" t="n">
        <f aca="false">ROUND(IF(J5="lpg",0,0.06*B5/2),2)</f>
        <v>0</v>
      </c>
      <c r="M5" s="0" t="str">
        <f aca="false">IF(AND(C5="czwartek",K5-L5&lt;40),"tak","nie")</f>
        <v>nie</v>
      </c>
      <c r="N5" s="0" t="n">
        <f aca="false">ROUND(IF(M5="tak",45-(K5-L5),0),2)</f>
        <v>0</v>
      </c>
      <c r="O5" s="0" t="n">
        <f aca="false">IF(M5="tak",45,K5-L5)</f>
        <v>41.76</v>
      </c>
      <c r="P5" s="0" t="n">
        <f aca="false">T4</f>
        <v>30</v>
      </c>
      <c r="Q5" s="4" t="n">
        <f aca="false">ROUND(IF(J5="lpg",B5*0.09,(B5/2)*0.09),2)</f>
        <v>13.41</v>
      </c>
      <c r="R5" s="0" t="str">
        <f aca="false">IF(P5-Q5&lt;5,"tak","nie")</f>
        <v>nie</v>
      </c>
      <c r="S5" s="0" t="n">
        <f aca="false">IF(R5="tak",30-AC5,0)</f>
        <v>0</v>
      </c>
      <c r="T5" s="0" t="n">
        <f aca="false">IF(R5="tak",30,P5-Q5)</f>
        <v>16.59</v>
      </c>
      <c r="Y5" s="2" t="s">
        <v>27</v>
      </c>
      <c r="Z5" s="2"/>
      <c r="AB5" s="0" t="str">
        <f aca="false">IF(P5&lt;5.25,"tak","")</f>
        <v/>
      </c>
      <c r="AC5" s="0" t="n">
        <f aca="false">P5-Q5</f>
        <v>16.59</v>
      </c>
    </row>
    <row r="6" customFormat="false" ht="13.8" hidden="false" customHeight="false" outlineLevel="0" collapsed="false">
      <c r="A6" s="3" t="n">
        <v>41644</v>
      </c>
      <c r="B6" s="0" t="n">
        <v>118</v>
      </c>
      <c r="C6" s="0" t="str">
        <f aca="false">IF(WEEKDAY(A6,2)=4,"czwartek","")</f>
        <v/>
      </c>
      <c r="E6" s="4" t="n">
        <f aca="false">IF(E5&lt;5,30,E5-G5)</f>
        <v>30</v>
      </c>
      <c r="F6" s="4" t="n">
        <f aca="false">IF(AND(F5&lt;40,C5="czwartek"),45,F5-H5)</f>
        <v>37.29</v>
      </c>
      <c r="G6" s="4" t="n">
        <f aca="false">IF(E6&gt;15,9/100*B6,9/100*B6/2)</f>
        <v>10.62</v>
      </c>
      <c r="H6" s="4" t="n">
        <f aca="false">IF(E6&lt;=15,6/100*B6/2,0)</f>
        <v>0</v>
      </c>
      <c r="I6" s="4"/>
      <c r="J6" s="0" t="str">
        <f aca="false">IF(P6&gt;15,"lpg","50/50")</f>
        <v>lpg</v>
      </c>
      <c r="K6" s="0" t="n">
        <f aca="false">O5</f>
        <v>41.76</v>
      </c>
      <c r="L6" s="0" t="n">
        <f aca="false">ROUND(IF(J6="lpg",0,0.06*B6/2),2)</f>
        <v>0</v>
      </c>
      <c r="M6" s="0" t="str">
        <f aca="false">IF(AND(C6="czwartek",K6-L6&lt;40),"tak","nie")</f>
        <v>nie</v>
      </c>
      <c r="N6" s="0" t="n">
        <f aca="false">ROUND(IF(M6="tak",45-(K6-L6),0),2)</f>
        <v>0</v>
      </c>
      <c r="O6" s="0" t="n">
        <f aca="false">IF(M6="tak",45,K6-L6)</f>
        <v>41.76</v>
      </c>
      <c r="P6" s="0" t="n">
        <f aca="false">T5</f>
        <v>16.59</v>
      </c>
      <c r="Q6" s="4" t="n">
        <f aca="false">ROUND(IF(J6="lpg",B6*0.09,(B6/2)*0.09),2)</f>
        <v>10.62</v>
      </c>
      <c r="R6" s="0" t="str">
        <f aca="false">IF(P6-Q6&lt;5,"tak","nie")</f>
        <v>nie</v>
      </c>
      <c r="S6" s="0" t="n">
        <f aca="false">IF(R6="tak",30-AC6,0)</f>
        <v>0</v>
      </c>
      <c r="T6" s="0" t="n">
        <f aca="false">IF(R6="tak",30,P6-Q6)</f>
        <v>5.97</v>
      </c>
      <c r="V6" s="2" t="s">
        <v>28</v>
      </c>
      <c r="W6" s="2"/>
      <c r="Y6" s="1" t="s">
        <v>23</v>
      </c>
      <c r="Z6" s="0" t="n">
        <f aca="false">COUNTIF(R2:R366,"tak")</f>
        <v>78</v>
      </c>
      <c r="AB6" s="0" t="str">
        <f aca="false">IF(P6&lt;5.25,"tak","")</f>
        <v/>
      </c>
      <c r="AC6" s="0" t="n">
        <f aca="false">P6-Q6</f>
        <v>5.97</v>
      </c>
    </row>
    <row r="7" customFormat="false" ht="13.8" hidden="false" customHeight="false" outlineLevel="0" collapsed="false">
      <c r="A7" s="3" t="n">
        <v>41645</v>
      </c>
      <c r="B7" s="0" t="n">
        <v>99</v>
      </c>
      <c r="C7" s="0" t="str">
        <f aca="false">IF(WEEKDAY(A7,2)=4,"czwartek","")</f>
        <v/>
      </c>
      <c r="E7" s="4" t="n">
        <f aca="false">IF(E6&lt;5,30,E6-G6)</f>
        <v>19.38</v>
      </c>
      <c r="F7" s="4" t="n">
        <f aca="false">IF(AND(F6&lt;40,C6="czwartek"),45,F6-H6)</f>
        <v>37.29</v>
      </c>
      <c r="G7" s="4" t="n">
        <f aca="false">IF(E7&gt;15,9/100*B7,9/100*B7/2)</f>
        <v>8.91</v>
      </c>
      <c r="H7" s="4" t="n">
        <f aca="false">IF(E7&lt;=15,6/100*B7/2,0)</f>
        <v>0</v>
      </c>
      <c r="I7" s="4"/>
      <c r="J7" s="0" t="str">
        <f aca="false">IF(P7&gt;15,"lpg","50/50")</f>
        <v>50/50</v>
      </c>
      <c r="K7" s="0" t="n">
        <f aca="false">O6</f>
        <v>41.76</v>
      </c>
      <c r="L7" s="0" t="n">
        <f aca="false">ROUND(IF(J7="lpg",0,0.06*B7/2),2)</f>
        <v>2.97</v>
      </c>
      <c r="M7" s="0" t="str">
        <f aca="false">IF(AND(C7="czwartek",K7-L7&lt;40),"tak","nie")</f>
        <v>nie</v>
      </c>
      <c r="N7" s="0" t="n">
        <f aca="false">ROUND(IF(M7="tak",45-(K7-L7),0),2)</f>
        <v>0</v>
      </c>
      <c r="O7" s="0" t="n">
        <f aca="false">IF(M7="tak",45,K7-L7)</f>
        <v>38.79</v>
      </c>
      <c r="P7" s="0" t="n">
        <f aca="false">T6</f>
        <v>5.97</v>
      </c>
      <c r="Q7" s="4" t="n">
        <f aca="false">ROUND(IF(J7="lpg",B7*0.09,(B7/2)*0.09),2)</f>
        <v>4.46</v>
      </c>
      <c r="R7" s="0" t="str">
        <f aca="false">IF(P7-Q7&lt;5,"tak","nie")</f>
        <v>tak</v>
      </c>
      <c r="S7" s="0" t="n">
        <f aca="false">IF(R7="tak",30-AC7,0)</f>
        <v>28.49</v>
      </c>
      <c r="T7" s="0" t="n">
        <f aca="false">IF(R7="tak",30,P7-Q7)</f>
        <v>30</v>
      </c>
      <c r="V7" s="1" t="s">
        <v>23</v>
      </c>
      <c r="W7" s="0" t="n">
        <f aca="false">SUM(S2:S366)</f>
        <v>2103.48</v>
      </c>
      <c r="Y7" s="1" t="s">
        <v>29</v>
      </c>
      <c r="Z7" s="0" t="n">
        <f aca="false">COUNTIF(M2:M366,"tak")</f>
        <v>43</v>
      </c>
      <c r="AB7" s="0" t="str">
        <f aca="false">IF(P7&lt;5.25,"tak","")</f>
        <v/>
      </c>
      <c r="AC7" s="0" t="n">
        <f aca="false">P7-Q7</f>
        <v>1.51</v>
      </c>
    </row>
    <row r="8" customFormat="false" ht="13.8" hidden="false" customHeight="false" outlineLevel="0" collapsed="false">
      <c r="A8" s="3" t="n">
        <v>41646</v>
      </c>
      <c r="B8" s="0" t="n">
        <v>67</v>
      </c>
      <c r="C8" s="0" t="str">
        <f aca="false">IF(WEEKDAY(A8,2)=4,"czwartek","")</f>
        <v/>
      </c>
      <c r="E8" s="4" t="n">
        <f aca="false">IF(E7&lt;5,30,E7-G7)</f>
        <v>10.47</v>
      </c>
      <c r="F8" s="4" t="n">
        <f aca="false">IF(AND(F7&lt;40,C7="czwartek"),45,F7-H7)</f>
        <v>37.29</v>
      </c>
      <c r="G8" s="4" t="n">
        <f aca="false">IF(E8&gt;15,9/100*B8,9/100*B8/2)</f>
        <v>3.015</v>
      </c>
      <c r="H8" s="4" t="n">
        <f aca="false">IF(E8&lt;=15,6/100*B8/2,0)</f>
        <v>2.01</v>
      </c>
      <c r="I8" s="4"/>
      <c r="J8" s="0" t="str">
        <f aca="false">IF(P8&gt;15,"lpg","50/50")</f>
        <v>lpg</v>
      </c>
      <c r="K8" s="0" t="n">
        <f aca="false">O7</f>
        <v>38.79</v>
      </c>
      <c r="L8" s="0" t="n">
        <f aca="false">ROUND(IF(J8="lpg",0,0.06*B8/2),2)</f>
        <v>0</v>
      </c>
      <c r="M8" s="0" t="str">
        <f aca="false">IF(AND(C8="czwartek",K8-L8&lt;40),"tak","nie")</f>
        <v>nie</v>
      </c>
      <c r="N8" s="0" t="n">
        <f aca="false">ROUND(IF(M8="tak",45-(K8-L8),0),2)</f>
        <v>0</v>
      </c>
      <c r="O8" s="0" t="n">
        <f aca="false">IF(M8="tak",45,K8-L8)</f>
        <v>38.79</v>
      </c>
      <c r="P8" s="0" t="n">
        <f aca="false">T7</f>
        <v>30</v>
      </c>
      <c r="Q8" s="4" t="n">
        <f aca="false">ROUND(IF(J8="lpg",B8*0.09,(B8/2)*0.09),2)</f>
        <v>6.03</v>
      </c>
      <c r="R8" s="0" t="str">
        <f aca="false">IF(P8-Q8&lt;5,"tak","nie")</f>
        <v>nie</v>
      </c>
      <c r="S8" s="0" t="n">
        <f aca="false">IF(R8="tak",30-AC8,0)</f>
        <v>0</v>
      </c>
      <c r="T8" s="0" t="n">
        <f aca="false">IF(R8="tak",30,P8-Q8)</f>
        <v>23.97</v>
      </c>
      <c r="V8" s="1" t="s">
        <v>29</v>
      </c>
      <c r="W8" s="0" t="n">
        <f aca="false">SUM(N2:N366)</f>
        <v>380.76</v>
      </c>
      <c r="AB8" s="0" t="str">
        <f aca="false">IF(P8&lt;5.25,"tak","")</f>
        <v/>
      </c>
      <c r="AC8" s="0" t="n">
        <f aca="false">P8-Q8</f>
        <v>23.97</v>
      </c>
    </row>
    <row r="9" customFormat="false" ht="13.8" hidden="false" customHeight="true" outlineLevel="0" collapsed="false">
      <c r="A9" s="3" t="n">
        <v>41647</v>
      </c>
      <c r="B9" s="0" t="n">
        <v>152</v>
      </c>
      <c r="C9" s="0" t="str">
        <f aca="false">IF(WEEKDAY(A9,2)=4,"czwartek","")</f>
        <v/>
      </c>
      <c r="E9" s="4" t="n">
        <f aca="false">IF(E8&lt;5,30,E8-G8)</f>
        <v>7.455</v>
      </c>
      <c r="F9" s="4" t="n">
        <f aca="false">IF(AND(F8&lt;40,C8="czwartek"),45,F8-H8)</f>
        <v>35.28</v>
      </c>
      <c r="G9" s="4" t="n">
        <f aca="false">IF(E9&gt;15,9/100*B9,9/100*B9/2)</f>
        <v>6.84</v>
      </c>
      <c r="H9" s="4" t="n">
        <f aca="false">IF(E9&lt;=15,6/100*B9/2,0)</f>
        <v>4.56</v>
      </c>
      <c r="I9" s="4"/>
      <c r="J9" s="0" t="str">
        <f aca="false">IF(P9&gt;15,"lpg","50/50")</f>
        <v>lpg</v>
      </c>
      <c r="K9" s="0" t="n">
        <f aca="false">O8</f>
        <v>38.79</v>
      </c>
      <c r="L9" s="0" t="n">
        <f aca="false">ROUND(IF(J9="lpg",0,0.06*B9/2),2)</f>
        <v>0</v>
      </c>
      <c r="M9" s="0" t="str">
        <f aca="false">IF(AND(C9="czwartek",K9-L9&lt;40),"tak","nie")</f>
        <v>nie</v>
      </c>
      <c r="N9" s="0" t="n">
        <f aca="false">ROUND(IF(M9="tak",45-(K9-L9),0),2)</f>
        <v>0</v>
      </c>
      <c r="O9" s="0" t="n">
        <f aca="false">IF(M9="tak",45,K9-L9)</f>
        <v>38.79</v>
      </c>
      <c r="P9" s="0" t="n">
        <f aca="false">T8</f>
        <v>23.97</v>
      </c>
      <c r="Q9" s="4" t="n">
        <f aca="false">ROUND(IF(J9="lpg",B9*0.09,(B9/2)*0.09),2)</f>
        <v>13.68</v>
      </c>
      <c r="R9" s="0" t="str">
        <f aca="false">IF(P9-Q9&lt;5,"tak","nie")</f>
        <v>nie</v>
      </c>
      <c r="S9" s="0" t="n">
        <f aca="false">IF(R9="tak",30-AC9,0)</f>
        <v>0</v>
      </c>
      <c r="T9" s="0" t="n">
        <f aca="false">IF(R9="tak",30,P9-Q9)</f>
        <v>10.29</v>
      </c>
      <c r="Y9" s="5" t="s">
        <v>30</v>
      </c>
      <c r="Z9" s="5"/>
      <c r="AB9" s="0" t="str">
        <f aca="false">IF(P9&lt;5.25,"tak","")</f>
        <v/>
      </c>
      <c r="AC9" s="0" t="n">
        <f aca="false">P9-Q9</f>
        <v>10.29</v>
      </c>
    </row>
    <row r="10" customFormat="false" ht="13.8" hidden="false" customHeight="false" outlineLevel="0" collapsed="false">
      <c r="A10" s="3" t="n">
        <v>41648</v>
      </c>
      <c r="B10" s="0" t="n">
        <v>84</v>
      </c>
      <c r="C10" s="0" t="str">
        <f aca="false">IF(WEEKDAY(A10,2)=4,"czwartek","")</f>
        <v>czwartek</v>
      </c>
      <c r="E10" s="4" t="n">
        <f aca="false">IF(E9&lt;5,30,E9-G9)</f>
        <v>0.615000000000003</v>
      </c>
      <c r="F10" s="4" t="n">
        <f aca="false">IF(AND(F9&lt;40,C9="czwartek"),45,F9-H9)</f>
        <v>30.72</v>
      </c>
      <c r="G10" s="4" t="n">
        <f aca="false">IF(E10&gt;15,9/100*B10,9/100*B10/2)</f>
        <v>3.78</v>
      </c>
      <c r="H10" s="4" t="n">
        <f aca="false">IF(E10&lt;=15,6/100*B10/2,0)</f>
        <v>2.52</v>
      </c>
      <c r="I10" s="4"/>
      <c r="J10" s="0" t="str">
        <f aca="false">IF(P10&gt;15,"lpg","50/50")</f>
        <v>50/50</v>
      </c>
      <c r="K10" s="0" t="n">
        <f aca="false">O9</f>
        <v>38.79</v>
      </c>
      <c r="L10" s="0" t="n">
        <f aca="false">ROUND(IF(J10="lpg",0,0.06*B10/2),2)</f>
        <v>2.52</v>
      </c>
      <c r="M10" s="0" t="str">
        <f aca="false">IF(AND(C10="czwartek",K10-L10&lt;40),"tak","nie")</f>
        <v>tak</v>
      </c>
      <c r="N10" s="0" t="n">
        <f aca="false">ROUND(IF(M10="tak",45-(K10-L10),0),2)</f>
        <v>8.73</v>
      </c>
      <c r="O10" s="0" t="n">
        <f aca="false">IF(M10="tak",45,K10-L10)</f>
        <v>45</v>
      </c>
      <c r="P10" s="0" t="n">
        <f aca="false">T9</f>
        <v>10.29</v>
      </c>
      <c r="Q10" s="4" t="n">
        <f aca="false">ROUND(IF(J10="lpg",B10*0.09,(B10/2)*0.09),2)</f>
        <v>3.78</v>
      </c>
      <c r="R10" s="0" t="str">
        <f aca="false">IF(P10-Q10&lt;5,"tak","nie")</f>
        <v>nie</v>
      </c>
      <c r="S10" s="0" t="n">
        <f aca="false">IF(R10="tak",30-AC10,0)</f>
        <v>0</v>
      </c>
      <c r="T10" s="0" t="n">
        <f aca="false">IF(R10="tak",30,P10-Q10)</f>
        <v>6.51</v>
      </c>
      <c r="V10" s="2" t="s">
        <v>31</v>
      </c>
      <c r="W10" s="2"/>
      <c r="Y10" s="5"/>
      <c r="Z10" s="5"/>
      <c r="AB10" s="0" t="str">
        <f aca="false">IF(P10&lt;5.25,"tak","")</f>
        <v/>
      </c>
      <c r="AC10" s="0" t="n">
        <f aca="false">P10-Q10</f>
        <v>6.51</v>
      </c>
    </row>
    <row r="11" customFormat="false" ht="13.8" hidden="false" customHeight="false" outlineLevel="0" collapsed="false">
      <c r="A11" s="3" t="n">
        <v>41649</v>
      </c>
      <c r="B11" s="0" t="n">
        <v>144</v>
      </c>
      <c r="C11" s="0" t="str">
        <f aca="false">IF(WEEKDAY(A11,2)=4,"czwartek","")</f>
        <v/>
      </c>
      <c r="E11" s="4" t="n">
        <f aca="false">IF(E10&lt;5,30,E10-G10)</f>
        <v>30</v>
      </c>
      <c r="F11" s="4" t="n">
        <f aca="false">IF(AND(F10&lt;40,C10="czwartek"),45,F10-H10)</f>
        <v>45</v>
      </c>
      <c r="G11" s="4" t="n">
        <f aca="false">IF(E11&gt;15,9/100*B11,9/100*B11/2)</f>
        <v>12.96</v>
      </c>
      <c r="H11" s="4" t="n">
        <f aca="false">IF(E11&lt;=15,6/100*B11/2,0)</f>
        <v>0</v>
      </c>
      <c r="I11" s="4"/>
      <c r="J11" s="0" t="str">
        <f aca="false">IF(P11&gt;15,"lpg","50/50")</f>
        <v>50/50</v>
      </c>
      <c r="K11" s="0" t="n">
        <f aca="false">O10</f>
        <v>45</v>
      </c>
      <c r="L11" s="0" t="n">
        <f aca="false">ROUND(IF(J11="lpg",0,0.06*B11/2),2)</f>
        <v>4.32</v>
      </c>
      <c r="M11" s="0" t="str">
        <f aca="false">IF(AND(C11="czwartek",K11-L11&lt;40),"tak","nie")</f>
        <v>nie</v>
      </c>
      <c r="N11" s="0" t="n">
        <f aca="false">ROUND(IF(M11="tak",45-(K11-L11),0),2)</f>
        <v>0</v>
      </c>
      <c r="O11" s="0" t="n">
        <f aca="false">IF(M11="tak",45,K11-L11)</f>
        <v>40.68</v>
      </c>
      <c r="P11" s="0" t="n">
        <f aca="false">T10</f>
        <v>6.51</v>
      </c>
      <c r="Q11" s="4" t="n">
        <f aca="false">ROUND(IF(J11="lpg",B11*0.09,(B11/2)*0.09),2)</f>
        <v>6.48</v>
      </c>
      <c r="R11" s="0" t="str">
        <f aca="false">IF(P11-Q11&lt;5,"tak","nie")</f>
        <v>tak</v>
      </c>
      <c r="S11" s="0" t="n">
        <f aca="false">IF(R11="tak",30-AC11,0)</f>
        <v>29.97</v>
      </c>
      <c r="T11" s="0" t="n">
        <f aca="false">IF(R11="tak",30,P11-Q11)</f>
        <v>30</v>
      </c>
      <c r="V11" s="1" t="s">
        <v>23</v>
      </c>
      <c r="W11" s="0" t="n">
        <f aca="false">ROUND(W4+W2*W7,2)</f>
        <v>6416.97</v>
      </c>
      <c r="Y11" s="6" t="n">
        <f aca="false">A27</f>
        <v>41665</v>
      </c>
      <c r="Z11" s="7" t="s">
        <v>32</v>
      </c>
      <c r="AB11" s="0" t="str">
        <f aca="false">IF(P11&lt;5.25,"tak","")</f>
        <v/>
      </c>
      <c r="AC11" s="0" t="n">
        <f aca="false">P11-Q11</f>
        <v>0.0299999999999994</v>
      </c>
    </row>
    <row r="12" customFormat="false" ht="13.8" hidden="false" customHeight="false" outlineLevel="0" collapsed="false">
      <c r="A12" s="3" t="n">
        <v>41650</v>
      </c>
      <c r="B12" s="0" t="n">
        <v>16</v>
      </c>
      <c r="C12" s="0" t="str">
        <f aca="false">IF(WEEKDAY(A12,2)=4,"czwartek","")</f>
        <v/>
      </c>
      <c r="E12" s="4" t="n">
        <f aca="false">IF(E11&lt;5,30,E11-G11)</f>
        <v>17.04</v>
      </c>
      <c r="F12" s="4" t="n">
        <f aca="false">IF(AND(F11&lt;40,C11="czwartek"),45,F11-H11)</f>
        <v>45</v>
      </c>
      <c r="G12" s="4" t="n">
        <f aca="false">IF(E12&gt;15,9/100*B12,9/100*B12/2)</f>
        <v>1.44</v>
      </c>
      <c r="H12" s="4" t="n">
        <f aca="false">IF(E12&lt;=15,6/100*B12/2,0)</f>
        <v>0</v>
      </c>
      <c r="I12" s="4"/>
      <c r="J12" s="0" t="str">
        <f aca="false">IF(P12&gt;15,"lpg","50/50")</f>
        <v>lpg</v>
      </c>
      <c r="K12" s="0" t="n">
        <f aca="false">O11</f>
        <v>40.68</v>
      </c>
      <c r="L12" s="0" t="n">
        <f aca="false">ROUND(IF(J12="lpg",0,0.06*B12/2),2)</f>
        <v>0</v>
      </c>
      <c r="M12" s="0" t="str">
        <f aca="false">IF(AND(C12="czwartek",K12-L12&lt;40),"tak","nie")</f>
        <v>nie</v>
      </c>
      <c r="N12" s="0" t="n">
        <f aca="false">ROUND(IF(M12="tak",45-(K12-L12),0),2)</f>
        <v>0</v>
      </c>
      <c r="O12" s="0" t="n">
        <f aca="false">IF(M12="tak",45,K12-L12)</f>
        <v>40.68</v>
      </c>
      <c r="P12" s="0" t="n">
        <f aca="false">T11</f>
        <v>30</v>
      </c>
      <c r="Q12" s="4" t="n">
        <f aca="false">ROUND(IF(J12="lpg",B12*0.09,(B12/2)*0.09),2)</f>
        <v>1.44</v>
      </c>
      <c r="R12" s="0" t="str">
        <f aca="false">IF(P12-Q12&lt;5,"tak","nie")</f>
        <v>nie</v>
      </c>
      <c r="S12" s="0" t="n">
        <f aca="false">IF(R12="tak",30-AC12,0)</f>
        <v>0</v>
      </c>
      <c r="T12" s="0" t="n">
        <f aca="false">IF(R12="tak",30,P12-Q12)</f>
        <v>28.56</v>
      </c>
      <c r="V12" s="1" t="s">
        <v>29</v>
      </c>
      <c r="W12" s="0" t="n">
        <f aca="false">ROUND(W3*W8,2)</f>
        <v>1899.99</v>
      </c>
      <c r="AB12" s="0" t="str">
        <f aca="false">IF(P12&lt;5.25,"tak","")</f>
        <v/>
      </c>
      <c r="AC12" s="0" t="n">
        <f aca="false">P12-Q12</f>
        <v>28.56</v>
      </c>
    </row>
    <row r="13" customFormat="false" ht="13.8" hidden="false" customHeight="false" outlineLevel="0" collapsed="false">
      <c r="A13" s="3" t="n">
        <v>41651</v>
      </c>
      <c r="B13" s="0" t="n">
        <v>124</v>
      </c>
      <c r="C13" s="0" t="str">
        <f aca="false">IF(WEEKDAY(A13,2)=4,"czwartek","")</f>
        <v/>
      </c>
      <c r="E13" s="4" t="n">
        <f aca="false">IF(E12&lt;5,30,E12-G12)</f>
        <v>15.6</v>
      </c>
      <c r="F13" s="4" t="n">
        <f aca="false">IF(AND(F12&lt;40,C12="czwartek"),45,F12-H12)</f>
        <v>45</v>
      </c>
      <c r="G13" s="4" t="n">
        <f aca="false">IF(E13&gt;15,9/100*B13,9/100*B13/2)</f>
        <v>11.16</v>
      </c>
      <c r="H13" s="4" t="n">
        <f aca="false">IF(E13&lt;=15,6/100*B13/2,0)</f>
        <v>0</v>
      </c>
      <c r="I13" s="4"/>
      <c r="J13" s="0" t="str">
        <f aca="false">IF(P13&gt;15,"lpg","50/50")</f>
        <v>lpg</v>
      </c>
      <c r="K13" s="0" t="n">
        <f aca="false">O12</f>
        <v>40.68</v>
      </c>
      <c r="L13" s="0" t="n">
        <f aca="false">ROUND(IF(J13="lpg",0,0.06*B13/2),2)</f>
        <v>0</v>
      </c>
      <c r="M13" s="0" t="str">
        <f aca="false">IF(AND(C13="czwartek",K13-L13&lt;40),"tak","nie")</f>
        <v>nie</v>
      </c>
      <c r="N13" s="0" t="n">
        <f aca="false">ROUND(IF(M13="tak",45-(K13-L13),0),2)</f>
        <v>0</v>
      </c>
      <c r="O13" s="0" t="n">
        <f aca="false">IF(M13="tak",45,K13-L13)</f>
        <v>40.68</v>
      </c>
      <c r="P13" s="0" t="n">
        <f aca="false">T12</f>
        <v>28.56</v>
      </c>
      <c r="Q13" s="4" t="n">
        <f aca="false">ROUND(IF(J13="lpg",B13*0.09,(B13/2)*0.09),2)</f>
        <v>11.16</v>
      </c>
      <c r="R13" s="0" t="str">
        <f aca="false">IF(P13-Q13&lt;5,"tak","nie")</f>
        <v>nie</v>
      </c>
      <c r="S13" s="0" t="n">
        <f aca="false">IF(R13="tak",30-AC13,0)</f>
        <v>0</v>
      </c>
      <c r="T13" s="0" t="n">
        <f aca="false">IF(R13="tak",30,P13-Q13)</f>
        <v>17.4</v>
      </c>
      <c r="Y13" s="2" t="s">
        <v>33</v>
      </c>
      <c r="Z13" s="2"/>
      <c r="AB13" s="0" t="str">
        <f aca="false">IF(P13&lt;5.25,"tak","")</f>
        <v/>
      </c>
      <c r="AC13" s="0" t="n">
        <f aca="false">P13-Q13</f>
        <v>17.4</v>
      </c>
    </row>
    <row r="14" customFormat="false" ht="13.8" hidden="false" customHeight="true" outlineLevel="0" collapsed="false">
      <c r="A14" s="3" t="n">
        <v>41652</v>
      </c>
      <c r="B14" s="0" t="n">
        <v>65</v>
      </c>
      <c r="C14" s="0" t="str">
        <f aca="false">IF(WEEKDAY(A14,2)=4,"czwartek","")</f>
        <v/>
      </c>
      <c r="E14" s="4" t="n">
        <f aca="false">IF(E13&lt;5,30,E13-G13)</f>
        <v>4.44</v>
      </c>
      <c r="F14" s="4" t="n">
        <f aca="false">IF(AND(F13&lt;40,C13="czwartek"),45,F13-H13)</f>
        <v>45</v>
      </c>
      <c r="G14" s="4" t="n">
        <f aca="false">IF(E14&gt;15,9/100*B14,9/100*B14/2)</f>
        <v>2.925</v>
      </c>
      <c r="H14" s="4" t="n">
        <f aca="false">IF(E14&lt;=15,6/100*B14/2,0)</f>
        <v>1.95</v>
      </c>
      <c r="I14" s="4"/>
      <c r="J14" s="0" t="str">
        <f aca="false">IF(P14&gt;15,"lpg","50/50")</f>
        <v>lpg</v>
      </c>
      <c r="K14" s="0" t="n">
        <f aca="false">O13</f>
        <v>40.68</v>
      </c>
      <c r="L14" s="0" t="n">
        <f aca="false">ROUND(IF(J14="lpg",0,0.06*B14/2),2)</f>
        <v>0</v>
      </c>
      <c r="M14" s="0" t="str">
        <f aca="false">IF(AND(C14="czwartek",K14-L14&lt;40),"tak","nie")</f>
        <v>nie</v>
      </c>
      <c r="N14" s="0" t="n">
        <f aca="false">ROUND(IF(M14="tak",45-(K14-L14),0),2)</f>
        <v>0</v>
      </c>
      <c r="O14" s="0" t="n">
        <f aca="false">IF(M14="tak",45,K14-L14)</f>
        <v>40.68</v>
      </c>
      <c r="P14" s="0" t="n">
        <f aca="false">T13</f>
        <v>17.4</v>
      </c>
      <c r="Q14" s="4" t="n">
        <f aca="false">ROUND(IF(J14="lpg",B14*0.09,(B14/2)*0.09),2)</f>
        <v>5.85</v>
      </c>
      <c r="R14" s="0" t="str">
        <f aca="false">IF(P14-Q14&lt;5,"tak","nie")</f>
        <v>nie</v>
      </c>
      <c r="S14" s="0" t="n">
        <f aca="false">IF(R14="tak",30-AC14,0)</f>
        <v>0</v>
      </c>
      <c r="T14" s="0" t="n">
        <f aca="false">IF(R14="tak",30,P14-Q14)</f>
        <v>11.55</v>
      </c>
      <c r="Y14" s="8" t="s">
        <v>34</v>
      </c>
      <c r="Z14" s="8"/>
      <c r="AB14" s="0" t="str">
        <f aca="false">IF(P14&lt;5.25,"tak","")</f>
        <v/>
      </c>
      <c r="AC14" s="0" t="n">
        <f aca="false">P14-Q14</f>
        <v>11.55</v>
      </c>
    </row>
    <row r="15" customFormat="false" ht="13.8" hidden="false" customHeight="false" outlineLevel="0" collapsed="false">
      <c r="A15" s="3" t="n">
        <v>41653</v>
      </c>
      <c r="B15" s="0" t="n">
        <v>101</v>
      </c>
      <c r="C15" s="0" t="str">
        <f aca="false">IF(WEEKDAY(A15,2)=4,"czwartek","")</f>
        <v/>
      </c>
      <c r="E15" s="4" t="n">
        <f aca="false">IF(E14&lt;5,30,E14-G14)</f>
        <v>30</v>
      </c>
      <c r="F15" s="4" t="n">
        <f aca="false">IF(AND(F14&lt;40,C14="czwartek"),45,F14-H14)</f>
        <v>43.05</v>
      </c>
      <c r="G15" s="4" t="n">
        <f aca="false">IF(E15&gt;15,9/100*B15,9/100*B15/2)</f>
        <v>9.09</v>
      </c>
      <c r="H15" s="4" t="n">
        <f aca="false">IF(E15&lt;=15,6/100*B15/2,0)</f>
        <v>0</v>
      </c>
      <c r="I15" s="4"/>
      <c r="J15" s="0" t="str">
        <f aca="false">IF(P15&gt;15,"lpg","50/50")</f>
        <v>50/50</v>
      </c>
      <c r="K15" s="0" t="n">
        <f aca="false">O14</f>
        <v>40.68</v>
      </c>
      <c r="L15" s="0" t="n">
        <f aca="false">ROUND(IF(J15="lpg",0,0.06*B15/2),2)</f>
        <v>3.03</v>
      </c>
      <c r="M15" s="0" t="str">
        <f aca="false">IF(AND(C15="czwartek",K15-L15&lt;40),"tak","nie")</f>
        <v>nie</v>
      </c>
      <c r="N15" s="0" t="n">
        <f aca="false">ROUND(IF(M15="tak",45-(K15-L15),0),2)</f>
        <v>0</v>
      </c>
      <c r="O15" s="0" t="n">
        <f aca="false">IF(M15="tak",45,K15-L15)</f>
        <v>37.65</v>
      </c>
      <c r="P15" s="0" t="n">
        <f aca="false">T14</f>
        <v>11.55</v>
      </c>
      <c r="Q15" s="4" t="n">
        <f aca="false">ROUND(IF(J15="lpg",B15*0.09,(B15/2)*0.09),2)</f>
        <v>4.55</v>
      </c>
      <c r="R15" s="0" t="str">
        <f aca="false">IF(P15-Q15&lt;5,"tak","nie")</f>
        <v>nie</v>
      </c>
      <c r="S15" s="0" t="n">
        <f aca="false">IF(R15="tak",30-AC15,0)</f>
        <v>0</v>
      </c>
      <c r="T15" s="0" t="n">
        <f aca="false">IF(R15="tak",30,P15-Q15)</f>
        <v>7</v>
      </c>
      <c r="Y15" s="8"/>
      <c r="Z15" s="8"/>
      <c r="AB15" s="0" t="str">
        <f aca="false">IF(P15&lt;5.25,"tak","")</f>
        <v/>
      </c>
      <c r="AC15" s="0" t="n">
        <f aca="false">P15-Q15</f>
        <v>7</v>
      </c>
    </row>
    <row r="16" customFormat="false" ht="13.8" hidden="false" customHeight="false" outlineLevel="0" collapsed="false">
      <c r="A16" s="3" t="n">
        <v>41654</v>
      </c>
      <c r="B16" s="0" t="n">
        <v>19</v>
      </c>
      <c r="C16" s="0" t="str">
        <f aca="false">IF(WEEKDAY(A16,2)=4,"czwartek","")</f>
        <v/>
      </c>
      <c r="E16" s="4" t="n">
        <f aca="false">IF(E15&lt;5,30,E15-G15)</f>
        <v>20.91</v>
      </c>
      <c r="F16" s="4" t="n">
        <f aca="false">IF(AND(F15&lt;40,C15="czwartek"),45,F15-H15)</f>
        <v>43.05</v>
      </c>
      <c r="G16" s="4" t="n">
        <f aca="false">IF(E16&gt;15,9/100*B16,9/100*B16/2)</f>
        <v>1.71</v>
      </c>
      <c r="H16" s="4" t="n">
        <f aca="false">IF(E16&lt;=15,6/100*B16/2,0)</f>
        <v>0</v>
      </c>
      <c r="I16" s="4"/>
      <c r="J16" s="0" t="str">
        <f aca="false">IF(P16&gt;15,"lpg","50/50")</f>
        <v>50/50</v>
      </c>
      <c r="K16" s="0" t="n">
        <f aca="false">O15</f>
        <v>37.65</v>
      </c>
      <c r="L16" s="0" t="n">
        <f aca="false">ROUND(IF(J16="lpg",0,0.06*B16/2),2)</f>
        <v>0.57</v>
      </c>
      <c r="M16" s="0" t="str">
        <f aca="false">IF(AND(C16="czwartek",K16-L16&lt;40),"tak","nie")</f>
        <v>nie</v>
      </c>
      <c r="N16" s="0" t="n">
        <f aca="false">ROUND(IF(M16="tak",45-(K16-L16),0),2)</f>
        <v>0</v>
      </c>
      <c r="O16" s="0" t="n">
        <f aca="false">IF(M16="tak",45,K16-L16)</f>
        <v>37.08</v>
      </c>
      <c r="P16" s="0" t="n">
        <f aca="false">T15</f>
        <v>7</v>
      </c>
      <c r="Q16" s="4" t="n">
        <f aca="false">ROUND(IF(J16="lpg",B16*0.09,(B16/2)*0.09),2)</f>
        <v>0.86</v>
      </c>
      <c r="R16" s="0" t="str">
        <f aca="false">IF(P16-Q16&lt;5,"tak","nie")</f>
        <v>nie</v>
      </c>
      <c r="S16" s="0" t="n">
        <f aca="false">IF(R16="tak",30-AC16,0)</f>
        <v>0</v>
      </c>
      <c r="T16" s="0" t="n">
        <f aca="false">IF(R16="tak",30,P16-Q16)</f>
        <v>6.14</v>
      </c>
      <c r="Y16" s="8"/>
      <c r="Z16" s="8"/>
      <c r="AB16" s="0" t="str">
        <f aca="false">IF(P16&lt;5.25,"tak","")</f>
        <v/>
      </c>
      <c r="AC16" s="0" t="n">
        <f aca="false">P16-Q16</f>
        <v>6.14</v>
      </c>
    </row>
    <row r="17" customFormat="false" ht="13.8" hidden="false" customHeight="false" outlineLevel="0" collapsed="false">
      <c r="A17" s="3" t="n">
        <v>41655</v>
      </c>
      <c r="B17" s="0" t="n">
        <v>31</v>
      </c>
      <c r="C17" s="0" t="str">
        <f aca="false">IF(WEEKDAY(A17,2)=4,"czwartek","")</f>
        <v>czwartek</v>
      </c>
      <c r="E17" s="4" t="n">
        <f aca="false">IF(E16&lt;5,30,E16-G16)</f>
        <v>19.2</v>
      </c>
      <c r="F17" s="4" t="n">
        <f aca="false">IF(AND(F16&lt;40,C16="czwartek"),45,F16-H16)</f>
        <v>43.05</v>
      </c>
      <c r="G17" s="4" t="n">
        <f aca="false">IF(E17&gt;15,9/100*B17,9/100*B17/2)</f>
        <v>2.79</v>
      </c>
      <c r="H17" s="4" t="n">
        <f aca="false">IF(E17&lt;=15,6/100*B17/2,0)</f>
        <v>0</v>
      </c>
      <c r="I17" s="4"/>
      <c r="J17" s="0" t="str">
        <f aca="false">IF(P17&gt;15,"lpg","50/50")</f>
        <v>50/50</v>
      </c>
      <c r="K17" s="0" t="n">
        <f aca="false">O16</f>
        <v>37.08</v>
      </c>
      <c r="L17" s="0" t="n">
        <f aca="false">ROUND(IF(J17="lpg",0,0.06*B17/2),2)</f>
        <v>0.93</v>
      </c>
      <c r="M17" s="0" t="str">
        <f aca="false">IF(AND(C17="czwartek",K17-L17&lt;40),"tak","nie")</f>
        <v>tak</v>
      </c>
      <c r="N17" s="0" t="n">
        <f aca="false">ROUND(IF(M17="tak",45-(K17-L17),0),2)</f>
        <v>8.85</v>
      </c>
      <c r="O17" s="0" t="n">
        <f aca="false">IF(M17="tak",45,K17-L17)</f>
        <v>45</v>
      </c>
      <c r="P17" s="0" t="n">
        <f aca="false">T16</f>
        <v>6.14</v>
      </c>
      <c r="Q17" s="4" t="n">
        <f aca="false">ROUND(IF(J17="lpg",B17*0.09,(B17/2)*0.09),2)</f>
        <v>1.4</v>
      </c>
      <c r="R17" s="0" t="str">
        <f aca="false">IF(P17-Q17&lt;5,"tak","nie")</f>
        <v>tak</v>
      </c>
      <c r="S17" s="0" t="n">
        <f aca="false">IF(R17="tak",30-AC17,0)</f>
        <v>25.26</v>
      </c>
      <c r="T17" s="0" t="n">
        <f aca="false">IF(R17="tak",30,P17-Q17)</f>
        <v>30</v>
      </c>
      <c r="AB17" s="0" t="str">
        <f aca="false">IF(P17&lt;5.25,"tak","")</f>
        <v/>
      </c>
      <c r="AC17" s="0" t="n">
        <f aca="false">P17-Q17</f>
        <v>4.74</v>
      </c>
    </row>
    <row r="18" customFormat="false" ht="13.8" hidden="false" customHeight="false" outlineLevel="0" collapsed="false">
      <c r="A18" s="3" t="n">
        <v>41656</v>
      </c>
      <c r="B18" s="0" t="n">
        <v>109</v>
      </c>
      <c r="C18" s="0" t="str">
        <f aca="false">IF(WEEKDAY(A18,2)=4,"czwartek","")</f>
        <v/>
      </c>
      <c r="E18" s="4" t="n">
        <f aca="false">IF(E17&lt;5,30,E17-G17)</f>
        <v>16.41</v>
      </c>
      <c r="F18" s="4" t="n">
        <f aca="false">IF(AND(F17&lt;40,C17="czwartek"),45,F17-H17)</f>
        <v>43.05</v>
      </c>
      <c r="G18" s="4" t="n">
        <f aca="false">IF(E18&gt;15,9/100*B18,9/100*B18/2)</f>
        <v>9.81</v>
      </c>
      <c r="H18" s="4" t="n">
        <f aca="false">IF(E18&lt;=15,6/100*B18/2,0)</f>
        <v>0</v>
      </c>
      <c r="I18" s="4"/>
      <c r="J18" s="0" t="str">
        <f aca="false">IF(P18&gt;15,"lpg","50/50")</f>
        <v>lpg</v>
      </c>
      <c r="K18" s="0" t="n">
        <f aca="false">O17</f>
        <v>45</v>
      </c>
      <c r="L18" s="0" t="n">
        <f aca="false">ROUND(IF(J18="lpg",0,0.06*B18/2),2)</f>
        <v>0</v>
      </c>
      <c r="M18" s="0" t="str">
        <f aca="false">IF(AND(C18="czwartek",K18-L18&lt;40),"tak","nie")</f>
        <v>nie</v>
      </c>
      <c r="N18" s="0" t="n">
        <f aca="false">ROUND(IF(M18="tak",45-(K18-L18),0),2)</f>
        <v>0</v>
      </c>
      <c r="O18" s="0" t="n">
        <f aca="false">IF(M18="tak",45,K18-L18)</f>
        <v>45</v>
      </c>
      <c r="P18" s="0" t="n">
        <f aca="false">T17</f>
        <v>30</v>
      </c>
      <c r="Q18" s="4" t="n">
        <f aca="false">ROUND(IF(J18="lpg",B18*0.09,(B18/2)*0.09),2)</f>
        <v>9.81</v>
      </c>
      <c r="R18" s="0" t="str">
        <f aca="false">IF(P18-Q18&lt;5,"tak","nie")</f>
        <v>nie</v>
      </c>
      <c r="S18" s="0" t="n">
        <f aca="false">IF(R18="tak",30-AC18,0)</f>
        <v>0</v>
      </c>
      <c r="T18" s="0" t="n">
        <f aca="false">IF(R18="tak",30,P18-Q18)</f>
        <v>20.19</v>
      </c>
      <c r="AB18" s="0" t="str">
        <f aca="false">IF(P18&lt;5.25,"tak","")</f>
        <v/>
      </c>
      <c r="AC18" s="0" t="n">
        <f aca="false">P18-Q18</f>
        <v>20.19</v>
      </c>
    </row>
    <row r="19" customFormat="false" ht="13.8" hidden="false" customHeight="false" outlineLevel="0" collapsed="false">
      <c r="A19" s="3" t="n">
        <v>41657</v>
      </c>
      <c r="B19" s="0" t="n">
        <v>40</v>
      </c>
      <c r="C19" s="0" t="str">
        <f aca="false">IF(WEEKDAY(A19,2)=4,"czwartek","")</f>
        <v/>
      </c>
      <c r="E19" s="4" t="n">
        <f aca="false">IF(E18&lt;5,30,E18-G18)</f>
        <v>6.6</v>
      </c>
      <c r="F19" s="4" t="n">
        <f aca="false">IF(AND(F18&lt;40,C18="czwartek"),45,F18-H18)</f>
        <v>43.05</v>
      </c>
      <c r="G19" s="4" t="n">
        <f aca="false">IF(E19&gt;15,9/100*B19,9/100*B19/2)</f>
        <v>1.8</v>
      </c>
      <c r="H19" s="4" t="n">
        <f aca="false">IF(E19&lt;=15,6/100*B19/2,0)</f>
        <v>1.2</v>
      </c>
      <c r="I19" s="4"/>
      <c r="J19" s="0" t="str">
        <f aca="false">IF(P19&gt;15,"lpg","50/50")</f>
        <v>lpg</v>
      </c>
      <c r="K19" s="0" t="n">
        <f aca="false">O18</f>
        <v>45</v>
      </c>
      <c r="L19" s="0" t="n">
        <f aca="false">ROUND(IF(J19="lpg",0,0.06*B19/2),2)</f>
        <v>0</v>
      </c>
      <c r="M19" s="0" t="str">
        <f aca="false">IF(AND(C19="czwartek",K19-L19&lt;40),"tak","nie")</f>
        <v>nie</v>
      </c>
      <c r="N19" s="0" t="n">
        <f aca="false">ROUND(IF(M19="tak",45-(K19-L19),0),2)</f>
        <v>0</v>
      </c>
      <c r="O19" s="0" t="n">
        <f aca="false">IF(M19="tak",45,K19-L19)</f>
        <v>45</v>
      </c>
      <c r="P19" s="0" t="n">
        <f aca="false">T18</f>
        <v>20.19</v>
      </c>
      <c r="Q19" s="4" t="n">
        <f aca="false">ROUND(IF(J19="lpg",B19*0.09,(B19/2)*0.09),2)</f>
        <v>3.6</v>
      </c>
      <c r="R19" s="0" t="str">
        <f aca="false">IF(P19-Q19&lt;5,"tak","nie")</f>
        <v>nie</v>
      </c>
      <c r="S19" s="0" t="n">
        <f aca="false">IF(R19="tak",30-AC19,0)</f>
        <v>0</v>
      </c>
      <c r="T19" s="0" t="n">
        <f aca="false">IF(R19="tak",30,P19-Q19)</f>
        <v>16.59</v>
      </c>
      <c r="AB19" s="0" t="str">
        <f aca="false">IF(P19&lt;5.25,"tak","")</f>
        <v/>
      </c>
      <c r="AC19" s="0" t="n">
        <f aca="false">P19-Q19</f>
        <v>16.59</v>
      </c>
    </row>
    <row r="20" customFormat="false" ht="13.8" hidden="false" customHeight="false" outlineLevel="0" collapsed="false">
      <c r="A20" s="3" t="n">
        <v>41658</v>
      </c>
      <c r="B20" s="0" t="n">
        <v>70</v>
      </c>
      <c r="C20" s="0" t="str">
        <f aca="false">IF(WEEKDAY(A20,2)=4,"czwartek","")</f>
        <v/>
      </c>
      <c r="E20" s="4" t="n">
        <f aca="false">IF(E19&lt;5,30,E19-G19)</f>
        <v>4.8</v>
      </c>
      <c r="F20" s="4" t="n">
        <f aca="false">IF(AND(F19&lt;40,C19="czwartek"),45,F19-H19)</f>
        <v>41.85</v>
      </c>
      <c r="G20" s="4" t="n">
        <f aca="false">IF(E20&gt;15,9/100*B20,9/100*B20/2)</f>
        <v>3.15</v>
      </c>
      <c r="H20" s="4" t="n">
        <f aca="false">IF(E20&lt;=15,6/100*B20/2,0)</f>
        <v>2.1</v>
      </c>
      <c r="I20" s="4"/>
      <c r="J20" s="0" t="str">
        <f aca="false">IF(P20&gt;15,"lpg","50/50")</f>
        <v>lpg</v>
      </c>
      <c r="K20" s="0" t="n">
        <f aca="false">O19</f>
        <v>45</v>
      </c>
      <c r="L20" s="0" t="n">
        <f aca="false">ROUND(IF(J20="lpg",0,0.06*B20/2),2)</f>
        <v>0</v>
      </c>
      <c r="M20" s="0" t="str">
        <f aca="false">IF(AND(C20="czwartek",K20-L20&lt;40),"tak","nie")</f>
        <v>nie</v>
      </c>
      <c r="N20" s="0" t="n">
        <f aca="false">ROUND(IF(M20="tak",45-(K20-L20),0),2)</f>
        <v>0</v>
      </c>
      <c r="O20" s="0" t="n">
        <f aca="false">IF(M20="tak",45,K20-L20)</f>
        <v>45</v>
      </c>
      <c r="P20" s="0" t="n">
        <f aca="false">T19</f>
        <v>16.59</v>
      </c>
      <c r="Q20" s="4" t="n">
        <f aca="false">ROUND(IF(J20="lpg",B20*0.09,(B20/2)*0.09),2)</f>
        <v>6.3</v>
      </c>
      <c r="R20" s="0" t="str">
        <f aca="false">IF(P20-Q20&lt;5,"tak","nie")</f>
        <v>nie</v>
      </c>
      <c r="S20" s="0" t="n">
        <f aca="false">IF(R20="tak",30-AC20,0)</f>
        <v>0</v>
      </c>
      <c r="T20" s="0" t="n">
        <f aca="false">IF(R20="tak",30,P20-Q20)</f>
        <v>10.29</v>
      </c>
      <c r="AB20" s="0" t="str">
        <f aca="false">IF(P20&lt;5.25,"tak","")</f>
        <v/>
      </c>
      <c r="AC20" s="0" t="n">
        <f aca="false">P20-Q20</f>
        <v>10.29</v>
      </c>
    </row>
    <row r="21" customFormat="false" ht="13.8" hidden="false" customHeight="false" outlineLevel="0" collapsed="false">
      <c r="A21" s="3" t="n">
        <v>41659</v>
      </c>
      <c r="B21" s="0" t="n">
        <v>34</v>
      </c>
      <c r="C21" s="0" t="str">
        <f aca="false">IF(WEEKDAY(A21,2)=4,"czwartek","")</f>
        <v/>
      </c>
      <c r="E21" s="4" t="n">
        <f aca="false">IF(E20&lt;5,30,E20-G20)</f>
        <v>30</v>
      </c>
      <c r="F21" s="4" t="n">
        <f aca="false">IF(AND(F20&lt;40,C20="czwartek"),45,F20-H20)</f>
        <v>39.75</v>
      </c>
      <c r="G21" s="4" t="n">
        <f aca="false">IF(E21&gt;15,9/100*B21,9/100*B21/2)</f>
        <v>3.06</v>
      </c>
      <c r="H21" s="4" t="n">
        <f aca="false">IF(E21&lt;=15,6/100*B21/2,0)</f>
        <v>0</v>
      </c>
      <c r="I21" s="4"/>
      <c r="J21" s="0" t="str">
        <f aca="false">IF(P21&gt;15,"lpg","50/50")</f>
        <v>50/50</v>
      </c>
      <c r="K21" s="0" t="n">
        <f aca="false">O20</f>
        <v>45</v>
      </c>
      <c r="L21" s="0" t="n">
        <f aca="false">ROUND(IF(J21="lpg",0,0.06*B21/2),2)</f>
        <v>1.02</v>
      </c>
      <c r="M21" s="0" t="str">
        <f aca="false">IF(AND(C21="czwartek",K21-L21&lt;40),"tak","nie")</f>
        <v>nie</v>
      </c>
      <c r="N21" s="0" t="n">
        <f aca="false">ROUND(IF(M21="tak",45-(K21-L21),0),2)</f>
        <v>0</v>
      </c>
      <c r="O21" s="0" t="n">
        <f aca="false">IF(M21="tak",45,K21-L21)</f>
        <v>43.98</v>
      </c>
      <c r="P21" s="0" t="n">
        <f aca="false">T20</f>
        <v>10.29</v>
      </c>
      <c r="Q21" s="4" t="n">
        <f aca="false">ROUND(IF(J21="lpg",B21*0.09,(B21/2)*0.09),2)</f>
        <v>1.53</v>
      </c>
      <c r="R21" s="0" t="str">
        <f aca="false">IF(P21-Q21&lt;5,"tak","nie")</f>
        <v>nie</v>
      </c>
      <c r="S21" s="0" t="n">
        <f aca="false">IF(R21="tak",30-AC21,0)</f>
        <v>0</v>
      </c>
      <c r="T21" s="0" t="n">
        <f aca="false">IF(R21="tak",30,P21-Q21)</f>
        <v>8.76</v>
      </c>
      <c r="AB21" s="0" t="str">
        <f aca="false">IF(P21&lt;5.25,"tak","")</f>
        <v/>
      </c>
      <c r="AC21" s="0" t="n">
        <f aca="false">P21-Q21</f>
        <v>8.76</v>
      </c>
    </row>
    <row r="22" customFormat="false" ht="13.8" hidden="false" customHeight="false" outlineLevel="0" collapsed="false">
      <c r="A22" s="3" t="n">
        <v>41660</v>
      </c>
      <c r="B22" s="0" t="n">
        <v>111</v>
      </c>
      <c r="C22" s="0" t="str">
        <f aca="false">IF(WEEKDAY(A22,2)=4,"czwartek","")</f>
        <v/>
      </c>
      <c r="E22" s="4" t="n">
        <f aca="false">IF(E21&lt;5,30,E21-G21)</f>
        <v>26.94</v>
      </c>
      <c r="F22" s="4" t="n">
        <f aca="false">IF(AND(F21&lt;40,C21="czwartek"),45,F21-H21)</f>
        <v>39.75</v>
      </c>
      <c r="G22" s="4" t="n">
        <f aca="false">IF(E22&gt;15,9/100*B22,9/100*B22/2)</f>
        <v>9.99</v>
      </c>
      <c r="H22" s="4" t="n">
        <f aca="false">IF(E22&lt;=15,6/100*B22/2,0)</f>
        <v>0</v>
      </c>
      <c r="I22" s="4"/>
      <c r="J22" s="0" t="str">
        <f aca="false">IF(P22&gt;15,"lpg","50/50")</f>
        <v>50/50</v>
      </c>
      <c r="K22" s="0" t="n">
        <f aca="false">O21</f>
        <v>43.98</v>
      </c>
      <c r="L22" s="0" t="n">
        <f aca="false">ROUND(IF(J22="lpg",0,0.06*B22/2),2)</f>
        <v>3.33</v>
      </c>
      <c r="M22" s="0" t="str">
        <f aca="false">IF(AND(C22="czwartek",K22-L22&lt;40),"tak","nie")</f>
        <v>nie</v>
      </c>
      <c r="N22" s="0" t="n">
        <f aca="false">ROUND(IF(M22="tak",45-(K22-L22),0),2)</f>
        <v>0</v>
      </c>
      <c r="O22" s="0" t="n">
        <f aca="false">IF(M22="tak",45,K22-L22)</f>
        <v>40.65</v>
      </c>
      <c r="P22" s="0" t="n">
        <f aca="false">T21</f>
        <v>8.76</v>
      </c>
      <c r="Q22" s="4" t="n">
        <f aca="false">ROUND(IF(J22="lpg",B22*0.09,(B22/2)*0.09),2)</f>
        <v>5</v>
      </c>
      <c r="R22" s="0" t="str">
        <f aca="false">IF(P22-Q22&lt;5,"tak","nie")</f>
        <v>tak</v>
      </c>
      <c r="S22" s="0" t="n">
        <f aca="false">IF(R22="tak",30-AC22,0)</f>
        <v>26.24</v>
      </c>
      <c r="T22" s="0" t="n">
        <f aca="false">IF(R22="tak",30,P22-Q22)</f>
        <v>30</v>
      </c>
      <c r="AB22" s="0" t="str">
        <f aca="false">IF(P22&lt;5.25,"tak","")</f>
        <v/>
      </c>
      <c r="AC22" s="0" t="n">
        <f aca="false">P22-Q22</f>
        <v>3.76</v>
      </c>
    </row>
    <row r="23" customFormat="false" ht="13.8" hidden="false" customHeight="false" outlineLevel="0" collapsed="false">
      <c r="A23" s="3" t="n">
        <v>41661</v>
      </c>
      <c r="B23" s="0" t="n">
        <v>125</v>
      </c>
      <c r="C23" s="0" t="str">
        <f aca="false">IF(WEEKDAY(A23,2)=4,"czwartek","")</f>
        <v/>
      </c>
      <c r="E23" s="4" t="n">
        <f aca="false">IF(E22&lt;5,30,E22-G22)</f>
        <v>16.95</v>
      </c>
      <c r="F23" s="4" t="n">
        <f aca="false">IF(AND(F22&lt;40,C22="czwartek"),45,F22-H22)</f>
        <v>39.75</v>
      </c>
      <c r="G23" s="4" t="n">
        <f aca="false">IF(E23&gt;15,9/100*B23,9/100*B23/2)</f>
        <v>11.25</v>
      </c>
      <c r="H23" s="4" t="n">
        <f aca="false">IF(E23&lt;=15,6/100*B23/2,0)</f>
        <v>0</v>
      </c>
      <c r="I23" s="4"/>
      <c r="J23" s="0" t="str">
        <f aca="false">IF(P23&gt;15,"lpg","50/50")</f>
        <v>lpg</v>
      </c>
      <c r="K23" s="0" t="n">
        <f aca="false">O22</f>
        <v>40.65</v>
      </c>
      <c r="L23" s="0" t="n">
        <f aca="false">ROUND(IF(J23="lpg",0,0.06*B23/2),2)</f>
        <v>0</v>
      </c>
      <c r="M23" s="0" t="str">
        <f aca="false">IF(AND(C23="czwartek",K23-L23&lt;40),"tak","nie")</f>
        <v>nie</v>
      </c>
      <c r="N23" s="0" t="n">
        <f aca="false">ROUND(IF(M23="tak",45-(K23-L23),0),2)</f>
        <v>0</v>
      </c>
      <c r="O23" s="0" t="n">
        <f aca="false">IF(M23="tak",45,K23-L23)</f>
        <v>40.65</v>
      </c>
      <c r="P23" s="0" t="n">
        <f aca="false">T22</f>
        <v>30</v>
      </c>
      <c r="Q23" s="4" t="n">
        <f aca="false">ROUND(IF(J23="lpg",B23*0.09,(B23/2)*0.09),2)</f>
        <v>11.25</v>
      </c>
      <c r="R23" s="0" t="str">
        <f aca="false">IF(P23-Q23&lt;5,"tak","nie")</f>
        <v>nie</v>
      </c>
      <c r="S23" s="0" t="n">
        <f aca="false">IF(R23="tak",30-AC23,0)</f>
        <v>0</v>
      </c>
      <c r="T23" s="0" t="n">
        <f aca="false">IF(R23="tak",30,P23-Q23)</f>
        <v>18.75</v>
      </c>
      <c r="AB23" s="0" t="str">
        <f aca="false">IF(P23&lt;5.25,"tak","")</f>
        <v/>
      </c>
      <c r="AC23" s="0" t="n">
        <f aca="false">P23-Q23</f>
        <v>18.75</v>
      </c>
    </row>
    <row r="24" customFormat="false" ht="13.8" hidden="false" customHeight="false" outlineLevel="0" collapsed="false">
      <c r="A24" s="3" t="n">
        <v>41662</v>
      </c>
      <c r="B24" s="0" t="n">
        <v>76</v>
      </c>
      <c r="C24" s="0" t="str">
        <f aca="false">IF(WEEKDAY(A24,2)=4,"czwartek","")</f>
        <v>czwartek</v>
      </c>
      <c r="E24" s="4" t="n">
        <f aca="false">IF(E23&lt;5,30,E23-G23)</f>
        <v>5.7</v>
      </c>
      <c r="F24" s="4" t="n">
        <f aca="false">IF(AND(F23&lt;40,C23="czwartek"),45,F23-H23)</f>
        <v>39.75</v>
      </c>
      <c r="G24" s="4" t="n">
        <f aca="false">IF(E24&gt;15,9/100*B24,9/100*B24/2)</f>
        <v>3.42</v>
      </c>
      <c r="H24" s="4" t="n">
        <f aca="false">IF(E24&lt;=15,6/100*B24/2,0)</f>
        <v>2.28</v>
      </c>
      <c r="I24" s="4"/>
      <c r="J24" s="0" t="str">
        <f aca="false">IF(P24&gt;15,"lpg","50/50")</f>
        <v>lpg</v>
      </c>
      <c r="K24" s="0" t="n">
        <f aca="false">O23</f>
        <v>40.65</v>
      </c>
      <c r="L24" s="0" t="n">
        <f aca="false">ROUND(IF(J24="lpg",0,0.06*B24/2),2)</f>
        <v>0</v>
      </c>
      <c r="M24" s="0" t="str">
        <f aca="false">IF(AND(C24="czwartek",K24-L24&lt;40),"tak","nie")</f>
        <v>nie</v>
      </c>
      <c r="N24" s="0" t="n">
        <f aca="false">ROUND(IF(M24="tak",45-(K24-L24),0),2)</f>
        <v>0</v>
      </c>
      <c r="O24" s="0" t="n">
        <f aca="false">IF(M24="tak",45,K24-L24)</f>
        <v>40.65</v>
      </c>
      <c r="P24" s="0" t="n">
        <f aca="false">T23</f>
        <v>18.75</v>
      </c>
      <c r="Q24" s="4" t="n">
        <f aca="false">ROUND(IF(J24="lpg",B24*0.09,(B24/2)*0.09),2)</f>
        <v>6.84</v>
      </c>
      <c r="R24" s="0" t="str">
        <f aca="false">IF(P24-Q24&lt;5,"tak","nie")</f>
        <v>nie</v>
      </c>
      <c r="S24" s="0" t="n">
        <f aca="false">IF(R24="tak",30-AC24,0)</f>
        <v>0</v>
      </c>
      <c r="T24" s="0" t="n">
        <f aca="false">IF(R24="tak",30,P24-Q24)</f>
        <v>11.91</v>
      </c>
      <c r="AB24" s="0" t="str">
        <f aca="false">IF(P24&lt;5.25,"tak","")</f>
        <v/>
      </c>
      <c r="AC24" s="0" t="n">
        <f aca="false">P24-Q24</f>
        <v>11.91</v>
      </c>
    </row>
    <row r="25" customFormat="false" ht="13.8" hidden="false" customHeight="false" outlineLevel="0" collapsed="false">
      <c r="A25" s="3" t="n">
        <v>41663</v>
      </c>
      <c r="B25" s="0" t="n">
        <v>125</v>
      </c>
      <c r="C25" s="0" t="str">
        <f aca="false">IF(WEEKDAY(A25,2)=4,"czwartek","")</f>
        <v/>
      </c>
      <c r="E25" s="4" t="n">
        <f aca="false">IF(E24&lt;5,30,E24-G24)</f>
        <v>2.28</v>
      </c>
      <c r="F25" s="4" t="n">
        <f aca="false">IF(AND(F24&lt;40,C24="czwartek"),45,F24-H24)</f>
        <v>45</v>
      </c>
      <c r="G25" s="4" t="n">
        <f aca="false">IF(E25&gt;15,9/100*B25,9/100*B25/2)</f>
        <v>5.625</v>
      </c>
      <c r="H25" s="4" t="n">
        <f aca="false">IF(E25&lt;=15,6/100*B25/2,0)</f>
        <v>3.75</v>
      </c>
      <c r="I25" s="4"/>
      <c r="J25" s="0" t="str">
        <f aca="false">IF(P25&gt;15,"lpg","50/50")</f>
        <v>50/50</v>
      </c>
      <c r="K25" s="0" t="n">
        <f aca="false">O24</f>
        <v>40.65</v>
      </c>
      <c r="L25" s="0" t="n">
        <f aca="false">ROUND(IF(J25="lpg",0,0.06*B25/2),2)</f>
        <v>3.75</v>
      </c>
      <c r="M25" s="0" t="str">
        <f aca="false">IF(AND(C25="czwartek",K25-L25&lt;40),"tak","nie")</f>
        <v>nie</v>
      </c>
      <c r="N25" s="0" t="n">
        <f aca="false">ROUND(IF(M25="tak",45-(K25-L25),0),2)</f>
        <v>0</v>
      </c>
      <c r="O25" s="0" t="n">
        <f aca="false">IF(M25="tak",45,K25-L25)</f>
        <v>36.9</v>
      </c>
      <c r="P25" s="0" t="n">
        <f aca="false">T24</f>
        <v>11.91</v>
      </c>
      <c r="Q25" s="4" t="n">
        <f aca="false">ROUND(IF(J25="lpg",B25*0.09,(B25/2)*0.09),2)</f>
        <v>5.63</v>
      </c>
      <c r="R25" s="0" t="str">
        <f aca="false">IF(P25-Q25&lt;5,"tak","nie")</f>
        <v>nie</v>
      </c>
      <c r="S25" s="0" t="n">
        <f aca="false">IF(R25="tak",30-AC25,0)</f>
        <v>0</v>
      </c>
      <c r="T25" s="0" t="n">
        <f aca="false">IF(R25="tak",30,P25-Q25)</f>
        <v>6.28</v>
      </c>
      <c r="AB25" s="0" t="str">
        <f aca="false">IF(P25&lt;5.25,"tak","")</f>
        <v/>
      </c>
      <c r="AC25" s="0" t="n">
        <f aca="false">P25-Q25</f>
        <v>6.28</v>
      </c>
    </row>
    <row r="26" customFormat="false" ht="13.8" hidden="false" customHeight="false" outlineLevel="0" collapsed="false">
      <c r="A26" s="3" t="n">
        <v>41664</v>
      </c>
      <c r="B26" s="0" t="n">
        <v>23</v>
      </c>
      <c r="C26" s="0" t="str">
        <f aca="false">IF(WEEKDAY(A26,2)=4,"czwartek","")</f>
        <v/>
      </c>
      <c r="E26" s="4" t="n">
        <f aca="false">IF(E25&lt;5,30,E25-G25)</f>
        <v>30</v>
      </c>
      <c r="F26" s="4" t="n">
        <f aca="false">IF(AND(F25&lt;40,C25="czwartek"),45,F25-H25)</f>
        <v>41.25</v>
      </c>
      <c r="G26" s="4" t="n">
        <f aca="false">IF(E26&gt;15,9/100*B26,9/100*B26/2)</f>
        <v>2.07</v>
      </c>
      <c r="H26" s="4" t="n">
        <f aca="false">IF(E26&lt;=15,6/100*B26/2,0)</f>
        <v>0</v>
      </c>
      <c r="I26" s="4"/>
      <c r="J26" s="0" t="str">
        <f aca="false">IF(P26&gt;15,"lpg","50/50")</f>
        <v>50/50</v>
      </c>
      <c r="K26" s="0" t="n">
        <f aca="false">O25</f>
        <v>36.9</v>
      </c>
      <c r="L26" s="0" t="n">
        <f aca="false">ROUND(IF(J26="lpg",0,0.06*B26/2),2)</f>
        <v>0.69</v>
      </c>
      <c r="M26" s="0" t="str">
        <f aca="false">IF(AND(C26="czwartek",K26-L26&lt;40),"tak","nie")</f>
        <v>nie</v>
      </c>
      <c r="N26" s="0" t="n">
        <f aca="false">ROUND(IF(M26="tak",45-(K26-L26),0),2)</f>
        <v>0</v>
      </c>
      <c r="O26" s="0" t="n">
        <f aca="false">IF(M26="tak",45,K26-L26)</f>
        <v>36.21</v>
      </c>
      <c r="P26" s="0" t="n">
        <f aca="false">T25</f>
        <v>6.28</v>
      </c>
      <c r="Q26" s="4" t="n">
        <f aca="false">ROUND(IF(J26="lpg",B26*0.09,(B26/2)*0.09),2)</f>
        <v>1.04</v>
      </c>
      <c r="R26" s="0" t="str">
        <f aca="false">IF(P26-Q26&lt;5,"tak","nie")</f>
        <v>nie</v>
      </c>
      <c r="S26" s="0" t="n">
        <f aca="false">IF(R26="tak",30-AC26,0)</f>
        <v>0</v>
      </c>
      <c r="T26" s="0" t="n">
        <f aca="false">IF(R26="tak",30,P26-Q26)</f>
        <v>5.24</v>
      </c>
      <c r="AB26" s="0" t="str">
        <f aca="false">IF(P26&lt;5.25,"tak","")</f>
        <v/>
      </c>
      <c r="AC26" s="0" t="n">
        <f aca="false">P26-Q26</f>
        <v>5.24</v>
      </c>
    </row>
    <row r="27" customFormat="false" ht="13.8" hidden="false" customHeight="false" outlineLevel="0" collapsed="false">
      <c r="A27" s="3" t="n">
        <v>41665</v>
      </c>
      <c r="B27" s="0" t="n">
        <v>93</v>
      </c>
      <c r="C27" s="0" t="str">
        <f aca="false">IF(WEEKDAY(A27,2)=4,"czwartek","")</f>
        <v/>
      </c>
      <c r="E27" s="4" t="n">
        <f aca="false">IF(E26&lt;5,30,E26-G26)</f>
        <v>27.93</v>
      </c>
      <c r="F27" s="4" t="n">
        <f aca="false">IF(AND(F26&lt;40,C26="czwartek"),45,F26-H26)</f>
        <v>41.25</v>
      </c>
      <c r="G27" s="4" t="n">
        <f aca="false">IF(E27&gt;15,9/100*B27,9/100*B27/2)</f>
        <v>8.37</v>
      </c>
      <c r="H27" s="4" t="n">
        <f aca="false">IF(E27&lt;=15,6/100*B27/2,0)</f>
        <v>0</v>
      </c>
      <c r="I27" s="4"/>
      <c r="J27" s="0" t="str">
        <f aca="false">IF(P27&gt;15,"lpg","50/50")</f>
        <v>50/50</v>
      </c>
      <c r="K27" s="0" t="n">
        <f aca="false">O26</f>
        <v>36.21</v>
      </c>
      <c r="L27" s="0" t="n">
        <f aca="false">ROUND(IF(J27="lpg",0,0.06*B27/2),2)</f>
        <v>2.79</v>
      </c>
      <c r="M27" s="0" t="str">
        <f aca="false">IF(AND(C27="czwartek",K27-L27&lt;40),"tak","nie")</f>
        <v>nie</v>
      </c>
      <c r="N27" s="0" t="n">
        <f aca="false">ROUND(IF(M27="tak",45-(K27-L27),0),2)</f>
        <v>0</v>
      </c>
      <c r="O27" s="0" t="n">
        <f aca="false">IF(M27="tak",45,K27-L27)</f>
        <v>33.42</v>
      </c>
      <c r="P27" s="0" t="n">
        <f aca="false">T26</f>
        <v>5.24</v>
      </c>
      <c r="Q27" s="4" t="n">
        <f aca="false">ROUND(IF(J27="lpg",B27*0.09,(B27/2)*0.09),2)</f>
        <v>4.19</v>
      </c>
      <c r="R27" s="0" t="str">
        <f aca="false">IF(P27-Q27&lt;5,"tak","nie")</f>
        <v>tak</v>
      </c>
      <c r="S27" s="0" t="n">
        <f aca="false">IF(R27="tak",30-AC27,0)</f>
        <v>28.95</v>
      </c>
      <c r="T27" s="0" t="n">
        <f aca="false">IF(R27="tak",30,P27-Q27)</f>
        <v>30</v>
      </c>
      <c r="AB27" s="1" t="str">
        <f aca="false">IF($P$27&lt;5.25,"tak","")</f>
        <v>tak</v>
      </c>
      <c r="AC27" s="0" t="n">
        <f aca="false">P27-Q27</f>
        <v>1.05</v>
      </c>
    </row>
    <row r="28" customFormat="false" ht="13.8" hidden="false" customHeight="false" outlineLevel="0" collapsed="false">
      <c r="A28" s="3" t="n">
        <v>41666</v>
      </c>
      <c r="B28" s="0" t="n">
        <v>111</v>
      </c>
      <c r="C28" s="0" t="str">
        <f aca="false">IF(WEEKDAY(A28,2)=4,"czwartek","")</f>
        <v/>
      </c>
      <c r="E28" s="4" t="n">
        <f aca="false">IF(E27&lt;5,30,E27-G27)</f>
        <v>19.56</v>
      </c>
      <c r="F28" s="4" t="n">
        <f aca="false">IF(AND(F27&lt;40,C27="czwartek"),45,F27-H27)</f>
        <v>41.25</v>
      </c>
      <c r="G28" s="4" t="n">
        <f aca="false">IF(E28&gt;15,9/100*B28,9/100*B28/2)</f>
        <v>9.99</v>
      </c>
      <c r="H28" s="4" t="n">
        <f aca="false">IF(E28&lt;=15,6/100*B28/2,0)</f>
        <v>0</v>
      </c>
      <c r="I28" s="4"/>
      <c r="J28" s="0" t="str">
        <f aca="false">IF(P28&gt;15,"lpg","50/50")</f>
        <v>lpg</v>
      </c>
      <c r="K28" s="0" t="n">
        <f aca="false">O27</f>
        <v>33.42</v>
      </c>
      <c r="L28" s="0" t="n">
        <f aca="false">ROUND(IF(J28="lpg",0,0.06*B28/2),2)</f>
        <v>0</v>
      </c>
      <c r="M28" s="0" t="str">
        <f aca="false">IF(AND(C28="czwartek",K28-L28&lt;40),"tak","nie")</f>
        <v>nie</v>
      </c>
      <c r="N28" s="0" t="n">
        <f aca="false">ROUND(IF(M28="tak",45-(K28-L28),0),2)</f>
        <v>0</v>
      </c>
      <c r="O28" s="0" t="n">
        <f aca="false">IF(M28="tak",45,K28-L28)</f>
        <v>33.42</v>
      </c>
      <c r="P28" s="0" t="n">
        <f aca="false">T27</f>
        <v>30</v>
      </c>
      <c r="Q28" s="4" t="n">
        <f aca="false">ROUND(IF(J28="lpg",B28*0.09,(B28/2)*0.09),2)</f>
        <v>9.99</v>
      </c>
      <c r="R28" s="0" t="str">
        <f aca="false">IF(P28-Q28&lt;5,"tak","nie")</f>
        <v>nie</v>
      </c>
      <c r="S28" s="0" t="n">
        <f aca="false">IF(R28="tak",30-AC28,0)</f>
        <v>0</v>
      </c>
      <c r="T28" s="0" t="n">
        <f aca="false">IF(R28="tak",30,P28-Q28)</f>
        <v>20.01</v>
      </c>
      <c r="AB28" s="0" t="str">
        <f aca="false">IF(P28&lt;5.25,"tak","")</f>
        <v/>
      </c>
      <c r="AC28" s="0" t="n">
        <f aca="false">P28-Q28</f>
        <v>20.01</v>
      </c>
    </row>
    <row r="29" customFormat="false" ht="13.8" hidden="false" customHeight="false" outlineLevel="0" collapsed="false">
      <c r="A29" s="3" t="n">
        <v>41667</v>
      </c>
      <c r="B29" s="0" t="n">
        <v>52</v>
      </c>
      <c r="C29" s="0" t="str">
        <f aca="false">IF(WEEKDAY(A29,2)=4,"czwartek","")</f>
        <v/>
      </c>
      <c r="E29" s="4" t="n">
        <f aca="false">IF(E28&lt;5,30,E28-G28)</f>
        <v>9.57</v>
      </c>
      <c r="F29" s="4" t="n">
        <f aca="false">IF(AND(F28&lt;40,C28="czwartek"),45,F28-H28)</f>
        <v>41.25</v>
      </c>
      <c r="G29" s="4" t="n">
        <f aca="false">IF(E29&gt;15,9/100*B29,9/100*B29/2)</f>
        <v>2.34</v>
      </c>
      <c r="H29" s="4" t="n">
        <f aca="false">IF(E29&lt;=15,6/100*B29/2,0)</f>
        <v>1.56</v>
      </c>
      <c r="I29" s="4"/>
      <c r="J29" s="0" t="str">
        <f aca="false">IF(P29&gt;15,"lpg","50/50")</f>
        <v>lpg</v>
      </c>
      <c r="K29" s="0" t="n">
        <f aca="false">O28</f>
        <v>33.42</v>
      </c>
      <c r="L29" s="0" t="n">
        <f aca="false">ROUND(IF(J29="lpg",0,0.06*B29/2),2)</f>
        <v>0</v>
      </c>
      <c r="M29" s="0" t="str">
        <f aca="false">IF(AND(C29="czwartek",K29-L29&lt;40),"tak","nie")</f>
        <v>nie</v>
      </c>
      <c r="N29" s="0" t="n">
        <f aca="false">ROUND(IF(M29="tak",45-(K29-L29),0),2)</f>
        <v>0</v>
      </c>
      <c r="O29" s="0" t="n">
        <f aca="false">IF(M29="tak",45,K29-L29)</f>
        <v>33.42</v>
      </c>
      <c r="P29" s="0" t="n">
        <f aca="false">T28</f>
        <v>20.01</v>
      </c>
      <c r="Q29" s="4" t="n">
        <f aca="false">ROUND(IF(J29="lpg",B29*0.09,(B29/2)*0.09),2)</f>
        <v>4.68</v>
      </c>
      <c r="R29" s="0" t="str">
        <f aca="false">IF(P29-Q29&lt;5,"tak","nie")</f>
        <v>nie</v>
      </c>
      <c r="S29" s="0" t="n">
        <f aca="false">IF(R29="tak",30-AC29,0)</f>
        <v>0</v>
      </c>
      <c r="T29" s="0" t="n">
        <f aca="false">IF(R29="tak",30,P29-Q29)</f>
        <v>15.33</v>
      </c>
      <c r="AB29" s="0" t="str">
        <f aca="false">IF(P29&lt;5.25,"tak","")</f>
        <v/>
      </c>
      <c r="AC29" s="0" t="n">
        <f aca="false">P29-Q29</f>
        <v>15.33</v>
      </c>
    </row>
    <row r="30" customFormat="false" ht="13.8" hidden="false" customHeight="false" outlineLevel="0" collapsed="false">
      <c r="A30" s="3" t="n">
        <v>41668</v>
      </c>
      <c r="B30" s="0" t="n">
        <v>65</v>
      </c>
      <c r="C30" s="0" t="str">
        <f aca="false">IF(WEEKDAY(A30,2)=4,"czwartek","")</f>
        <v/>
      </c>
      <c r="E30" s="4" t="n">
        <f aca="false">IF(E29&lt;5,30,E29-G29)</f>
        <v>7.23</v>
      </c>
      <c r="F30" s="4" t="n">
        <f aca="false">IF(AND(F29&lt;40,C29="czwartek"),45,F29-H29)</f>
        <v>39.69</v>
      </c>
      <c r="G30" s="4" t="n">
        <f aca="false">IF(E30&gt;15,9/100*B30,9/100*B30/2)</f>
        <v>2.925</v>
      </c>
      <c r="H30" s="4" t="n">
        <f aca="false">IF(E30&lt;=15,6/100*B30/2,0)</f>
        <v>1.95</v>
      </c>
      <c r="I30" s="4"/>
      <c r="J30" s="0" t="str">
        <f aca="false">IF(P30&gt;15,"lpg","50/50")</f>
        <v>lpg</v>
      </c>
      <c r="K30" s="0" t="n">
        <f aca="false">O29</f>
        <v>33.42</v>
      </c>
      <c r="L30" s="0" t="n">
        <f aca="false">ROUND(IF(J30="lpg",0,0.06*B30/2),2)</f>
        <v>0</v>
      </c>
      <c r="M30" s="0" t="str">
        <f aca="false">IF(AND(C30="czwartek",K30-L30&lt;40),"tak","nie")</f>
        <v>nie</v>
      </c>
      <c r="N30" s="0" t="n">
        <f aca="false">ROUND(IF(M30="tak",45-(K30-L30),0),2)</f>
        <v>0</v>
      </c>
      <c r="O30" s="0" t="n">
        <f aca="false">IF(M30="tak",45,K30-L30)</f>
        <v>33.42</v>
      </c>
      <c r="P30" s="0" t="n">
        <f aca="false">T29</f>
        <v>15.33</v>
      </c>
      <c r="Q30" s="4" t="n">
        <f aca="false">ROUND(IF(J30="lpg",B30*0.09,(B30/2)*0.09),2)</f>
        <v>5.85</v>
      </c>
      <c r="R30" s="0" t="str">
        <f aca="false">IF(P30-Q30&lt;5,"tak","nie")</f>
        <v>nie</v>
      </c>
      <c r="S30" s="0" t="n">
        <f aca="false">IF(R30="tak",30-AC30,0)</f>
        <v>0</v>
      </c>
      <c r="T30" s="0" t="n">
        <f aca="false">IF(R30="tak",30,P30-Q30)</f>
        <v>9.48</v>
      </c>
      <c r="AB30" s="0" t="str">
        <f aca="false">IF(P30&lt;5.25,"tak","")</f>
        <v/>
      </c>
      <c r="AC30" s="0" t="n">
        <f aca="false">P30-Q30</f>
        <v>9.48</v>
      </c>
    </row>
    <row r="31" customFormat="false" ht="13.8" hidden="false" customHeight="false" outlineLevel="0" collapsed="false">
      <c r="A31" s="3" t="n">
        <v>41669</v>
      </c>
      <c r="B31" s="0" t="n">
        <v>120</v>
      </c>
      <c r="C31" s="0" t="str">
        <f aca="false">IF(WEEKDAY(A31,2)=4,"czwartek","")</f>
        <v>czwartek</v>
      </c>
      <c r="E31" s="4" t="n">
        <f aca="false">IF(E30&lt;5,30,E30-G30)</f>
        <v>4.305</v>
      </c>
      <c r="F31" s="4" t="n">
        <f aca="false">IF(AND(F30&lt;40,C30="czwartek"),45,F30-H30)</f>
        <v>37.74</v>
      </c>
      <c r="G31" s="4" t="n">
        <f aca="false">IF(E31&gt;15,9/100*B31,9/100*B31/2)</f>
        <v>5.4</v>
      </c>
      <c r="H31" s="4" t="n">
        <f aca="false">IF(E31&lt;=15,6/100*B31/2,0)</f>
        <v>3.6</v>
      </c>
      <c r="I31" s="4"/>
      <c r="J31" s="0" t="str">
        <f aca="false">IF(P31&gt;15,"lpg","50/50")</f>
        <v>50/50</v>
      </c>
      <c r="K31" s="0" t="n">
        <f aca="false">O30</f>
        <v>33.42</v>
      </c>
      <c r="L31" s="0" t="n">
        <f aca="false">ROUND(IF(J31="lpg",0,0.06*B31/2),2)</f>
        <v>3.6</v>
      </c>
      <c r="M31" s="0" t="str">
        <f aca="false">IF(AND(C31="czwartek",K31-L31&lt;40),"tak","nie")</f>
        <v>tak</v>
      </c>
      <c r="N31" s="0" t="n">
        <f aca="false">ROUND(IF(M31="tak",45-(K31-L31),0),2)</f>
        <v>15.18</v>
      </c>
      <c r="O31" s="0" t="n">
        <f aca="false">IF(M31="tak",45,K31-L31)</f>
        <v>45</v>
      </c>
      <c r="P31" s="0" t="n">
        <f aca="false">T30</f>
        <v>9.48</v>
      </c>
      <c r="Q31" s="4" t="n">
        <f aca="false">ROUND(IF(J31="lpg",B31*0.09,(B31/2)*0.09),2)</f>
        <v>5.4</v>
      </c>
      <c r="R31" s="0" t="str">
        <f aca="false">IF(P31-Q31&lt;5,"tak","nie")</f>
        <v>tak</v>
      </c>
      <c r="S31" s="0" t="n">
        <f aca="false">IF(R31="tak",30-AC31,0)</f>
        <v>25.92</v>
      </c>
      <c r="T31" s="0" t="n">
        <f aca="false">IF(R31="tak",30,P31-Q31)</f>
        <v>30</v>
      </c>
      <c r="AB31" s="0" t="str">
        <f aca="false">IF(P31&lt;5.25,"tak","")</f>
        <v/>
      </c>
      <c r="AC31" s="0" t="n">
        <f aca="false">P31-Q31</f>
        <v>4.08</v>
      </c>
    </row>
    <row r="32" customFormat="false" ht="13.8" hidden="false" customHeight="false" outlineLevel="0" collapsed="false">
      <c r="A32" s="3" t="n">
        <v>41670</v>
      </c>
      <c r="B32" s="0" t="n">
        <v>113</v>
      </c>
      <c r="C32" s="0" t="str">
        <f aca="false">IF(WEEKDAY(A32,2)=4,"czwartek","")</f>
        <v/>
      </c>
      <c r="E32" s="4" t="n">
        <f aca="false">IF(E31&lt;5,30,E31-G31)</f>
        <v>30</v>
      </c>
      <c r="F32" s="4" t="n">
        <f aca="false">IF(AND(F31&lt;40,C31="czwartek"),45,F31-H31)</f>
        <v>45</v>
      </c>
      <c r="G32" s="4" t="n">
        <f aca="false">IF(E32&gt;15,9/100*B32,9/100*B32/2)</f>
        <v>10.17</v>
      </c>
      <c r="H32" s="4" t="n">
        <f aca="false">IF(E32&lt;=15,6/100*B32/2,0)</f>
        <v>0</v>
      </c>
      <c r="I32" s="4"/>
      <c r="J32" s="0" t="str">
        <f aca="false">IF(P32&gt;15,"lpg","50/50")</f>
        <v>lpg</v>
      </c>
      <c r="K32" s="0" t="n">
        <f aca="false">O31</f>
        <v>45</v>
      </c>
      <c r="L32" s="0" t="n">
        <f aca="false">ROUND(IF(J32="lpg",0,0.06*B32/2),2)</f>
        <v>0</v>
      </c>
      <c r="M32" s="0" t="str">
        <f aca="false">IF(AND(C32="czwartek",K32-L32&lt;40),"tak","nie")</f>
        <v>nie</v>
      </c>
      <c r="N32" s="0" t="n">
        <f aca="false">ROUND(IF(M32="tak",45-(K32-L32),0),2)</f>
        <v>0</v>
      </c>
      <c r="O32" s="0" t="n">
        <f aca="false">IF(M32="tak",45,K32-L32)</f>
        <v>45</v>
      </c>
      <c r="P32" s="0" t="n">
        <f aca="false">T31</f>
        <v>30</v>
      </c>
      <c r="Q32" s="4" t="n">
        <f aca="false">ROUND(IF(J32="lpg",B32*0.09,(B32/2)*0.09),2)</f>
        <v>10.17</v>
      </c>
      <c r="R32" s="0" t="str">
        <f aca="false">IF(P32-Q32&lt;5,"tak","nie")</f>
        <v>nie</v>
      </c>
      <c r="S32" s="0" t="n">
        <f aca="false">IF(R32="tak",30-AC32,0)</f>
        <v>0</v>
      </c>
      <c r="T32" s="0" t="n">
        <f aca="false">IF(R32="tak",30,P32-Q32)</f>
        <v>19.83</v>
      </c>
      <c r="AB32" s="0" t="str">
        <f aca="false">IF(P32&lt;5.25,"tak","")</f>
        <v/>
      </c>
      <c r="AC32" s="0" t="n">
        <f aca="false">P32-Q32</f>
        <v>19.83</v>
      </c>
    </row>
    <row r="33" customFormat="false" ht="13.8" hidden="false" customHeight="false" outlineLevel="0" collapsed="false">
      <c r="A33" s="3" t="n">
        <v>41671</v>
      </c>
      <c r="B33" s="0" t="n">
        <v>110</v>
      </c>
      <c r="C33" s="0" t="str">
        <f aca="false">IF(WEEKDAY(A33,2)=4,"czwartek","")</f>
        <v/>
      </c>
      <c r="E33" s="4" t="n">
        <f aca="false">IF(E32&lt;5,30,E32-G32)</f>
        <v>19.83</v>
      </c>
      <c r="F33" s="4" t="n">
        <f aca="false">IF(AND(F32&lt;40,C32="czwartek"),45,F32-H32)</f>
        <v>45</v>
      </c>
      <c r="G33" s="4" t="n">
        <f aca="false">IF(E33&gt;15,9/100*B33,9/100*B33/2)</f>
        <v>9.9</v>
      </c>
      <c r="H33" s="4" t="n">
        <f aca="false">IF(E33&lt;=15,6/100*B33/2,0)</f>
        <v>0</v>
      </c>
      <c r="I33" s="4"/>
      <c r="J33" s="0" t="str">
        <f aca="false">IF(P33&gt;15,"lpg","50/50")</f>
        <v>lpg</v>
      </c>
      <c r="K33" s="0" t="n">
        <f aca="false">O32</f>
        <v>45</v>
      </c>
      <c r="L33" s="0" t="n">
        <f aca="false">ROUND(IF(J33="lpg",0,0.06*B33/2),2)</f>
        <v>0</v>
      </c>
      <c r="M33" s="0" t="str">
        <f aca="false">IF(AND(C33="czwartek",K33-L33&lt;40),"tak","nie")</f>
        <v>nie</v>
      </c>
      <c r="N33" s="0" t="n">
        <f aca="false">ROUND(IF(M33="tak",45-(K33-L33),0),2)</f>
        <v>0</v>
      </c>
      <c r="O33" s="0" t="n">
        <f aca="false">IF(M33="tak",45,K33-L33)</f>
        <v>45</v>
      </c>
      <c r="P33" s="0" t="n">
        <f aca="false">T32</f>
        <v>19.83</v>
      </c>
      <c r="Q33" s="4" t="n">
        <f aca="false">ROUND(IF(J33="lpg",B33*0.09,(B33/2)*0.09),2)</f>
        <v>9.9</v>
      </c>
      <c r="R33" s="0" t="str">
        <f aca="false">IF(P33-Q33&lt;5,"tak","nie")</f>
        <v>nie</v>
      </c>
      <c r="S33" s="0" t="n">
        <f aca="false">IF(R33="tak",30-AC33,0)</f>
        <v>0</v>
      </c>
      <c r="T33" s="0" t="n">
        <f aca="false">IF(R33="tak",30,P33-Q33)</f>
        <v>9.93</v>
      </c>
      <c r="AB33" s="0" t="str">
        <f aca="false">IF(P33&lt;5.25,"tak","")</f>
        <v/>
      </c>
      <c r="AC33" s="0" t="n">
        <f aca="false">P33-Q33</f>
        <v>9.93</v>
      </c>
    </row>
    <row r="34" customFormat="false" ht="13.8" hidden="false" customHeight="false" outlineLevel="0" collapsed="false">
      <c r="A34" s="3" t="n">
        <v>41672</v>
      </c>
      <c r="B34" s="0" t="n">
        <v>135</v>
      </c>
      <c r="C34" s="0" t="str">
        <f aca="false">IF(WEEKDAY(A34,2)=4,"czwartek","")</f>
        <v/>
      </c>
      <c r="E34" s="4" t="n">
        <f aca="false">IF(E33&lt;5,30,E33-G33)</f>
        <v>9.93</v>
      </c>
      <c r="F34" s="4" t="n">
        <f aca="false">IF(AND(F33&lt;40,C33="czwartek"),45,F33-H33)</f>
        <v>45</v>
      </c>
      <c r="G34" s="4" t="n">
        <f aca="false">IF(E34&gt;15,9/100*B34,9/100*B34/2)</f>
        <v>6.075</v>
      </c>
      <c r="H34" s="4" t="n">
        <f aca="false">IF(E34&lt;=15,6/100*B34/2,0)</f>
        <v>4.05</v>
      </c>
      <c r="I34" s="4"/>
      <c r="J34" s="0" t="str">
        <f aca="false">IF(P34&gt;15,"lpg","50/50")</f>
        <v>50/50</v>
      </c>
      <c r="K34" s="0" t="n">
        <f aca="false">O33</f>
        <v>45</v>
      </c>
      <c r="L34" s="0" t="n">
        <f aca="false">ROUND(IF(J34="lpg",0,0.06*B34/2),2)</f>
        <v>4.05</v>
      </c>
      <c r="M34" s="0" t="str">
        <f aca="false">IF(AND(C34="czwartek",K34-L34&lt;40),"tak","nie")</f>
        <v>nie</v>
      </c>
      <c r="N34" s="0" t="n">
        <f aca="false">ROUND(IF(M34="tak",45-(K34-L34),0),2)</f>
        <v>0</v>
      </c>
      <c r="O34" s="0" t="n">
        <f aca="false">IF(M34="tak",45,K34-L34)</f>
        <v>40.95</v>
      </c>
      <c r="P34" s="0" t="n">
        <f aca="false">T33</f>
        <v>9.93</v>
      </c>
      <c r="Q34" s="4" t="n">
        <f aca="false">ROUND(IF(J34="lpg",B34*0.09,(B34/2)*0.09),2)</f>
        <v>6.08</v>
      </c>
      <c r="R34" s="0" t="str">
        <f aca="false">IF(P34-Q34&lt;5,"tak","nie")</f>
        <v>tak</v>
      </c>
      <c r="S34" s="0" t="n">
        <f aca="false">IF(R34="tak",30-AC34,0)</f>
        <v>26.15</v>
      </c>
      <c r="T34" s="0" t="n">
        <f aca="false">IF(R34="tak",30,P34-Q34)</f>
        <v>30</v>
      </c>
      <c r="AB34" s="0" t="str">
        <f aca="false">IF(P34&lt;5.25,"tak","")</f>
        <v/>
      </c>
      <c r="AC34" s="0" t="n">
        <f aca="false">P34-Q34</f>
        <v>3.85</v>
      </c>
    </row>
    <row r="35" customFormat="false" ht="13.8" hidden="false" customHeight="false" outlineLevel="0" collapsed="false">
      <c r="A35" s="3" t="n">
        <v>41673</v>
      </c>
      <c r="B35" s="0" t="n">
        <v>37</v>
      </c>
      <c r="C35" s="0" t="str">
        <f aca="false">IF(WEEKDAY(A35,2)=4,"czwartek","")</f>
        <v/>
      </c>
      <c r="E35" s="4" t="n">
        <f aca="false">IF(E34&lt;5,30,E34-G34)</f>
        <v>3.855</v>
      </c>
      <c r="F35" s="4" t="n">
        <f aca="false">IF(AND(F34&lt;40,C34="czwartek"),45,F34-H34)</f>
        <v>40.95</v>
      </c>
      <c r="G35" s="4" t="n">
        <f aca="false">IF(E35&gt;15,9/100*B35,9/100*B35/2)</f>
        <v>1.665</v>
      </c>
      <c r="H35" s="4" t="n">
        <f aca="false">IF(E35&lt;=15,6/100*B35/2,0)</f>
        <v>1.11</v>
      </c>
      <c r="I35" s="4"/>
      <c r="J35" s="0" t="str">
        <f aca="false">IF(P35&gt;15,"lpg","50/50")</f>
        <v>lpg</v>
      </c>
      <c r="K35" s="0" t="n">
        <f aca="false">O34</f>
        <v>40.95</v>
      </c>
      <c r="L35" s="0" t="n">
        <f aca="false">ROUND(IF(J35="lpg",0,0.06*B35/2),2)</f>
        <v>0</v>
      </c>
      <c r="M35" s="0" t="str">
        <f aca="false">IF(AND(C35="czwartek",K35-L35&lt;40),"tak","nie")</f>
        <v>nie</v>
      </c>
      <c r="N35" s="0" t="n">
        <f aca="false">ROUND(IF(M35="tak",45-(K35-L35),0),2)</f>
        <v>0</v>
      </c>
      <c r="O35" s="0" t="n">
        <f aca="false">IF(M35="tak",45,K35-L35)</f>
        <v>40.95</v>
      </c>
      <c r="P35" s="0" t="n">
        <f aca="false">T34</f>
        <v>30</v>
      </c>
      <c r="Q35" s="4" t="n">
        <f aca="false">ROUND(IF(J35="lpg",B35*0.09,(B35/2)*0.09),2)</f>
        <v>3.33</v>
      </c>
      <c r="R35" s="0" t="str">
        <f aca="false">IF(P35-Q35&lt;5,"tak","nie")</f>
        <v>nie</v>
      </c>
      <c r="S35" s="0" t="n">
        <f aca="false">IF(R35="tak",30-AC35,0)</f>
        <v>0</v>
      </c>
      <c r="T35" s="0" t="n">
        <f aca="false">IF(R35="tak",30,P35-Q35)</f>
        <v>26.67</v>
      </c>
      <c r="AB35" s="0" t="str">
        <f aca="false">IF(P35&lt;5.25,"tak","")</f>
        <v/>
      </c>
      <c r="AC35" s="0" t="n">
        <f aca="false">P35-Q35</f>
        <v>26.67</v>
      </c>
    </row>
    <row r="36" customFormat="false" ht="13.8" hidden="false" customHeight="false" outlineLevel="0" collapsed="false">
      <c r="A36" s="3" t="n">
        <v>41674</v>
      </c>
      <c r="B36" s="0" t="n">
        <v>113</v>
      </c>
      <c r="C36" s="0" t="str">
        <f aca="false">IF(WEEKDAY(A36,2)=4,"czwartek","")</f>
        <v/>
      </c>
      <c r="E36" s="4" t="n">
        <f aca="false">IF(E35&lt;5,30,E35-G35)</f>
        <v>30</v>
      </c>
      <c r="F36" s="4" t="n">
        <f aca="false">IF(AND(F35&lt;40,C35="czwartek"),45,F35-H35)</f>
        <v>39.84</v>
      </c>
      <c r="G36" s="4" t="n">
        <f aca="false">IF(E36&gt;15,9/100*B36,9/100*B36/2)</f>
        <v>10.17</v>
      </c>
      <c r="H36" s="4" t="n">
        <f aca="false">IF(E36&lt;=15,6/100*B36/2,0)</f>
        <v>0</v>
      </c>
      <c r="I36" s="4"/>
      <c r="J36" s="0" t="str">
        <f aca="false">IF(P36&gt;15,"lpg","50/50")</f>
        <v>lpg</v>
      </c>
      <c r="K36" s="0" t="n">
        <f aca="false">O35</f>
        <v>40.95</v>
      </c>
      <c r="L36" s="0" t="n">
        <f aca="false">ROUND(IF(J36="lpg",0,0.06*B36/2),2)</f>
        <v>0</v>
      </c>
      <c r="M36" s="0" t="str">
        <f aca="false">IF(AND(C36="czwartek",K36-L36&lt;40),"tak","nie")</f>
        <v>nie</v>
      </c>
      <c r="N36" s="0" t="n">
        <f aca="false">ROUND(IF(M36="tak",45-(K36-L36),0),2)</f>
        <v>0</v>
      </c>
      <c r="O36" s="0" t="n">
        <f aca="false">IF(M36="tak",45,K36-L36)</f>
        <v>40.95</v>
      </c>
      <c r="P36" s="0" t="n">
        <f aca="false">T35</f>
        <v>26.67</v>
      </c>
      <c r="Q36" s="4" t="n">
        <f aca="false">ROUND(IF(J36="lpg",B36*0.09,(B36/2)*0.09),2)</f>
        <v>10.17</v>
      </c>
      <c r="R36" s="0" t="str">
        <f aca="false">IF(P36-Q36&lt;5,"tak","nie")</f>
        <v>nie</v>
      </c>
      <c r="S36" s="0" t="n">
        <f aca="false">IF(R36="tak",30-AC36,0)</f>
        <v>0</v>
      </c>
      <c r="T36" s="0" t="n">
        <f aca="false">IF(R36="tak",30,P36-Q36)</f>
        <v>16.5</v>
      </c>
      <c r="AB36" s="0" t="str">
        <f aca="false">IF(P36&lt;5.25,"tak","")</f>
        <v/>
      </c>
      <c r="AC36" s="0" t="n">
        <f aca="false">P36-Q36</f>
        <v>16.5</v>
      </c>
    </row>
    <row r="37" customFormat="false" ht="13.8" hidden="false" customHeight="false" outlineLevel="0" collapsed="false">
      <c r="A37" s="3" t="n">
        <v>41675</v>
      </c>
      <c r="B37" s="0" t="n">
        <v>79</v>
      </c>
      <c r="C37" s="0" t="str">
        <f aca="false">IF(WEEKDAY(A37,2)=4,"czwartek","")</f>
        <v/>
      </c>
      <c r="E37" s="4" t="n">
        <f aca="false">IF(E36&lt;5,30,E36-G36)</f>
        <v>19.83</v>
      </c>
      <c r="F37" s="4" t="n">
        <f aca="false">IF(AND(F36&lt;40,C36="czwartek"),45,F36-H36)</f>
        <v>39.84</v>
      </c>
      <c r="G37" s="4" t="n">
        <f aca="false">IF(E37&gt;15,9/100*B37,9/100*B37/2)</f>
        <v>7.11</v>
      </c>
      <c r="H37" s="4" t="n">
        <f aca="false">IF(E37&lt;=15,6/100*B37/2,0)</f>
        <v>0</v>
      </c>
      <c r="I37" s="4"/>
      <c r="J37" s="0" t="str">
        <f aca="false">IF(P37&gt;15,"lpg","50/50")</f>
        <v>lpg</v>
      </c>
      <c r="K37" s="0" t="n">
        <f aca="false">O36</f>
        <v>40.95</v>
      </c>
      <c r="L37" s="0" t="n">
        <f aca="false">ROUND(IF(J37="lpg",0,0.06*B37/2),2)</f>
        <v>0</v>
      </c>
      <c r="M37" s="0" t="str">
        <f aca="false">IF(AND(C37="czwartek",K37-L37&lt;40),"tak","nie")</f>
        <v>nie</v>
      </c>
      <c r="N37" s="0" t="n">
        <f aca="false">ROUND(IF(M37="tak",45-(K37-L37),0),2)</f>
        <v>0</v>
      </c>
      <c r="O37" s="0" t="n">
        <f aca="false">IF(M37="tak",45,K37-L37)</f>
        <v>40.95</v>
      </c>
      <c r="P37" s="0" t="n">
        <f aca="false">T36</f>
        <v>16.5</v>
      </c>
      <c r="Q37" s="4" t="n">
        <f aca="false">ROUND(IF(J37="lpg",B37*0.09,(B37/2)*0.09),2)</f>
        <v>7.11</v>
      </c>
      <c r="R37" s="0" t="str">
        <f aca="false">IF(P37-Q37&lt;5,"tak","nie")</f>
        <v>nie</v>
      </c>
      <c r="S37" s="0" t="n">
        <f aca="false">IF(R37="tak",30-AC37,0)</f>
        <v>0</v>
      </c>
      <c r="T37" s="0" t="n">
        <f aca="false">IF(R37="tak",30,P37-Q37)</f>
        <v>9.39</v>
      </c>
      <c r="AB37" s="0" t="str">
        <f aca="false">IF(P37&lt;5.25,"tak","")</f>
        <v/>
      </c>
      <c r="AC37" s="0" t="n">
        <f aca="false">P37-Q37</f>
        <v>9.39</v>
      </c>
    </row>
    <row r="38" customFormat="false" ht="13.8" hidden="false" customHeight="false" outlineLevel="0" collapsed="false">
      <c r="A38" s="3" t="n">
        <v>41676</v>
      </c>
      <c r="B38" s="0" t="n">
        <v>94</v>
      </c>
      <c r="C38" s="0" t="str">
        <f aca="false">IF(WEEKDAY(A38,2)=4,"czwartek","")</f>
        <v>czwartek</v>
      </c>
      <c r="E38" s="4" t="n">
        <f aca="false">IF(E37&lt;5,30,E37-G37)</f>
        <v>12.72</v>
      </c>
      <c r="F38" s="4" t="n">
        <f aca="false">IF(AND(F37&lt;40,C37="czwartek"),45,F37-H37)</f>
        <v>39.84</v>
      </c>
      <c r="G38" s="4" t="n">
        <f aca="false">IF(E38&gt;15,9/100*B38,9/100*B38/2)</f>
        <v>4.23</v>
      </c>
      <c r="H38" s="4" t="n">
        <f aca="false">IF(E38&lt;=15,6/100*B38/2,0)</f>
        <v>2.82</v>
      </c>
      <c r="I38" s="4"/>
      <c r="J38" s="0" t="str">
        <f aca="false">IF(P38&gt;15,"lpg","50/50")</f>
        <v>50/50</v>
      </c>
      <c r="K38" s="0" t="n">
        <f aca="false">O37</f>
        <v>40.95</v>
      </c>
      <c r="L38" s="0" t="n">
        <f aca="false">ROUND(IF(J38="lpg",0,0.06*B38/2),2)</f>
        <v>2.82</v>
      </c>
      <c r="M38" s="0" t="str">
        <f aca="false">IF(AND(C38="czwartek",K38-L38&lt;40),"tak","nie")</f>
        <v>tak</v>
      </c>
      <c r="N38" s="0" t="n">
        <f aca="false">ROUND(IF(M38="tak",45-(K38-L38),0),2)</f>
        <v>6.87</v>
      </c>
      <c r="O38" s="0" t="n">
        <f aca="false">IF(M38="tak",45,K38-L38)</f>
        <v>45</v>
      </c>
      <c r="P38" s="0" t="n">
        <f aca="false">T37</f>
        <v>9.39</v>
      </c>
      <c r="Q38" s="4" t="n">
        <f aca="false">ROUND(IF(J38="lpg",B38*0.09,(B38/2)*0.09),2)</f>
        <v>4.23</v>
      </c>
      <c r="R38" s="0" t="str">
        <f aca="false">IF(P38-Q38&lt;5,"tak","nie")</f>
        <v>nie</v>
      </c>
      <c r="S38" s="0" t="n">
        <f aca="false">IF(R38="tak",30-AC38,0)</f>
        <v>0</v>
      </c>
      <c r="T38" s="0" t="n">
        <f aca="false">IF(R38="tak",30,P38-Q38)</f>
        <v>5.16</v>
      </c>
      <c r="AB38" s="0" t="str">
        <f aca="false">IF(P38&lt;5.25,"tak","")</f>
        <v/>
      </c>
      <c r="AC38" s="0" t="n">
        <f aca="false">P38-Q38</f>
        <v>5.16</v>
      </c>
    </row>
    <row r="39" customFormat="false" ht="13.8" hidden="false" customHeight="false" outlineLevel="0" collapsed="false">
      <c r="A39" s="3" t="n">
        <v>41677</v>
      </c>
      <c r="B39" s="0" t="n">
        <v>35</v>
      </c>
      <c r="C39" s="0" t="str">
        <f aca="false">IF(WEEKDAY(A39,2)=4,"czwartek","")</f>
        <v/>
      </c>
      <c r="E39" s="4" t="n">
        <f aca="false">IF(E38&lt;5,30,E38-G38)</f>
        <v>8.49</v>
      </c>
      <c r="F39" s="4" t="n">
        <f aca="false">IF(AND(F38&lt;40,C38="czwartek"),45,F38-H38)</f>
        <v>45</v>
      </c>
      <c r="G39" s="4" t="n">
        <f aca="false">IF(E39&gt;15,9/100*B39,9/100*B39/2)</f>
        <v>1.575</v>
      </c>
      <c r="H39" s="4" t="n">
        <f aca="false">IF(E39&lt;=15,6/100*B39/2,0)</f>
        <v>1.05</v>
      </c>
      <c r="I39" s="4"/>
      <c r="J39" s="0" t="str">
        <f aca="false">IF(P39&gt;15,"lpg","50/50")</f>
        <v>50/50</v>
      </c>
      <c r="K39" s="0" t="n">
        <f aca="false">O38</f>
        <v>45</v>
      </c>
      <c r="L39" s="0" t="n">
        <f aca="false">ROUND(IF(J39="lpg",0,0.06*B39/2),2)</f>
        <v>1.05</v>
      </c>
      <c r="M39" s="0" t="str">
        <f aca="false">IF(AND(C39="czwartek",K39-L39&lt;40),"tak","nie")</f>
        <v>nie</v>
      </c>
      <c r="N39" s="0" t="n">
        <f aca="false">ROUND(IF(M39="tak",45-(K39-L39),0),2)</f>
        <v>0</v>
      </c>
      <c r="O39" s="0" t="n">
        <f aca="false">IF(M39="tak",45,K39-L39)</f>
        <v>43.95</v>
      </c>
      <c r="P39" s="0" t="n">
        <f aca="false">T38</f>
        <v>5.16</v>
      </c>
      <c r="Q39" s="4" t="n">
        <f aca="false">ROUND(IF(J39="lpg",B39*0.09,(B39/2)*0.09),2)</f>
        <v>1.58</v>
      </c>
      <c r="R39" s="0" t="str">
        <f aca="false">IF(P39-Q39&lt;5,"tak","nie")</f>
        <v>tak</v>
      </c>
      <c r="S39" s="0" t="n">
        <f aca="false">IF(R39="tak",30-AC39,0)</f>
        <v>26.42</v>
      </c>
      <c r="T39" s="0" t="n">
        <f aca="false">IF(R39="tak",30,P39-Q39)</f>
        <v>30</v>
      </c>
      <c r="AB39" s="0" t="str">
        <f aca="false">IF(P39&lt;5.25,"tak","")</f>
        <v>tak</v>
      </c>
      <c r="AC39" s="0" t="n">
        <f aca="false">P39-Q39</f>
        <v>3.58</v>
      </c>
    </row>
    <row r="40" customFormat="false" ht="13.8" hidden="false" customHeight="false" outlineLevel="0" collapsed="false">
      <c r="A40" s="3" t="n">
        <v>41678</v>
      </c>
      <c r="B40" s="0" t="n">
        <v>54</v>
      </c>
      <c r="C40" s="0" t="str">
        <f aca="false">IF(WEEKDAY(A40,2)=4,"czwartek","")</f>
        <v/>
      </c>
      <c r="E40" s="4" t="n">
        <f aca="false">IF(E39&lt;5,30,E39-G39)</f>
        <v>6.915</v>
      </c>
      <c r="F40" s="4" t="n">
        <f aca="false">IF(AND(F39&lt;40,C39="czwartek"),45,F39-H39)</f>
        <v>43.95</v>
      </c>
      <c r="G40" s="4" t="n">
        <f aca="false">IF(E40&gt;15,9/100*B40,9/100*B40/2)</f>
        <v>2.43</v>
      </c>
      <c r="H40" s="4" t="n">
        <f aca="false">IF(E40&lt;=15,6/100*B40/2,0)</f>
        <v>1.62</v>
      </c>
      <c r="I40" s="4"/>
      <c r="J40" s="0" t="str">
        <f aca="false">IF(P40&gt;15,"lpg","50/50")</f>
        <v>lpg</v>
      </c>
      <c r="K40" s="0" t="n">
        <f aca="false">O39</f>
        <v>43.95</v>
      </c>
      <c r="L40" s="0" t="n">
        <f aca="false">ROUND(IF(J40="lpg",0,0.06*B40/2),2)</f>
        <v>0</v>
      </c>
      <c r="M40" s="0" t="str">
        <f aca="false">IF(AND(C40="czwartek",K40-L40&lt;40),"tak","nie")</f>
        <v>nie</v>
      </c>
      <c r="N40" s="0" t="n">
        <f aca="false">ROUND(IF(M40="tak",45-(K40-L40),0),2)</f>
        <v>0</v>
      </c>
      <c r="O40" s="0" t="n">
        <f aca="false">IF(M40="tak",45,K40-L40)</f>
        <v>43.95</v>
      </c>
      <c r="P40" s="0" t="n">
        <f aca="false">T39</f>
        <v>30</v>
      </c>
      <c r="Q40" s="4" t="n">
        <f aca="false">ROUND(IF(J40="lpg",B40*0.09,(B40/2)*0.09),2)</f>
        <v>4.86</v>
      </c>
      <c r="R40" s="0" t="str">
        <f aca="false">IF(P40-Q40&lt;5,"tak","nie")</f>
        <v>nie</v>
      </c>
      <c r="S40" s="0" t="n">
        <f aca="false">IF(R40="tak",30-AC40,0)</f>
        <v>0</v>
      </c>
      <c r="T40" s="0" t="n">
        <f aca="false">IF(R40="tak",30,P40-Q40)</f>
        <v>25.14</v>
      </c>
      <c r="AB40" s="0" t="str">
        <f aca="false">IF(P40&lt;5.25,"tak","")</f>
        <v/>
      </c>
      <c r="AC40" s="0" t="n">
        <f aca="false">P40-Q40</f>
        <v>25.14</v>
      </c>
    </row>
    <row r="41" customFormat="false" ht="13.8" hidden="false" customHeight="false" outlineLevel="0" collapsed="false">
      <c r="A41" s="3" t="n">
        <v>41679</v>
      </c>
      <c r="B41" s="0" t="n">
        <v>57</v>
      </c>
      <c r="C41" s="0" t="str">
        <f aca="false">IF(WEEKDAY(A41,2)=4,"czwartek","")</f>
        <v/>
      </c>
      <c r="E41" s="4" t="n">
        <f aca="false">IF(E40&lt;5,30,E40-G40)</f>
        <v>4.485</v>
      </c>
      <c r="F41" s="4" t="n">
        <f aca="false">IF(AND(F40&lt;40,C40="czwartek"),45,F40-H40)</f>
        <v>42.33</v>
      </c>
      <c r="G41" s="4" t="n">
        <f aca="false">IF(E41&gt;15,9/100*B41,9/100*B41/2)</f>
        <v>2.565</v>
      </c>
      <c r="H41" s="4" t="n">
        <f aca="false">IF(E41&lt;=15,6/100*B41/2,0)</f>
        <v>1.71</v>
      </c>
      <c r="I41" s="4"/>
      <c r="J41" s="0" t="str">
        <f aca="false">IF(P41&gt;15,"lpg","50/50")</f>
        <v>lpg</v>
      </c>
      <c r="K41" s="0" t="n">
        <f aca="false">O40</f>
        <v>43.95</v>
      </c>
      <c r="L41" s="0" t="n">
        <f aca="false">ROUND(IF(J41="lpg",0,0.06*B41/2),2)</f>
        <v>0</v>
      </c>
      <c r="M41" s="0" t="str">
        <f aca="false">IF(AND(C41="czwartek",K41-L41&lt;40),"tak","nie")</f>
        <v>nie</v>
      </c>
      <c r="N41" s="0" t="n">
        <f aca="false">ROUND(IF(M41="tak",45-(K41-L41),0),2)</f>
        <v>0</v>
      </c>
      <c r="O41" s="0" t="n">
        <f aca="false">IF(M41="tak",45,K41-L41)</f>
        <v>43.95</v>
      </c>
      <c r="P41" s="0" t="n">
        <f aca="false">T40</f>
        <v>25.14</v>
      </c>
      <c r="Q41" s="4" t="n">
        <f aca="false">ROUND(IF(J41="lpg",B41*0.09,(B41/2)*0.09),2)</f>
        <v>5.13</v>
      </c>
      <c r="R41" s="0" t="str">
        <f aca="false">IF(P41-Q41&lt;5,"tak","nie")</f>
        <v>nie</v>
      </c>
      <c r="S41" s="0" t="n">
        <f aca="false">IF(R41="tak",30-AC41,0)</f>
        <v>0</v>
      </c>
      <c r="T41" s="0" t="n">
        <f aca="false">IF(R41="tak",30,P41-Q41)</f>
        <v>20.01</v>
      </c>
      <c r="AB41" s="0" t="str">
        <f aca="false">IF(P41&lt;5.25,"tak","")</f>
        <v/>
      </c>
      <c r="AC41" s="0" t="n">
        <f aca="false">P41-Q41</f>
        <v>20.01</v>
      </c>
    </row>
    <row r="42" customFormat="false" ht="13.8" hidden="false" customHeight="false" outlineLevel="0" collapsed="false">
      <c r="A42" s="3" t="n">
        <v>41680</v>
      </c>
      <c r="B42" s="0" t="n">
        <v>147</v>
      </c>
      <c r="C42" s="0" t="str">
        <f aca="false">IF(WEEKDAY(A42,2)=4,"czwartek","")</f>
        <v/>
      </c>
      <c r="E42" s="4" t="n">
        <f aca="false">IF(E41&lt;5,30,E41-G41)</f>
        <v>30</v>
      </c>
      <c r="F42" s="4" t="n">
        <f aca="false">IF(AND(F41&lt;40,C41="czwartek"),45,F41-H41)</f>
        <v>40.62</v>
      </c>
      <c r="G42" s="4" t="n">
        <f aca="false">IF(E42&gt;15,9/100*B42,9/100*B42/2)</f>
        <v>13.23</v>
      </c>
      <c r="H42" s="4" t="n">
        <f aca="false">IF(E42&lt;=15,6/100*B42/2,0)</f>
        <v>0</v>
      </c>
      <c r="I42" s="4"/>
      <c r="J42" s="0" t="str">
        <f aca="false">IF(P42&gt;15,"lpg","50/50")</f>
        <v>lpg</v>
      </c>
      <c r="K42" s="0" t="n">
        <f aca="false">O41</f>
        <v>43.95</v>
      </c>
      <c r="L42" s="0" t="n">
        <f aca="false">ROUND(IF(J42="lpg",0,0.06*B42/2),2)</f>
        <v>0</v>
      </c>
      <c r="M42" s="0" t="str">
        <f aca="false">IF(AND(C42="czwartek",K42-L42&lt;40),"tak","nie")</f>
        <v>nie</v>
      </c>
      <c r="N42" s="0" t="n">
        <f aca="false">ROUND(IF(M42="tak",45-(K42-L42),0),2)</f>
        <v>0</v>
      </c>
      <c r="O42" s="0" t="n">
        <f aca="false">IF(M42="tak",45,K42-L42)</f>
        <v>43.95</v>
      </c>
      <c r="P42" s="0" t="n">
        <f aca="false">T41</f>
        <v>20.01</v>
      </c>
      <c r="Q42" s="4" t="n">
        <f aca="false">ROUND(IF(J42="lpg",B42*0.09,(B42/2)*0.09),2)</f>
        <v>13.23</v>
      </c>
      <c r="R42" s="0" t="str">
        <f aca="false">IF(P42-Q42&lt;5,"tak","nie")</f>
        <v>nie</v>
      </c>
      <c r="S42" s="0" t="n">
        <f aca="false">IF(R42="tak",30-AC42,0)</f>
        <v>0</v>
      </c>
      <c r="T42" s="0" t="n">
        <f aca="false">IF(R42="tak",30,P42-Q42)</f>
        <v>6.78</v>
      </c>
      <c r="AB42" s="0" t="str">
        <f aca="false">IF(P42&lt;5.25,"tak","")</f>
        <v/>
      </c>
      <c r="AC42" s="0" t="n">
        <f aca="false">P42-Q42</f>
        <v>6.78</v>
      </c>
    </row>
    <row r="43" customFormat="false" ht="13.8" hidden="false" customHeight="false" outlineLevel="0" collapsed="false">
      <c r="A43" s="3" t="n">
        <v>41681</v>
      </c>
      <c r="B43" s="0" t="n">
        <v>144</v>
      </c>
      <c r="C43" s="0" t="str">
        <f aca="false">IF(WEEKDAY(A43,2)=4,"czwartek","")</f>
        <v/>
      </c>
      <c r="E43" s="4" t="n">
        <f aca="false">IF(E42&lt;5,30,E42-G42)</f>
        <v>16.77</v>
      </c>
      <c r="F43" s="4" t="n">
        <f aca="false">IF(AND(F42&lt;40,C42="czwartek"),45,F42-H42)</f>
        <v>40.62</v>
      </c>
      <c r="G43" s="4" t="n">
        <f aca="false">IF(E43&gt;15,9/100*B43,9/100*B43/2)</f>
        <v>12.96</v>
      </c>
      <c r="H43" s="4" t="n">
        <f aca="false">IF(E43&lt;=15,6/100*B43/2,0)</f>
        <v>0</v>
      </c>
      <c r="I43" s="4"/>
      <c r="J43" s="0" t="str">
        <f aca="false">IF(P43&gt;15,"lpg","50/50")</f>
        <v>50/50</v>
      </c>
      <c r="K43" s="0" t="n">
        <f aca="false">O42</f>
        <v>43.95</v>
      </c>
      <c r="L43" s="0" t="n">
        <f aca="false">ROUND(IF(J43="lpg",0,0.06*B43/2),2)</f>
        <v>4.32</v>
      </c>
      <c r="M43" s="0" t="str">
        <f aca="false">IF(AND(C43="czwartek",K43-L43&lt;40),"tak","nie")</f>
        <v>nie</v>
      </c>
      <c r="N43" s="0" t="n">
        <f aca="false">ROUND(IF(M43="tak",45-(K43-L43),0),2)</f>
        <v>0</v>
      </c>
      <c r="O43" s="0" t="n">
        <f aca="false">IF(M43="tak",45,K43-L43)</f>
        <v>39.63</v>
      </c>
      <c r="P43" s="0" t="n">
        <f aca="false">T42</f>
        <v>6.78</v>
      </c>
      <c r="Q43" s="4" t="n">
        <f aca="false">ROUND(IF(J43="lpg",B43*0.09,(B43/2)*0.09),2)</f>
        <v>6.48</v>
      </c>
      <c r="R43" s="0" t="str">
        <f aca="false">IF(P43-Q43&lt;5,"tak","nie")</f>
        <v>tak</v>
      </c>
      <c r="S43" s="0" t="n">
        <f aca="false">IF(R43="tak",30-AC43,0)</f>
        <v>29.7</v>
      </c>
      <c r="T43" s="0" t="n">
        <f aca="false">IF(R43="tak",30,P43-Q43)</f>
        <v>30</v>
      </c>
      <c r="AB43" s="0" t="str">
        <f aca="false">IF(P43&lt;5.25,"tak","")</f>
        <v/>
      </c>
      <c r="AC43" s="0" t="n">
        <f aca="false">P43-Q43</f>
        <v>0.300000000000001</v>
      </c>
    </row>
    <row r="44" customFormat="false" ht="13.8" hidden="false" customHeight="false" outlineLevel="0" collapsed="false">
      <c r="A44" s="3" t="n">
        <v>41682</v>
      </c>
      <c r="B44" s="0" t="n">
        <v>50</v>
      </c>
      <c r="C44" s="0" t="str">
        <f aca="false">IF(WEEKDAY(A44,2)=4,"czwartek","")</f>
        <v/>
      </c>
      <c r="E44" s="4" t="n">
        <f aca="false">IF(E43&lt;5,30,E43-G43)</f>
        <v>3.81</v>
      </c>
      <c r="F44" s="4" t="n">
        <f aca="false">IF(AND(F43&lt;40,C43="czwartek"),45,F43-H43)</f>
        <v>40.62</v>
      </c>
      <c r="G44" s="4" t="n">
        <f aca="false">IF(E44&gt;15,9/100*B44,9/100*B44/2)</f>
        <v>2.25</v>
      </c>
      <c r="H44" s="4" t="n">
        <f aca="false">IF(E44&lt;=15,6/100*B44/2,0)</f>
        <v>1.5</v>
      </c>
      <c r="I44" s="4"/>
      <c r="J44" s="0" t="str">
        <f aca="false">IF(P44&gt;15,"lpg","50/50")</f>
        <v>lpg</v>
      </c>
      <c r="K44" s="0" t="n">
        <f aca="false">O43</f>
        <v>39.63</v>
      </c>
      <c r="L44" s="0" t="n">
        <f aca="false">ROUND(IF(J44="lpg",0,0.06*B44/2),2)</f>
        <v>0</v>
      </c>
      <c r="M44" s="0" t="str">
        <f aca="false">IF(AND(C44="czwartek",K44-L44&lt;40),"tak","nie")</f>
        <v>nie</v>
      </c>
      <c r="N44" s="0" t="n">
        <f aca="false">ROUND(IF(M44="tak",45-(K44-L44),0),2)</f>
        <v>0</v>
      </c>
      <c r="O44" s="0" t="n">
        <f aca="false">IF(M44="tak",45,K44-L44)</f>
        <v>39.63</v>
      </c>
      <c r="P44" s="0" t="n">
        <f aca="false">T43</f>
        <v>30</v>
      </c>
      <c r="Q44" s="4" t="n">
        <f aca="false">ROUND(IF(J44="lpg",B44*0.09,(B44/2)*0.09),2)</f>
        <v>4.5</v>
      </c>
      <c r="R44" s="0" t="str">
        <f aca="false">IF(P44-Q44&lt;5,"tak","nie")</f>
        <v>nie</v>
      </c>
      <c r="S44" s="0" t="n">
        <f aca="false">IF(R44="tak",30-AC44,0)</f>
        <v>0</v>
      </c>
      <c r="T44" s="0" t="n">
        <f aca="false">IF(R44="tak",30,P44-Q44)</f>
        <v>25.5</v>
      </c>
      <c r="AB44" s="0" t="str">
        <f aca="false">IF(P44&lt;5.25,"tak","")</f>
        <v/>
      </c>
      <c r="AC44" s="0" t="n">
        <f aca="false">P44-Q44</f>
        <v>25.5</v>
      </c>
    </row>
    <row r="45" customFormat="false" ht="13.8" hidden="false" customHeight="false" outlineLevel="0" collapsed="false">
      <c r="A45" s="3" t="n">
        <v>41683</v>
      </c>
      <c r="B45" s="0" t="n">
        <v>129</v>
      </c>
      <c r="C45" s="0" t="str">
        <f aca="false">IF(WEEKDAY(A45,2)=4,"czwartek","")</f>
        <v>czwartek</v>
      </c>
      <c r="E45" s="4" t="n">
        <f aca="false">IF(E44&lt;5,30,E44-G44)</f>
        <v>30</v>
      </c>
      <c r="F45" s="4" t="n">
        <f aca="false">IF(AND(F44&lt;40,C44="czwartek"),45,F44-H44)</f>
        <v>39.12</v>
      </c>
      <c r="G45" s="4" t="n">
        <f aca="false">IF(E45&gt;15,9/100*B45,9/100*B45/2)</f>
        <v>11.61</v>
      </c>
      <c r="H45" s="4" t="n">
        <f aca="false">IF(E45&lt;=15,6/100*B45/2,0)</f>
        <v>0</v>
      </c>
      <c r="I45" s="4"/>
      <c r="J45" s="0" t="str">
        <f aca="false">IF(P45&gt;15,"lpg","50/50")</f>
        <v>lpg</v>
      </c>
      <c r="K45" s="0" t="n">
        <f aca="false">O44</f>
        <v>39.63</v>
      </c>
      <c r="L45" s="0" t="n">
        <f aca="false">ROUND(IF(J45="lpg",0,0.06*B45/2),2)</f>
        <v>0</v>
      </c>
      <c r="M45" s="0" t="str">
        <f aca="false">IF(AND(C45="czwartek",K45-L45&lt;40),"tak","nie")</f>
        <v>tak</v>
      </c>
      <c r="N45" s="0" t="n">
        <f aca="false">ROUND(IF(M45="tak",45-(K45-L45),0),2)</f>
        <v>5.37</v>
      </c>
      <c r="O45" s="0" t="n">
        <f aca="false">IF(M45="tak",45,K45-L45)</f>
        <v>45</v>
      </c>
      <c r="P45" s="0" t="n">
        <f aca="false">T44</f>
        <v>25.5</v>
      </c>
      <c r="Q45" s="4" t="n">
        <f aca="false">ROUND(IF(J45="lpg",B45*0.09,(B45/2)*0.09),2)</f>
        <v>11.61</v>
      </c>
      <c r="R45" s="0" t="str">
        <f aca="false">IF(P45-Q45&lt;5,"tak","nie")</f>
        <v>nie</v>
      </c>
      <c r="S45" s="0" t="n">
        <f aca="false">IF(R45="tak",30-AC45,0)</f>
        <v>0</v>
      </c>
      <c r="T45" s="0" t="n">
        <f aca="false">IF(R45="tak",30,P45-Q45)</f>
        <v>13.89</v>
      </c>
      <c r="AB45" s="0" t="str">
        <f aca="false">IF(P45&lt;5.25,"tak","")</f>
        <v/>
      </c>
      <c r="AC45" s="0" t="n">
        <f aca="false">P45-Q45</f>
        <v>13.89</v>
      </c>
    </row>
    <row r="46" customFormat="false" ht="13.8" hidden="false" customHeight="false" outlineLevel="0" collapsed="false">
      <c r="A46" s="3" t="n">
        <v>41684</v>
      </c>
      <c r="B46" s="0" t="n">
        <v>71</v>
      </c>
      <c r="C46" s="0" t="str">
        <f aca="false">IF(WEEKDAY(A46,2)=4,"czwartek","")</f>
        <v/>
      </c>
      <c r="E46" s="4" t="n">
        <f aca="false">IF(E45&lt;5,30,E45-G45)</f>
        <v>18.39</v>
      </c>
      <c r="F46" s="4" t="n">
        <f aca="false">IF(AND(F45&lt;40,C45="czwartek"),45,F45-H45)</f>
        <v>45</v>
      </c>
      <c r="G46" s="4" t="n">
        <f aca="false">IF(E46&gt;15,9/100*B46,9/100*B46/2)</f>
        <v>6.39</v>
      </c>
      <c r="H46" s="4" t="n">
        <f aca="false">IF(E46&lt;=15,6/100*B46/2,0)</f>
        <v>0</v>
      </c>
      <c r="I46" s="4"/>
      <c r="J46" s="0" t="str">
        <f aca="false">IF(P46&gt;15,"lpg","50/50")</f>
        <v>50/50</v>
      </c>
      <c r="K46" s="0" t="n">
        <f aca="false">O45</f>
        <v>45</v>
      </c>
      <c r="L46" s="0" t="n">
        <f aca="false">ROUND(IF(J46="lpg",0,0.06*B46/2),2)</f>
        <v>2.13</v>
      </c>
      <c r="M46" s="0" t="str">
        <f aca="false">IF(AND(C46="czwartek",K46-L46&lt;40),"tak","nie")</f>
        <v>nie</v>
      </c>
      <c r="N46" s="0" t="n">
        <f aca="false">ROUND(IF(M46="tak",45-(K46-L46),0),2)</f>
        <v>0</v>
      </c>
      <c r="O46" s="0" t="n">
        <f aca="false">IF(M46="tak",45,K46-L46)</f>
        <v>42.87</v>
      </c>
      <c r="P46" s="0" t="n">
        <f aca="false">T45</f>
        <v>13.89</v>
      </c>
      <c r="Q46" s="4" t="n">
        <f aca="false">ROUND(IF(J46="lpg",B46*0.09,(B46/2)*0.09),2)</f>
        <v>3.2</v>
      </c>
      <c r="R46" s="0" t="str">
        <f aca="false">IF(P46-Q46&lt;5,"tak","nie")</f>
        <v>nie</v>
      </c>
      <c r="S46" s="0" t="n">
        <f aca="false">IF(R46="tak",30-AC46,0)</f>
        <v>0</v>
      </c>
      <c r="T46" s="0" t="n">
        <f aca="false">IF(R46="tak",30,P46-Q46)</f>
        <v>10.69</v>
      </c>
      <c r="AB46" s="0" t="str">
        <f aca="false">IF(P46&lt;5.25,"tak","")</f>
        <v/>
      </c>
      <c r="AC46" s="0" t="n">
        <f aca="false">P46-Q46</f>
        <v>10.69</v>
      </c>
    </row>
    <row r="47" customFormat="false" ht="13.8" hidden="false" customHeight="false" outlineLevel="0" collapsed="false">
      <c r="A47" s="3" t="n">
        <v>41685</v>
      </c>
      <c r="B47" s="0" t="n">
        <v>125</v>
      </c>
      <c r="C47" s="0" t="str">
        <f aca="false">IF(WEEKDAY(A47,2)=4,"czwartek","")</f>
        <v/>
      </c>
      <c r="E47" s="4" t="n">
        <f aca="false">IF(E46&lt;5,30,E46-G46)</f>
        <v>12</v>
      </c>
      <c r="F47" s="4" t="n">
        <f aca="false">IF(AND(F46&lt;40,C46="czwartek"),45,F46-H46)</f>
        <v>45</v>
      </c>
      <c r="G47" s="4" t="n">
        <f aca="false">IF(E47&gt;15,9/100*B47,9/100*B47/2)</f>
        <v>5.625</v>
      </c>
      <c r="H47" s="4" t="n">
        <f aca="false">IF(E47&lt;=15,6/100*B47/2,0)</f>
        <v>3.75</v>
      </c>
      <c r="I47" s="4"/>
      <c r="J47" s="0" t="str">
        <f aca="false">IF(P47&gt;15,"lpg","50/50")</f>
        <v>50/50</v>
      </c>
      <c r="K47" s="0" t="n">
        <f aca="false">O46</f>
        <v>42.87</v>
      </c>
      <c r="L47" s="0" t="n">
        <f aca="false">ROUND(IF(J47="lpg",0,0.06*B47/2),2)</f>
        <v>3.75</v>
      </c>
      <c r="M47" s="0" t="str">
        <f aca="false">IF(AND(C47="czwartek",K47-L47&lt;40),"tak","nie")</f>
        <v>nie</v>
      </c>
      <c r="N47" s="0" t="n">
        <f aca="false">ROUND(IF(M47="tak",45-(K47-L47),0),2)</f>
        <v>0</v>
      </c>
      <c r="O47" s="0" t="n">
        <f aca="false">IF(M47="tak",45,K47-L47)</f>
        <v>39.12</v>
      </c>
      <c r="P47" s="0" t="n">
        <f aca="false">T46</f>
        <v>10.69</v>
      </c>
      <c r="Q47" s="4" t="n">
        <f aca="false">ROUND(IF(J47="lpg",B47*0.09,(B47/2)*0.09),2)</f>
        <v>5.63</v>
      </c>
      <c r="R47" s="0" t="str">
        <f aca="false">IF(P47-Q47&lt;5,"tak","nie")</f>
        <v>nie</v>
      </c>
      <c r="S47" s="0" t="n">
        <f aca="false">IF(R47="tak",30-AC47,0)</f>
        <v>0</v>
      </c>
      <c r="T47" s="0" t="n">
        <f aca="false">IF(R47="tak",30,P47-Q47)</f>
        <v>5.06</v>
      </c>
      <c r="AB47" s="0" t="str">
        <f aca="false">IF(P47&lt;5.25,"tak","")</f>
        <v/>
      </c>
      <c r="AC47" s="0" t="n">
        <f aca="false">P47-Q47</f>
        <v>5.06</v>
      </c>
    </row>
    <row r="48" customFormat="false" ht="13.8" hidden="false" customHeight="false" outlineLevel="0" collapsed="false">
      <c r="A48" s="3" t="n">
        <v>41686</v>
      </c>
      <c r="B48" s="0" t="n">
        <v>97</v>
      </c>
      <c r="C48" s="0" t="str">
        <f aca="false">IF(WEEKDAY(A48,2)=4,"czwartek","")</f>
        <v/>
      </c>
      <c r="E48" s="4" t="n">
        <f aca="false">IF(E47&lt;5,30,E47-G47)</f>
        <v>6.375</v>
      </c>
      <c r="F48" s="4" t="n">
        <f aca="false">IF(AND(F47&lt;40,C47="czwartek"),45,F47-H47)</f>
        <v>41.25</v>
      </c>
      <c r="G48" s="4" t="n">
        <f aca="false">IF(E48&gt;15,9/100*B48,9/100*B48/2)</f>
        <v>4.365</v>
      </c>
      <c r="H48" s="4" t="n">
        <f aca="false">IF(E48&lt;=15,6/100*B48/2,0)</f>
        <v>2.91</v>
      </c>
      <c r="I48" s="4"/>
      <c r="J48" s="0" t="str">
        <f aca="false">IF(P48&gt;15,"lpg","50/50")</f>
        <v>50/50</v>
      </c>
      <c r="K48" s="0" t="n">
        <f aca="false">O47</f>
        <v>39.12</v>
      </c>
      <c r="L48" s="0" t="n">
        <f aca="false">ROUND(IF(J48="lpg",0,0.06*B48/2),2)</f>
        <v>2.91</v>
      </c>
      <c r="M48" s="0" t="str">
        <f aca="false">IF(AND(C48="czwartek",K48-L48&lt;40),"tak","nie")</f>
        <v>nie</v>
      </c>
      <c r="N48" s="0" t="n">
        <f aca="false">ROUND(IF(M48="tak",45-(K48-L48),0),2)</f>
        <v>0</v>
      </c>
      <c r="O48" s="0" t="n">
        <f aca="false">IF(M48="tak",45,K48-L48)</f>
        <v>36.21</v>
      </c>
      <c r="P48" s="0" t="n">
        <f aca="false">T47</f>
        <v>5.06</v>
      </c>
      <c r="Q48" s="4" t="n">
        <f aca="false">ROUND(IF(J48="lpg",B48*0.09,(B48/2)*0.09),2)</f>
        <v>4.37</v>
      </c>
      <c r="R48" s="0" t="str">
        <f aca="false">IF(P48-Q48&lt;5,"tak","nie")</f>
        <v>tak</v>
      </c>
      <c r="S48" s="0" t="n">
        <f aca="false">IF(R48="tak",30-AC48,0)</f>
        <v>29.31</v>
      </c>
      <c r="T48" s="0" t="n">
        <f aca="false">IF(R48="tak",30,P48-Q48)</f>
        <v>30</v>
      </c>
      <c r="AB48" s="0" t="str">
        <f aca="false">IF(P48&lt;5.25,"tak","")</f>
        <v>tak</v>
      </c>
      <c r="AC48" s="0" t="n">
        <f aca="false">P48-Q48</f>
        <v>0.690000000000001</v>
      </c>
    </row>
    <row r="49" customFormat="false" ht="13.8" hidden="false" customHeight="false" outlineLevel="0" collapsed="false">
      <c r="A49" s="3" t="n">
        <v>41687</v>
      </c>
      <c r="B49" s="0" t="n">
        <v>104</v>
      </c>
      <c r="C49" s="0" t="str">
        <f aca="false">IF(WEEKDAY(A49,2)=4,"czwartek","")</f>
        <v/>
      </c>
      <c r="E49" s="4" t="n">
        <f aca="false">IF(E48&lt;5,30,E48-G48)</f>
        <v>2.01</v>
      </c>
      <c r="F49" s="4" t="n">
        <f aca="false">IF(AND(F48&lt;40,C48="czwartek"),45,F48-H48)</f>
        <v>38.34</v>
      </c>
      <c r="G49" s="4" t="n">
        <f aca="false">IF(E49&gt;15,9/100*B49,9/100*B49/2)</f>
        <v>4.68</v>
      </c>
      <c r="H49" s="4" t="n">
        <f aca="false">IF(E49&lt;=15,6/100*B49/2,0)</f>
        <v>3.12</v>
      </c>
      <c r="I49" s="4"/>
      <c r="J49" s="0" t="str">
        <f aca="false">IF(P49&gt;15,"lpg","50/50")</f>
        <v>lpg</v>
      </c>
      <c r="K49" s="0" t="n">
        <f aca="false">O48</f>
        <v>36.21</v>
      </c>
      <c r="L49" s="0" t="n">
        <f aca="false">ROUND(IF(J49="lpg",0,0.06*B49/2),2)</f>
        <v>0</v>
      </c>
      <c r="M49" s="0" t="str">
        <f aca="false">IF(AND(C49="czwartek",K49-L49&lt;40),"tak","nie")</f>
        <v>nie</v>
      </c>
      <c r="N49" s="0" t="n">
        <f aca="false">ROUND(IF(M49="tak",45-(K49-L49),0),2)</f>
        <v>0</v>
      </c>
      <c r="O49" s="0" t="n">
        <f aca="false">IF(M49="tak",45,K49-L49)</f>
        <v>36.21</v>
      </c>
      <c r="P49" s="0" t="n">
        <f aca="false">T48</f>
        <v>30</v>
      </c>
      <c r="Q49" s="4" t="n">
        <f aca="false">ROUND(IF(J49="lpg",B49*0.09,(B49/2)*0.09),2)</f>
        <v>9.36</v>
      </c>
      <c r="R49" s="0" t="str">
        <f aca="false">IF(P49-Q49&lt;5,"tak","nie")</f>
        <v>nie</v>
      </c>
      <c r="S49" s="0" t="n">
        <f aca="false">IF(R49="tak",30-AC49,0)</f>
        <v>0</v>
      </c>
      <c r="T49" s="0" t="n">
        <f aca="false">IF(R49="tak",30,P49-Q49)</f>
        <v>20.64</v>
      </c>
      <c r="AB49" s="0" t="str">
        <f aca="false">IF(P49&lt;5.25,"tak","")</f>
        <v/>
      </c>
      <c r="AC49" s="0" t="n">
        <f aca="false">P49-Q49</f>
        <v>20.64</v>
      </c>
    </row>
    <row r="50" customFormat="false" ht="13.8" hidden="false" customHeight="false" outlineLevel="0" collapsed="false">
      <c r="A50" s="3" t="n">
        <v>41688</v>
      </c>
      <c r="B50" s="0" t="n">
        <v>108</v>
      </c>
      <c r="C50" s="0" t="str">
        <f aca="false">IF(WEEKDAY(A50,2)=4,"czwartek","")</f>
        <v/>
      </c>
      <c r="E50" s="4" t="n">
        <f aca="false">IF(E49&lt;5,30,E49-G49)</f>
        <v>30</v>
      </c>
      <c r="F50" s="4" t="n">
        <f aca="false">IF(AND(F49&lt;40,C49="czwartek"),45,F49-H49)</f>
        <v>35.22</v>
      </c>
      <c r="G50" s="4" t="n">
        <f aca="false">IF(E50&gt;15,9/100*B50,9/100*B50/2)</f>
        <v>9.72</v>
      </c>
      <c r="H50" s="4" t="n">
        <f aca="false">IF(E50&lt;=15,6/100*B50/2,0)</f>
        <v>0</v>
      </c>
      <c r="I50" s="4"/>
      <c r="J50" s="0" t="str">
        <f aca="false">IF(P50&gt;15,"lpg","50/50")</f>
        <v>lpg</v>
      </c>
      <c r="K50" s="0" t="n">
        <f aca="false">O49</f>
        <v>36.21</v>
      </c>
      <c r="L50" s="0" t="n">
        <f aca="false">ROUND(IF(J50="lpg",0,0.06*B50/2),2)</f>
        <v>0</v>
      </c>
      <c r="M50" s="0" t="str">
        <f aca="false">IF(AND(C50="czwartek",K50-L50&lt;40),"tak","nie")</f>
        <v>nie</v>
      </c>
      <c r="N50" s="0" t="n">
        <f aca="false">ROUND(IF(M50="tak",45-(K50-L50),0),2)</f>
        <v>0</v>
      </c>
      <c r="O50" s="0" t="n">
        <f aca="false">IF(M50="tak",45,K50-L50)</f>
        <v>36.21</v>
      </c>
      <c r="P50" s="0" t="n">
        <f aca="false">T49</f>
        <v>20.64</v>
      </c>
      <c r="Q50" s="4" t="n">
        <f aca="false">ROUND(IF(J50="lpg",B50*0.09,(B50/2)*0.09),2)</f>
        <v>9.72</v>
      </c>
      <c r="R50" s="0" t="str">
        <f aca="false">IF(P50-Q50&lt;5,"tak","nie")</f>
        <v>nie</v>
      </c>
      <c r="S50" s="0" t="n">
        <f aca="false">IF(R50="tak",30-AC50,0)</f>
        <v>0</v>
      </c>
      <c r="T50" s="0" t="n">
        <f aca="false">IF(R50="tak",30,P50-Q50)</f>
        <v>10.92</v>
      </c>
      <c r="AB50" s="0" t="str">
        <f aca="false">IF(P50&lt;5.25,"tak","")</f>
        <v/>
      </c>
      <c r="AC50" s="0" t="n">
        <f aca="false">P50-Q50</f>
        <v>10.92</v>
      </c>
    </row>
    <row r="51" customFormat="false" ht="13.8" hidden="false" customHeight="false" outlineLevel="0" collapsed="false">
      <c r="A51" s="3" t="n">
        <v>41689</v>
      </c>
      <c r="B51" s="0" t="n">
        <v>61</v>
      </c>
      <c r="C51" s="0" t="str">
        <f aca="false">IF(WEEKDAY(A51,2)=4,"czwartek","")</f>
        <v/>
      </c>
      <c r="E51" s="4" t="n">
        <f aca="false">IF(E50&lt;5,30,E50-G50)</f>
        <v>20.28</v>
      </c>
      <c r="F51" s="4" t="n">
        <f aca="false">IF(AND(F50&lt;40,C50="czwartek"),45,F50-H50)</f>
        <v>35.22</v>
      </c>
      <c r="G51" s="4" t="n">
        <f aca="false">IF(E51&gt;15,9/100*B51,9/100*B51/2)</f>
        <v>5.49</v>
      </c>
      <c r="H51" s="4" t="n">
        <f aca="false">IF(E51&lt;=15,6/100*B51/2,0)</f>
        <v>0</v>
      </c>
      <c r="I51" s="4"/>
      <c r="J51" s="0" t="str">
        <f aca="false">IF(P51&gt;15,"lpg","50/50")</f>
        <v>50/50</v>
      </c>
      <c r="K51" s="0" t="n">
        <f aca="false">O50</f>
        <v>36.21</v>
      </c>
      <c r="L51" s="0" t="n">
        <f aca="false">ROUND(IF(J51="lpg",0,0.06*B51/2),2)</f>
        <v>1.83</v>
      </c>
      <c r="M51" s="0" t="str">
        <f aca="false">IF(AND(C51="czwartek",K51-L51&lt;40),"tak","nie")</f>
        <v>nie</v>
      </c>
      <c r="N51" s="0" t="n">
        <f aca="false">ROUND(IF(M51="tak",45-(K51-L51),0),2)</f>
        <v>0</v>
      </c>
      <c r="O51" s="0" t="n">
        <f aca="false">IF(M51="tak",45,K51-L51)</f>
        <v>34.38</v>
      </c>
      <c r="P51" s="0" t="n">
        <f aca="false">T50</f>
        <v>10.92</v>
      </c>
      <c r="Q51" s="4" t="n">
        <f aca="false">ROUND(IF(J51="lpg",B51*0.09,(B51/2)*0.09),2)</f>
        <v>2.75</v>
      </c>
      <c r="R51" s="0" t="str">
        <f aca="false">IF(P51-Q51&lt;5,"tak","nie")</f>
        <v>nie</v>
      </c>
      <c r="S51" s="0" t="n">
        <f aca="false">IF(R51="tak",30-AC51,0)</f>
        <v>0</v>
      </c>
      <c r="T51" s="0" t="n">
        <f aca="false">IF(R51="tak",30,P51-Q51)</f>
        <v>8.17</v>
      </c>
      <c r="AB51" s="0" t="str">
        <f aca="false">IF(P51&lt;5.25,"tak","")</f>
        <v/>
      </c>
      <c r="AC51" s="0" t="n">
        <f aca="false">P51-Q51</f>
        <v>8.17</v>
      </c>
    </row>
    <row r="52" customFormat="false" ht="13.8" hidden="false" customHeight="false" outlineLevel="0" collapsed="false">
      <c r="A52" s="3" t="n">
        <v>41690</v>
      </c>
      <c r="B52" s="0" t="n">
        <v>35</v>
      </c>
      <c r="C52" s="0" t="str">
        <f aca="false">IF(WEEKDAY(A52,2)=4,"czwartek","")</f>
        <v>czwartek</v>
      </c>
      <c r="E52" s="4" t="n">
        <f aca="false">IF(E51&lt;5,30,E51-G51)</f>
        <v>14.79</v>
      </c>
      <c r="F52" s="4" t="n">
        <f aca="false">IF(AND(F51&lt;40,C51="czwartek"),45,F51-H51)</f>
        <v>35.22</v>
      </c>
      <c r="G52" s="4" t="n">
        <f aca="false">IF(E52&gt;15,9/100*B52,9/100*B52/2)</f>
        <v>1.575</v>
      </c>
      <c r="H52" s="4" t="n">
        <f aca="false">IF(E52&lt;=15,6/100*B52/2,0)</f>
        <v>1.05</v>
      </c>
      <c r="I52" s="4"/>
      <c r="J52" s="0" t="str">
        <f aca="false">IF(P52&gt;15,"lpg","50/50")</f>
        <v>50/50</v>
      </c>
      <c r="K52" s="0" t="n">
        <f aca="false">O51</f>
        <v>34.38</v>
      </c>
      <c r="L52" s="0" t="n">
        <f aca="false">ROUND(IF(J52="lpg",0,0.06*B52/2),2)</f>
        <v>1.05</v>
      </c>
      <c r="M52" s="0" t="str">
        <f aca="false">IF(AND(C52="czwartek",K52-L52&lt;40),"tak","nie")</f>
        <v>tak</v>
      </c>
      <c r="N52" s="0" t="n">
        <f aca="false">ROUND(IF(M52="tak",45-(K52-L52),0),2)</f>
        <v>11.67</v>
      </c>
      <c r="O52" s="0" t="n">
        <f aca="false">IF(M52="tak",45,K52-L52)</f>
        <v>45</v>
      </c>
      <c r="P52" s="0" t="n">
        <f aca="false">T51</f>
        <v>8.17</v>
      </c>
      <c r="Q52" s="4" t="n">
        <f aca="false">ROUND(IF(J52="lpg",B52*0.09,(B52/2)*0.09),2)</f>
        <v>1.58</v>
      </c>
      <c r="R52" s="0" t="str">
        <f aca="false">IF(P52-Q52&lt;5,"tak","nie")</f>
        <v>nie</v>
      </c>
      <c r="S52" s="0" t="n">
        <f aca="false">IF(R52="tak",30-AC52,0)</f>
        <v>0</v>
      </c>
      <c r="T52" s="0" t="n">
        <f aca="false">IF(R52="tak",30,P52-Q52)</f>
        <v>6.59</v>
      </c>
      <c r="AB52" s="0" t="str">
        <f aca="false">IF(P52&lt;5.25,"tak","")</f>
        <v/>
      </c>
      <c r="AC52" s="0" t="n">
        <f aca="false">P52-Q52</f>
        <v>6.59</v>
      </c>
    </row>
    <row r="53" customFormat="false" ht="13.8" hidden="false" customHeight="false" outlineLevel="0" collapsed="false">
      <c r="A53" s="3" t="n">
        <v>41691</v>
      </c>
      <c r="B53" s="0" t="n">
        <v>40</v>
      </c>
      <c r="C53" s="0" t="str">
        <f aca="false">IF(WEEKDAY(A53,2)=4,"czwartek","")</f>
        <v/>
      </c>
      <c r="E53" s="4" t="n">
        <f aca="false">IF(E52&lt;5,30,E52-G52)</f>
        <v>13.215</v>
      </c>
      <c r="F53" s="4" t="n">
        <f aca="false">IF(AND(F52&lt;40,C52="czwartek"),45,F52-H52)</f>
        <v>45</v>
      </c>
      <c r="G53" s="4" t="n">
        <f aca="false">IF(E53&gt;15,9/100*B53,9/100*B53/2)</f>
        <v>1.8</v>
      </c>
      <c r="H53" s="4" t="n">
        <f aca="false">IF(E53&lt;=15,6/100*B53/2,0)</f>
        <v>1.2</v>
      </c>
      <c r="I53" s="4"/>
      <c r="J53" s="0" t="str">
        <f aca="false">IF(P53&gt;15,"lpg","50/50")</f>
        <v>50/50</v>
      </c>
      <c r="K53" s="0" t="n">
        <f aca="false">O52</f>
        <v>45</v>
      </c>
      <c r="L53" s="0" t="n">
        <f aca="false">ROUND(IF(J53="lpg",0,0.06*B53/2),2)</f>
        <v>1.2</v>
      </c>
      <c r="M53" s="0" t="str">
        <f aca="false">IF(AND(C53="czwartek",K53-L53&lt;40),"tak","nie")</f>
        <v>nie</v>
      </c>
      <c r="N53" s="0" t="n">
        <f aca="false">ROUND(IF(M53="tak",45-(K53-L53),0),2)</f>
        <v>0</v>
      </c>
      <c r="O53" s="0" t="n">
        <f aca="false">IF(M53="tak",45,K53-L53)</f>
        <v>43.8</v>
      </c>
      <c r="P53" s="0" t="n">
        <f aca="false">T52</f>
        <v>6.59</v>
      </c>
      <c r="Q53" s="4" t="n">
        <f aca="false">ROUND(IF(J53="lpg",B53*0.09,(B53/2)*0.09),2)</f>
        <v>1.8</v>
      </c>
      <c r="R53" s="0" t="str">
        <f aca="false">IF(P53-Q53&lt;5,"tak","nie")</f>
        <v>tak</v>
      </c>
      <c r="S53" s="0" t="n">
        <f aca="false">IF(R53="tak",30-AC53,0)</f>
        <v>25.21</v>
      </c>
      <c r="T53" s="0" t="n">
        <f aca="false">IF(R53="tak",30,P53-Q53)</f>
        <v>30</v>
      </c>
      <c r="AB53" s="0" t="str">
        <f aca="false">IF(P53&lt;5.25,"tak","")</f>
        <v/>
      </c>
      <c r="AC53" s="0" t="n">
        <f aca="false">P53-Q53</f>
        <v>4.79</v>
      </c>
    </row>
    <row r="54" customFormat="false" ht="13.8" hidden="false" customHeight="false" outlineLevel="0" collapsed="false">
      <c r="A54" s="3" t="n">
        <v>41692</v>
      </c>
      <c r="B54" s="0" t="n">
        <v>23</v>
      </c>
      <c r="C54" s="0" t="str">
        <f aca="false">IF(WEEKDAY(A54,2)=4,"czwartek","")</f>
        <v/>
      </c>
      <c r="E54" s="4" t="n">
        <f aca="false">IF(E53&lt;5,30,E53-G53)</f>
        <v>11.415</v>
      </c>
      <c r="F54" s="4" t="n">
        <f aca="false">IF(AND(F53&lt;40,C53="czwartek"),45,F53-H53)</f>
        <v>43.8</v>
      </c>
      <c r="G54" s="4" t="n">
        <f aca="false">IF(E54&gt;15,9/100*B54,9/100*B54/2)</f>
        <v>1.035</v>
      </c>
      <c r="H54" s="4" t="n">
        <f aca="false">IF(E54&lt;=15,6/100*B54/2,0)</f>
        <v>0.69</v>
      </c>
      <c r="I54" s="4"/>
      <c r="J54" s="0" t="str">
        <f aca="false">IF(P54&gt;15,"lpg","50/50")</f>
        <v>lpg</v>
      </c>
      <c r="K54" s="0" t="n">
        <f aca="false">O53</f>
        <v>43.8</v>
      </c>
      <c r="L54" s="0" t="n">
        <f aca="false">ROUND(IF(J54="lpg",0,0.06*B54/2),2)</f>
        <v>0</v>
      </c>
      <c r="M54" s="0" t="str">
        <f aca="false">IF(AND(C54="czwartek",K54-L54&lt;40),"tak","nie")</f>
        <v>nie</v>
      </c>
      <c r="N54" s="0" t="n">
        <f aca="false">ROUND(IF(M54="tak",45-(K54-L54),0),2)</f>
        <v>0</v>
      </c>
      <c r="O54" s="0" t="n">
        <f aca="false">IF(M54="tak",45,K54-L54)</f>
        <v>43.8</v>
      </c>
      <c r="P54" s="0" t="n">
        <f aca="false">T53</f>
        <v>30</v>
      </c>
      <c r="Q54" s="4" t="n">
        <f aca="false">ROUND(IF(J54="lpg",B54*0.09,(B54/2)*0.09),2)</f>
        <v>2.07</v>
      </c>
      <c r="R54" s="0" t="str">
        <f aca="false">IF(P54-Q54&lt;5,"tak","nie")</f>
        <v>nie</v>
      </c>
      <c r="S54" s="0" t="n">
        <f aca="false">IF(R54="tak",30-AC54,0)</f>
        <v>0</v>
      </c>
      <c r="T54" s="0" t="n">
        <f aca="false">IF(R54="tak",30,P54-Q54)</f>
        <v>27.93</v>
      </c>
      <c r="AB54" s="0" t="str">
        <f aca="false">IF(P54&lt;5.25,"tak","")</f>
        <v/>
      </c>
      <c r="AC54" s="0" t="n">
        <f aca="false">P54-Q54</f>
        <v>27.93</v>
      </c>
    </row>
    <row r="55" customFormat="false" ht="13.8" hidden="false" customHeight="false" outlineLevel="0" collapsed="false">
      <c r="A55" s="3" t="n">
        <v>41693</v>
      </c>
      <c r="B55" s="0" t="n">
        <v>116</v>
      </c>
      <c r="C55" s="0" t="str">
        <f aca="false">IF(WEEKDAY(A55,2)=4,"czwartek","")</f>
        <v/>
      </c>
      <c r="E55" s="4" t="n">
        <f aca="false">IF(E54&lt;5,30,E54-G54)</f>
        <v>10.38</v>
      </c>
      <c r="F55" s="4" t="n">
        <f aca="false">IF(AND(F54&lt;40,C54="czwartek"),45,F54-H54)</f>
        <v>43.11</v>
      </c>
      <c r="G55" s="4" t="n">
        <f aca="false">IF(E55&gt;15,9/100*B55,9/100*B55/2)</f>
        <v>5.22</v>
      </c>
      <c r="H55" s="4" t="n">
        <f aca="false">IF(E55&lt;=15,6/100*B55/2,0)</f>
        <v>3.48</v>
      </c>
      <c r="I55" s="4"/>
      <c r="J55" s="0" t="str">
        <f aca="false">IF(P55&gt;15,"lpg","50/50")</f>
        <v>lpg</v>
      </c>
      <c r="K55" s="0" t="n">
        <f aca="false">O54</f>
        <v>43.8</v>
      </c>
      <c r="L55" s="0" t="n">
        <f aca="false">ROUND(IF(J55="lpg",0,0.06*B55/2),2)</f>
        <v>0</v>
      </c>
      <c r="M55" s="0" t="str">
        <f aca="false">IF(AND(C55="czwartek",K55-L55&lt;40),"tak","nie")</f>
        <v>nie</v>
      </c>
      <c r="N55" s="0" t="n">
        <f aca="false">ROUND(IF(M55="tak",45-(K55-L55),0),2)</f>
        <v>0</v>
      </c>
      <c r="O55" s="0" t="n">
        <f aca="false">IF(M55="tak",45,K55-L55)</f>
        <v>43.8</v>
      </c>
      <c r="P55" s="0" t="n">
        <f aca="false">T54</f>
        <v>27.93</v>
      </c>
      <c r="Q55" s="4" t="n">
        <f aca="false">ROUND(IF(J55="lpg",B55*0.09,(B55/2)*0.09),2)</f>
        <v>10.44</v>
      </c>
      <c r="R55" s="0" t="str">
        <f aca="false">IF(P55-Q55&lt;5,"tak","nie")</f>
        <v>nie</v>
      </c>
      <c r="S55" s="0" t="n">
        <f aca="false">IF(R55="tak",30-AC55,0)</f>
        <v>0</v>
      </c>
      <c r="T55" s="0" t="n">
        <f aca="false">IF(R55="tak",30,P55-Q55)</f>
        <v>17.49</v>
      </c>
      <c r="AB55" s="0" t="str">
        <f aca="false">IF(P55&lt;5.25,"tak","")</f>
        <v/>
      </c>
      <c r="AC55" s="0" t="n">
        <f aca="false">P55-Q55</f>
        <v>17.49</v>
      </c>
    </row>
    <row r="56" customFormat="false" ht="13.8" hidden="false" customHeight="false" outlineLevel="0" collapsed="false">
      <c r="A56" s="3" t="n">
        <v>41694</v>
      </c>
      <c r="B56" s="0" t="n">
        <v>77</v>
      </c>
      <c r="C56" s="0" t="str">
        <f aca="false">IF(WEEKDAY(A56,2)=4,"czwartek","")</f>
        <v/>
      </c>
      <c r="E56" s="4" t="n">
        <f aca="false">IF(E55&lt;5,30,E55-G55)</f>
        <v>5.16</v>
      </c>
      <c r="F56" s="4" t="n">
        <f aca="false">IF(AND(F55&lt;40,C55="czwartek"),45,F55-H55)</f>
        <v>39.63</v>
      </c>
      <c r="G56" s="4" t="n">
        <f aca="false">IF(E56&gt;15,9/100*B56,9/100*B56/2)</f>
        <v>3.465</v>
      </c>
      <c r="H56" s="4" t="n">
        <f aca="false">IF(E56&lt;=15,6/100*B56/2,0)</f>
        <v>2.31</v>
      </c>
      <c r="I56" s="4"/>
      <c r="J56" s="0" t="str">
        <f aca="false">IF(P56&gt;15,"lpg","50/50")</f>
        <v>lpg</v>
      </c>
      <c r="K56" s="0" t="n">
        <f aca="false">O55</f>
        <v>43.8</v>
      </c>
      <c r="L56" s="0" t="n">
        <f aca="false">ROUND(IF(J56="lpg",0,0.06*B56/2),2)</f>
        <v>0</v>
      </c>
      <c r="M56" s="0" t="str">
        <f aca="false">IF(AND(C56="czwartek",K56-L56&lt;40),"tak","nie")</f>
        <v>nie</v>
      </c>
      <c r="N56" s="0" t="n">
        <f aca="false">ROUND(IF(M56="tak",45-(K56-L56),0),2)</f>
        <v>0</v>
      </c>
      <c r="O56" s="0" t="n">
        <f aca="false">IF(M56="tak",45,K56-L56)</f>
        <v>43.8</v>
      </c>
      <c r="P56" s="0" t="n">
        <f aca="false">T55</f>
        <v>17.49</v>
      </c>
      <c r="Q56" s="4" t="n">
        <f aca="false">ROUND(IF(J56="lpg",B56*0.09,(B56/2)*0.09),2)</f>
        <v>6.93</v>
      </c>
      <c r="R56" s="0" t="str">
        <f aca="false">IF(P56-Q56&lt;5,"tak","nie")</f>
        <v>nie</v>
      </c>
      <c r="S56" s="0" t="n">
        <f aca="false">IF(R56="tak",30-AC56,0)</f>
        <v>0</v>
      </c>
      <c r="T56" s="0" t="n">
        <f aca="false">IF(R56="tak",30,P56-Q56)</f>
        <v>10.56</v>
      </c>
      <c r="AB56" s="0" t="str">
        <f aca="false">IF(P56&lt;5.25,"tak","")</f>
        <v/>
      </c>
      <c r="AC56" s="0" t="n">
        <f aca="false">P56-Q56</f>
        <v>10.56</v>
      </c>
    </row>
    <row r="57" customFormat="false" ht="13.8" hidden="false" customHeight="false" outlineLevel="0" collapsed="false">
      <c r="A57" s="3" t="n">
        <v>41695</v>
      </c>
      <c r="B57" s="0" t="n">
        <v>126</v>
      </c>
      <c r="C57" s="0" t="str">
        <f aca="false">IF(WEEKDAY(A57,2)=4,"czwartek","")</f>
        <v/>
      </c>
      <c r="E57" s="4" t="n">
        <f aca="false">IF(E56&lt;5,30,E56-G56)</f>
        <v>1.695</v>
      </c>
      <c r="F57" s="4" t="n">
        <f aca="false">IF(AND(F56&lt;40,C56="czwartek"),45,F56-H56)</f>
        <v>37.32</v>
      </c>
      <c r="G57" s="4" t="n">
        <f aca="false">IF(E57&gt;15,9/100*B57,9/100*B57/2)</f>
        <v>5.67</v>
      </c>
      <c r="H57" s="4" t="n">
        <f aca="false">IF(E57&lt;=15,6/100*B57/2,0)</f>
        <v>3.78</v>
      </c>
      <c r="I57" s="4"/>
      <c r="J57" s="0" t="str">
        <f aca="false">IF(P57&gt;15,"lpg","50/50")</f>
        <v>50/50</v>
      </c>
      <c r="K57" s="0" t="n">
        <f aca="false">O56</f>
        <v>43.8</v>
      </c>
      <c r="L57" s="0" t="n">
        <f aca="false">ROUND(IF(J57="lpg",0,0.06*B57/2),2)</f>
        <v>3.78</v>
      </c>
      <c r="M57" s="0" t="str">
        <f aca="false">IF(AND(C57="czwartek",K57-L57&lt;40),"tak","nie")</f>
        <v>nie</v>
      </c>
      <c r="N57" s="0" t="n">
        <f aca="false">ROUND(IF(M57="tak",45-(K57-L57),0),2)</f>
        <v>0</v>
      </c>
      <c r="O57" s="0" t="n">
        <f aca="false">IF(M57="tak",45,K57-L57)</f>
        <v>40.02</v>
      </c>
      <c r="P57" s="0" t="n">
        <f aca="false">T56</f>
        <v>10.56</v>
      </c>
      <c r="Q57" s="4" t="n">
        <f aca="false">ROUND(IF(J57="lpg",B57*0.09,(B57/2)*0.09),2)</f>
        <v>5.67</v>
      </c>
      <c r="R57" s="0" t="str">
        <f aca="false">IF(P57-Q57&lt;5,"tak","nie")</f>
        <v>tak</v>
      </c>
      <c r="S57" s="0" t="n">
        <f aca="false">IF(R57="tak",30-AC57,0)</f>
        <v>25.11</v>
      </c>
      <c r="T57" s="0" t="n">
        <f aca="false">IF(R57="tak",30,P57-Q57)</f>
        <v>30</v>
      </c>
      <c r="AB57" s="0" t="str">
        <f aca="false">IF(P57&lt;5.25,"tak","")</f>
        <v/>
      </c>
      <c r="AC57" s="0" t="n">
        <f aca="false">P57-Q57</f>
        <v>4.89</v>
      </c>
    </row>
    <row r="58" customFormat="false" ht="13.8" hidden="false" customHeight="false" outlineLevel="0" collapsed="false">
      <c r="A58" s="3" t="n">
        <v>41696</v>
      </c>
      <c r="B58" s="0" t="n">
        <v>123</v>
      </c>
      <c r="C58" s="0" t="str">
        <f aca="false">IF(WEEKDAY(A58,2)=4,"czwartek","")</f>
        <v/>
      </c>
      <c r="E58" s="4" t="n">
        <f aca="false">IF(E57&lt;5,30,E57-G57)</f>
        <v>30</v>
      </c>
      <c r="F58" s="4" t="n">
        <f aca="false">IF(AND(F57&lt;40,C57="czwartek"),45,F57-H57)</f>
        <v>33.54</v>
      </c>
      <c r="G58" s="4" t="n">
        <f aca="false">IF(E58&gt;15,9/100*B58,9/100*B58/2)</f>
        <v>11.07</v>
      </c>
      <c r="H58" s="4" t="n">
        <f aca="false">IF(E58&lt;=15,6/100*B58/2,0)</f>
        <v>0</v>
      </c>
      <c r="I58" s="4"/>
      <c r="J58" s="0" t="str">
        <f aca="false">IF(P58&gt;15,"lpg","50/50")</f>
        <v>lpg</v>
      </c>
      <c r="K58" s="0" t="n">
        <f aca="false">O57</f>
        <v>40.02</v>
      </c>
      <c r="L58" s="0" t="n">
        <f aca="false">ROUND(IF(J58="lpg",0,0.06*B58/2),2)</f>
        <v>0</v>
      </c>
      <c r="M58" s="0" t="str">
        <f aca="false">IF(AND(C58="czwartek",K58-L58&lt;40),"tak","nie")</f>
        <v>nie</v>
      </c>
      <c r="N58" s="0" t="n">
        <f aca="false">ROUND(IF(M58="tak",45-(K58-L58),0),2)</f>
        <v>0</v>
      </c>
      <c r="O58" s="0" t="n">
        <f aca="false">IF(M58="tak",45,K58-L58)</f>
        <v>40.02</v>
      </c>
      <c r="P58" s="0" t="n">
        <f aca="false">T57</f>
        <v>30</v>
      </c>
      <c r="Q58" s="4" t="n">
        <f aca="false">ROUND(IF(J58="lpg",B58*0.09,(B58/2)*0.09),2)</f>
        <v>11.07</v>
      </c>
      <c r="R58" s="0" t="str">
        <f aca="false">IF(P58-Q58&lt;5,"tak","nie")</f>
        <v>nie</v>
      </c>
      <c r="S58" s="0" t="n">
        <f aca="false">IF(R58="tak",30-AC58,0)</f>
        <v>0</v>
      </c>
      <c r="T58" s="0" t="n">
        <f aca="false">IF(R58="tak",30,P58-Q58)</f>
        <v>18.93</v>
      </c>
      <c r="AB58" s="0" t="str">
        <f aca="false">IF(P58&lt;5.25,"tak","")</f>
        <v/>
      </c>
      <c r="AC58" s="0" t="n">
        <f aca="false">P58-Q58</f>
        <v>18.93</v>
      </c>
    </row>
    <row r="59" customFormat="false" ht="13.8" hidden="false" customHeight="false" outlineLevel="0" collapsed="false">
      <c r="A59" s="3" t="n">
        <v>41697</v>
      </c>
      <c r="B59" s="0" t="n">
        <v>33</v>
      </c>
      <c r="C59" s="0" t="str">
        <f aca="false">IF(WEEKDAY(A59,2)=4,"czwartek","")</f>
        <v>czwartek</v>
      </c>
      <c r="E59" s="4" t="n">
        <f aca="false">IF(E58&lt;5,30,E58-G58)</f>
        <v>18.93</v>
      </c>
      <c r="F59" s="4" t="n">
        <f aca="false">IF(AND(F58&lt;40,C58="czwartek"),45,F58-H58)</f>
        <v>33.54</v>
      </c>
      <c r="G59" s="4" t="n">
        <f aca="false">IF(E59&gt;15,9/100*B59,9/100*B59/2)</f>
        <v>2.97</v>
      </c>
      <c r="H59" s="4" t="n">
        <f aca="false">IF(E59&lt;=15,6/100*B59/2,0)</f>
        <v>0</v>
      </c>
      <c r="I59" s="4"/>
      <c r="J59" s="0" t="str">
        <f aca="false">IF(P59&gt;15,"lpg","50/50")</f>
        <v>lpg</v>
      </c>
      <c r="K59" s="0" t="n">
        <f aca="false">O58</f>
        <v>40.02</v>
      </c>
      <c r="L59" s="0" t="n">
        <f aca="false">ROUND(IF(J59="lpg",0,0.06*B59/2),2)</f>
        <v>0</v>
      </c>
      <c r="M59" s="0" t="str">
        <f aca="false">IF(AND(C59="czwartek",K59-L59&lt;40),"tak","nie")</f>
        <v>nie</v>
      </c>
      <c r="N59" s="0" t="n">
        <f aca="false">ROUND(IF(M59="tak",45-(K59-L59),0),2)</f>
        <v>0</v>
      </c>
      <c r="O59" s="0" t="n">
        <f aca="false">IF(M59="tak",45,K59-L59)</f>
        <v>40.02</v>
      </c>
      <c r="P59" s="0" t="n">
        <f aca="false">T58</f>
        <v>18.93</v>
      </c>
      <c r="Q59" s="4" t="n">
        <f aca="false">ROUND(IF(J59="lpg",B59*0.09,(B59/2)*0.09),2)</f>
        <v>2.97</v>
      </c>
      <c r="R59" s="0" t="str">
        <f aca="false">IF(P59-Q59&lt;5,"tak","nie")</f>
        <v>nie</v>
      </c>
      <c r="S59" s="0" t="n">
        <f aca="false">IF(R59="tak",30-AC59,0)</f>
        <v>0</v>
      </c>
      <c r="T59" s="0" t="n">
        <f aca="false">IF(R59="tak",30,P59-Q59)</f>
        <v>15.96</v>
      </c>
      <c r="AB59" s="0" t="str">
        <f aca="false">IF(P59&lt;5.25,"tak","")</f>
        <v/>
      </c>
      <c r="AC59" s="0" t="n">
        <f aca="false">P59-Q59</f>
        <v>15.96</v>
      </c>
    </row>
    <row r="60" customFormat="false" ht="13.8" hidden="false" customHeight="false" outlineLevel="0" collapsed="false">
      <c r="A60" s="3" t="n">
        <v>41698</v>
      </c>
      <c r="B60" s="0" t="n">
        <v>34</v>
      </c>
      <c r="C60" s="0" t="str">
        <f aca="false">IF(WEEKDAY(A60,2)=4,"czwartek","")</f>
        <v/>
      </c>
      <c r="E60" s="4" t="n">
        <f aca="false">IF(E59&lt;5,30,E59-G59)</f>
        <v>15.96</v>
      </c>
      <c r="F60" s="4" t="n">
        <f aca="false">IF(AND(F59&lt;40,C59="czwartek"),45,F59-H59)</f>
        <v>45</v>
      </c>
      <c r="G60" s="4" t="n">
        <f aca="false">IF(E60&gt;15,9/100*B60,9/100*B60/2)</f>
        <v>3.06</v>
      </c>
      <c r="H60" s="4" t="n">
        <f aca="false">IF(E60&lt;=15,6/100*B60/2,0)</f>
        <v>0</v>
      </c>
      <c r="I60" s="4"/>
      <c r="J60" s="0" t="str">
        <f aca="false">IF(P60&gt;15,"lpg","50/50")</f>
        <v>lpg</v>
      </c>
      <c r="K60" s="0" t="n">
        <f aca="false">O59</f>
        <v>40.02</v>
      </c>
      <c r="L60" s="0" t="n">
        <f aca="false">ROUND(IF(J60="lpg",0,0.06*B60/2),2)</f>
        <v>0</v>
      </c>
      <c r="M60" s="0" t="str">
        <f aca="false">IF(AND(C60="czwartek",K60-L60&lt;40),"tak","nie")</f>
        <v>nie</v>
      </c>
      <c r="N60" s="0" t="n">
        <f aca="false">ROUND(IF(M60="tak",45-(K60-L60),0),2)</f>
        <v>0</v>
      </c>
      <c r="O60" s="0" t="n">
        <f aca="false">IF(M60="tak",45,K60-L60)</f>
        <v>40.02</v>
      </c>
      <c r="P60" s="0" t="n">
        <f aca="false">T59</f>
        <v>15.96</v>
      </c>
      <c r="Q60" s="4" t="n">
        <f aca="false">ROUND(IF(J60="lpg",B60*0.09,(B60/2)*0.09),2)</f>
        <v>3.06</v>
      </c>
      <c r="R60" s="0" t="str">
        <f aca="false">IF(P60-Q60&lt;5,"tak","nie")</f>
        <v>nie</v>
      </c>
      <c r="S60" s="0" t="n">
        <f aca="false">IF(R60="tak",30-AC60,0)</f>
        <v>0</v>
      </c>
      <c r="T60" s="0" t="n">
        <f aca="false">IF(R60="tak",30,P60-Q60)</f>
        <v>12.9</v>
      </c>
      <c r="AB60" s="0" t="str">
        <f aca="false">IF(P60&lt;5.25,"tak","")</f>
        <v/>
      </c>
      <c r="AC60" s="0" t="n">
        <f aca="false">P60-Q60</f>
        <v>12.9</v>
      </c>
    </row>
    <row r="61" customFormat="false" ht="13.8" hidden="false" customHeight="false" outlineLevel="0" collapsed="false">
      <c r="A61" s="3" t="n">
        <v>41699</v>
      </c>
      <c r="B61" s="0" t="n">
        <v>137</v>
      </c>
      <c r="C61" s="0" t="str">
        <f aca="false">IF(WEEKDAY(A61,2)=4,"czwartek","")</f>
        <v/>
      </c>
      <c r="E61" s="4" t="n">
        <f aca="false">IF(E60&lt;5,30,E60-G60)</f>
        <v>12.9</v>
      </c>
      <c r="F61" s="4" t="n">
        <f aca="false">IF(AND(F60&lt;40,C60="czwartek"),45,F60-H60)</f>
        <v>45</v>
      </c>
      <c r="G61" s="4" t="n">
        <f aca="false">IF(E61&gt;15,9/100*B61,9/100*B61/2)</f>
        <v>6.165</v>
      </c>
      <c r="H61" s="4" t="n">
        <f aca="false">IF(E61&lt;=15,6/100*B61/2,0)</f>
        <v>4.11</v>
      </c>
      <c r="I61" s="4"/>
      <c r="J61" s="0" t="str">
        <f aca="false">IF(P61&gt;15,"lpg","50/50")</f>
        <v>50/50</v>
      </c>
      <c r="K61" s="0" t="n">
        <f aca="false">O60</f>
        <v>40.02</v>
      </c>
      <c r="L61" s="0" t="n">
        <f aca="false">ROUND(IF(J61="lpg",0,0.06*B61/2),2)</f>
        <v>4.11</v>
      </c>
      <c r="M61" s="0" t="str">
        <f aca="false">IF(AND(C61="czwartek",K61-L61&lt;40),"tak","nie")</f>
        <v>nie</v>
      </c>
      <c r="N61" s="0" t="n">
        <f aca="false">ROUND(IF(M61="tak",45-(K61-L61),0),2)</f>
        <v>0</v>
      </c>
      <c r="O61" s="0" t="n">
        <f aca="false">IF(M61="tak",45,K61-L61)</f>
        <v>35.91</v>
      </c>
      <c r="P61" s="0" t="n">
        <f aca="false">T60</f>
        <v>12.9</v>
      </c>
      <c r="Q61" s="4" t="n">
        <f aca="false">ROUND(IF(J61="lpg",B61*0.09,(B61/2)*0.09),2)</f>
        <v>6.17</v>
      </c>
      <c r="R61" s="0" t="str">
        <f aca="false">IF(P61-Q61&lt;5,"tak","nie")</f>
        <v>nie</v>
      </c>
      <c r="S61" s="0" t="n">
        <f aca="false">IF(R61="tak",30-AC61,0)</f>
        <v>0</v>
      </c>
      <c r="T61" s="0" t="n">
        <f aca="false">IF(R61="tak",30,P61-Q61)</f>
        <v>6.73</v>
      </c>
      <c r="AB61" s="0" t="str">
        <f aca="false">IF(P61&lt;5.25,"tak","")</f>
        <v/>
      </c>
      <c r="AC61" s="0" t="n">
        <f aca="false">P61-Q61</f>
        <v>6.73</v>
      </c>
    </row>
    <row r="62" customFormat="false" ht="13.8" hidden="false" customHeight="false" outlineLevel="0" collapsed="false">
      <c r="A62" s="3" t="n">
        <v>41700</v>
      </c>
      <c r="B62" s="0" t="n">
        <v>39</v>
      </c>
      <c r="C62" s="0" t="str">
        <f aca="false">IF(WEEKDAY(A62,2)=4,"czwartek","")</f>
        <v/>
      </c>
      <c r="E62" s="4" t="n">
        <f aca="false">IF(E61&lt;5,30,E61-G61)</f>
        <v>6.735</v>
      </c>
      <c r="F62" s="4" t="n">
        <f aca="false">IF(AND(F61&lt;40,C61="czwartek"),45,F61-H61)</f>
        <v>40.89</v>
      </c>
      <c r="G62" s="4" t="n">
        <f aca="false">IF(E62&gt;15,9/100*B62,9/100*B62/2)</f>
        <v>1.755</v>
      </c>
      <c r="H62" s="4" t="n">
        <f aca="false">IF(E62&lt;=15,6/100*B62/2,0)</f>
        <v>1.17</v>
      </c>
      <c r="I62" s="4"/>
      <c r="J62" s="0" t="str">
        <f aca="false">IF(P62&gt;15,"lpg","50/50")</f>
        <v>50/50</v>
      </c>
      <c r="K62" s="0" t="n">
        <f aca="false">O61</f>
        <v>35.91</v>
      </c>
      <c r="L62" s="0" t="n">
        <f aca="false">ROUND(IF(J62="lpg",0,0.06*B62/2),2)</f>
        <v>1.17</v>
      </c>
      <c r="M62" s="0" t="str">
        <f aca="false">IF(AND(C62="czwartek",K62-L62&lt;40),"tak","nie")</f>
        <v>nie</v>
      </c>
      <c r="N62" s="0" t="n">
        <f aca="false">ROUND(IF(M62="tak",45-(K62-L62),0),2)</f>
        <v>0</v>
      </c>
      <c r="O62" s="0" t="n">
        <f aca="false">IF(M62="tak",45,K62-L62)</f>
        <v>34.74</v>
      </c>
      <c r="P62" s="0" t="n">
        <f aca="false">T61</f>
        <v>6.73</v>
      </c>
      <c r="Q62" s="4" t="n">
        <f aca="false">ROUND(IF(J62="lpg",B62*0.09,(B62/2)*0.09),2)</f>
        <v>1.76</v>
      </c>
      <c r="R62" s="0" t="str">
        <f aca="false">IF(P62-Q62&lt;5,"tak","nie")</f>
        <v>tak</v>
      </c>
      <c r="S62" s="0" t="n">
        <f aca="false">IF(R62="tak",30-AC62,0)</f>
        <v>25.03</v>
      </c>
      <c r="T62" s="0" t="n">
        <f aca="false">IF(R62="tak",30,P62-Q62)</f>
        <v>30</v>
      </c>
      <c r="AB62" s="0" t="str">
        <f aca="false">IF(P62&lt;5.25,"tak","")</f>
        <v/>
      </c>
      <c r="AC62" s="0" t="n">
        <f aca="false">P62-Q62</f>
        <v>4.97</v>
      </c>
    </row>
    <row r="63" customFormat="false" ht="13.8" hidden="false" customHeight="false" outlineLevel="0" collapsed="false">
      <c r="A63" s="3" t="n">
        <v>41701</v>
      </c>
      <c r="B63" s="0" t="n">
        <v>99</v>
      </c>
      <c r="C63" s="0" t="str">
        <f aca="false">IF(WEEKDAY(A63,2)=4,"czwartek","")</f>
        <v/>
      </c>
      <c r="E63" s="4" t="n">
        <f aca="false">IF(E62&lt;5,30,E62-G62)</f>
        <v>4.98</v>
      </c>
      <c r="F63" s="4" t="n">
        <f aca="false">IF(AND(F62&lt;40,C62="czwartek"),45,F62-H62)</f>
        <v>39.72</v>
      </c>
      <c r="G63" s="4" t="n">
        <f aca="false">IF(E63&gt;15,9/100*B63,9/100*B63/2)</f>
        <v>4.455</v>
      </c>
      <c r="H63" s="4" t="n">
        <f aca="false">IF(E63&lt;=15,6/100*B63/2,0)</f>
        <v>2.97</v>
      </c>
      <c r="I63" s="4"/>
      <c r="J63" s="0" t="str">
        <f aca="false">IF(P63&gt;15,"lpg","50/50")</f>
        <v>lpg</v>
      </c>
      <c r="K63" s="0" t="n">
        <f aca="false">O62</f>
        <v>34.74</v>
      </c>
      <c r="L63" s="0" t="n">
        <f aca="false">ROUND(IF(J63="lpg",0,0.06*B63/2),2)</f>
        <v>0</v>
      </c>
      <c r="M63" s="0" t="str">
        <f aca="false">IF(AND(C63="czwartek",K63-L63&lt;40),"tak","nie")</f>
        <v>nie</v>
      </c>
      <c r="N63" s="0" t="n">
        <f aca="false">ROUND(IF(M63="tak",45-(K63-L63),0),2)</f>
        <v>0</v>
      </c>
      <c r="O63" s="0" t="n">
        <f aca="false">IF(M63="tak",45,K63-L63)</f>
        <v>34.74</v>
      </c>
      <c r="P63" s="0" t="n">
        <f aca="false">T62</f>
        <v>30</v>
      </c>
      <c r="Q63" s="4" t="n">
        <f aca="false">ROUND(IF(J63="lpg",B63*0.09,(B63/2)*0.09),2)</f>
        <v>8.91</v>
      </c>
      <c r="R63" s="0" t="str">
        <f aca="false">IF(P63-Q63&lt;5,"tak","nie")</f>
        <v>nie</v>
      </c>
      <c r="S63" s="0" t="n">
        <f aca="false">IF(R63="tak",30-AC63,0)</f>
        <v>0</v>
      </c>
      <c r="T63" s="0" t="n">
        <f aca="false">IF(R63="tak",30,P63-Q63)</f>
        <v>21.09</v>
      </c>
      <c r="AB63" s="0" t="str">
        <f aca="false">IF(P63&lt;5.25,"tak","")</f>
        <v/>
      </c>
      <c r="AC63" s="0" t="n">
        <f aca="false">P63-Q63</f>
        <v>21.09</v>
      </c>
    </row>
    <row r="64" customFormat="false" ht="13.8" hidden="false" customHeight="false" outlineLevel="0" collapsed="false">
      <c r="A64" s="3" t="n">
        <v>41702</v>
      </c>
      <c r="B64" s="0" t="n">
        <v>65</v>
      </c>
      <c r="C64" s="0" t="str">
        <f aca="false">IF(WEEKDAY(A64,2)=4,"czwartek","")</f>
        <v/>
      </c>
      <c r="E64" s="4" t="n">
        <f aca="false">IF(E63&lt;5,30,E63-G63)</f>
        <v>30</v>
      </c>
      <c r="F64" s="4" t="n">
        <f aca="false">IF(AND(F63&lt;40,C63="czwartek"),45,F63-H63)</f>
        <v>36.75</v>
      </c>
      <c r="G64" s="4" t="n">
        <f aca="false">IF(E64&gt;15,9/100*B64,9/100*B64/2)</f>
        <v>5.85</v>
      </c>
      <c r="H64" s="4" t="n">
        <f aca="false">IF(E64&lt;=15,6/100*B64/2,0)</f>
        <v>0</v>
      </c>
      <c r="I64" s="4"/>
      <c r="J64" s="0" t="str">
        <f aca="false">IF(P64&gt;15,"lpg","50/50")</f>
        <v>lpg</v>
      </c>
      <c r="K64" s="0" t="n">
        <f aca="false">O63</f>
        <v>34.74</v>
      </c>
      <c r="L64" s="0" t="n">
        <f aca="false">ROUND(IF(J64="lpg",0,0.06*B64/2),2)</f>
        <v>0</v>
      </c>
      <c r="M64" s="0" t="str">
        <f aca="false">IF(AND(C64="czwartek",K64-L64&lt;40),"tak","nie")</f>
        <v>nie</v>
      </c>
      <c r="N64" s="0" t="n">
        <f aca="false">ROUND(IF(M64="tak",45-(K64-L64),0),2)</f>
        <v>0</v>
      </c>
      <c r="O64" s="0" t="n">
        <f aca="false">IF(M64="tak",45,K64-L64)</f>
        <v>34.74</v>
      </c>
      <c r="P64" s="0" t="n">
        <f aca="false">T63</f>
        <v>21.09</v>
      </c>
      <c r="Q64" s="4" t="n">
        <f aca="false">ROUND(IF(J64="lpg",B64*0.09,(B64/2)*0.09),2)</f>
        <v>5.85</v>
      </c>
      <c r="R64" s="0" t="str">
        <f aca="false">IF(P64-Q64&lt;5,"tak","nie")</f>
        <v>nie</v>
      </c>
      <c r="S64" s="0" t="n">
        <f aca="false">IF(R64="tak",30-AC64,0)</f>
        <v>0</v>
      </c>
      <c r="T64" s="0" t="n">
        <f aca="false">IF(R64="tak",30,P64-Q64)</f>
        <v>15.24</v>
      </c>
      <c r="AB64" s="0" t="str">
        <f aca="false">IF(P64&lt;5.25,"tak","")</f>
        <v/>
      </c>
      <c r="AC64" s="0" t="n">
        <f aca="false">P64-Q64</f>
        <v>15.24</v>
      </c>
    </row>
    <row r="65" customFormat="false" ht="13.8" hidden="false" customHeight="false" outlineLevel="0" collapsed="false">
      <c r="A65" s="3" t="n">
        <v>41703</v>
      </c>
      <c r="B65" s="0" t="n">
        <v>81</v>
      </c>
      <c r="C65" s="0" t="str">
        <f aca="false">IF(WEEKDAY(A65,2)=4,"czwartek","")</f>
        <v/>
      </c>
      <c r="E65" s="4" t="n">
        <f aca="false">IF(E64&lt;5,30,E64-G64)</f>
        <v>24.15</v>
      </c>
      <c r="F65" s="4" t="n">
        <f aca="false">IF(AND(F64&lt;40,C64="czwartek"),45,F64-H64)</f>
        <v>36.75</v>
      </c>
      <c r="G65" s="4" t="n">
        <f aca="false">IF(E65&gt;15,9/100*B65,9/100*B65/2)</f>
        <v>7.29</v>
      </c>
      <c r="H65" s="4" t="n">
        <f aca="false">IF(E65&lt;=15,6/100*B65/2,0)</f>
        <v>0</v>
      </c>
      <c r="I65" s="4"/>
      <c r="J65" s="0" t="str">
        <f aca="false">IF(P65&gt;15,"lpg","50/50")</f>
        <v>lpg</v>
      </c>
      <c r="K65" s="0" t="n">
        <f aca="false">O64</f>
        <v>34.74</v>
      </c>
      <c r="L65" s="0" t="n">
        <f aca="false">ROUND(IF(J65="lpg",0,0.06*B65/2),2)</f>
        <v>0</v>
      </c>
      <c r="M65" s="0" t="str">
        <f aca="false">IF(AND(C65="czwartek",K65-L65&lt;40),"tak","nie")</f>
        <v>nie</v>
      </c>
      <c r="N65" s="0" t="n">
        <f aca="false">ROUND(IF(M65="tak",45-(K65-L65),0),2)</f>
        <v>0</v>
      </c>
      <c r="O65" s="0" t="n">
        <f aca="false">IF(M65="tak",45,K65-L65)</f>
        <v>34.74</v>
      </c>
      <c r="P65" s="0" t="n">
        <f aca="false">T64</f>
        <v>15.24</v>
      </c>
      <c r="Q65" s="4" t="n">
        <f aca="false">ROUND(IF(J65="lpg",B65*0.09,(B65/2)*0.09),2)</f>
        <v>7.29</v>
      </c>
      <c r="R65" s="0" t="str">
        <f aca="false">IF(P65-Q65&lt;5,"tak","nie")</f>
        <v>nie</v>
      </c>
      <c r="S65" s="0" t="n">
        <f aca="false">IF(R65="tak",30-AC65,0)</f>
        <v>0</v>
      </c>
      <c r="T65" s="0" t="n">
        <f aca="false">IF(R65="tak",30,P65-Q65)</f>
        <v>7.95</v>
      </c>
      <c r="AB65" s="0" t="str">
        <f aca="false">IF(P65&lt;5.25,"tak","")</f>
        <v/>
      </c>
      <c r="AC65" s="0" t="n">
        <f aca="false">P65-Q65</f>
        <v>7.95</v>
      </c>
    </row>
    <row r="66" customFormat="false" ht="13.8" hidden="false" customHeight="false" outlineLevel="0" collapsed="false">
      <c r="A66" s="3" t="n">
        <v>41704</v>
      </c>
      <c r="B66" s="0" t="n">
        <v>42</v>
      </c>
      <c r="C66" s="0" t="str">
        <f aca="false">IF(WEEKDAY(A66,2)=4,"czwartek","")</f>
        <v>czwartek</v>
      </c>
      <c r="E66" s="4" t="n">
        <f aca="false">IF(E65&lt;5,30,E65-G65)</f>
        <v>16.86</v>
      </c>
      <c r="F66" s="4" t="n">
        <f aca="false">IF(AND(F65&lt;40,C65="czwartek"),45,F65-H65)</f>
        <v>36.75</v>
      </c>
      <c r="G66" s="4" t="n">
        <f aca="false">IF(E66&gt;15,9/100*B66,9/100*B66/2)</f>
        <v>3.78</v>
      </c>
      <c r="H66" s="4" t="n">
        <f aca="false">IF(E66&lt;=15,6/100*B66/2,0)</f>
        <v>0</v>
      </c>
      <c r="I66" s="4"/>
      <c r="J66" s="0" t="str">
        <f aca="false">IF(P66&gt;15,"lpg","50/50")</f>
        <v>50/50</v>
      </c>
      <c r="K66" s="0" t="n">
        <f aca="false">O65</f>
        <v>34.74</v>
      </c>
      <c r="L66" s="0" t="n">
        <f aca="false">ROUND(IF(J66="lpg",0,0.06*B66/2),2)</f>
        <v>1.26</v>
      </c>
      <c r="M66" s="0" t="str">
        <f aca="false">IF(AND(C66="czwartek",K66-L66&lt;40),"tak","nie")</f>
        <v>tak</v>
      </c>
      <c r="N66" s="0" t="n">
        <f aca="false">ROUND(IF(M66="tak",45-(K66-L66),0),2)</f>
        <v>11.52</v>
      </c>
      <c r="O66" s="0" t="n">
        <f aca="false">IF(M66="tak",45,K66-L66)</f>
        <v>45</v>
      </c>
      <c r="P66" s="0" t="n">
        <f aca="false">T65</f>
        <v>7.95</v>
      </c>
      <c r="Q66" s="4" t="n">
        <f aca="false">ROUND(IF(J66="lpg",B66*0.09,(B66/2)*0.09),2)</f>
        <v>1.89</v>
      </c>
      <c r="R66" s="0" t="str">
        <f aca="false">IF(P66-Q66&lt;5,"tak","nie")</f>
        <v>nie</v>
      </c>
      <c r="S66" s="0" t="n">
        <f aca="false">IF(R66="tak",30-AC66,0)</f>
        <v>0</v>
      </c>
      <c r="T66" s="0" t="n">
        <f aca="false">IF(R66="tak",30,P66-Q66)</f>
        <v>6.06</v>
      </c>
      <c r="AB66" s="0" t="str">
        <f aca="false">IF(P66&lt;5.25,"tak","")</f>
        <v/>
      </c>
      <c r="AC66" s="0" t="n">
        <f aca="false">P66-Q66</f>
        <v>6.06</v>
      </c>
    </row>
    <row r="67" customFormat="false" ht="13.8" hidden="false" customHeight="false" outlineLevel="0" collapsed="false">
      <c r="A67" s="3" t="n">
        <v>41705</v>
      </c>
      <c r="B67" s="0" t="n">
        <v>73</v>
      </c>
      <c r="C67" s="0" t="str">
        <f aca="false">IF(WEEKDAY(A67,2)=4,"czwartek","")</f>
        <v/>
      </c>
      <c r="E67" s="4" t="n">
        <f aca="false">IF(E66&lt;5,30,E66-G66)</f>
        <v>13.08</v>
      </c>
      <c r="F67" s="4" t="n">
        <f aca="false">IF(AND(F66&lt;40,C66="czwartek"),45,F66-H66)</f>
        <v>45</v>
      </c>
      <c r="G67" s="4" t="n">
        <f aca="false">IF(E67&gt;15,9/100*B67,9/100*B67/2)</f>
        <v>3.285</v>
      </c>
      <c r="H67" s="4" t="n">
        <f aca="false">IF(E67&lt;=15,6/100*B67/2,0)</f>
        <v>2.19</v>
      </c>
      <c r="I67" s="4"/>
      <c r="J67" s="0" t="str">
        <f aca="false">IF(P67&gt;15,"lpg","50/50")</f>
        <v>50/50</v>
      </c>
      <c r="K67" s="0" t="n">
        <f aca="false">O66</f>
        <v>45</v>
      </c>
      <c r="L67" s="0" t="n">
        <f aca="false">ROUND(IF(J67="lpg",0,0.06*B67/2),2)</f>
        <v>2.19</v>
      </c>
      <c r="M67" s="0" t="str">
        <f aca="false">IF(AND(C67="czwartek",K67-L67&lt;40),"tak","nie")</f>
        <v>nie</v>
      </c>
      <c r="N67" s="0" t="n">
        <f aca="false">ROUND(IF(M67="tak",45-(K67-L67),0),2)</f>
        <v>0</v>
      </c>
      <c r="O67" s="0" t="n">
        <f aca="false">IF(M67="tak",45,K67-L67)</f>
        <v>42.81</v>
      </c>
      <c r="P67" s="0" t="n">
        <f aca="false">T66</f>
        <v>6.06</v>
      </c>
      <c r="Q67" s="4" t="n">
        <f aca="false">ROUND(IF(J67="lpg",B67*0.09,(B67/2)*0.09),2)</f>
        <v>3.29</v>
      </c>
      <c r="R67" s="0" t="str">
        <f aca="false">IF(P67-Q67&lt;5,"tak","nie")</f>
        <v>tak</v>
      </c>
      <c r="S67" s="0" t="n">
        <f aca="false">IF(R67="tak",30-AC67,0)</f>
        <v>27.23</v>
      </c>
      <c r="T67" s="0" t="n">
        <f aca="false">IF(R67="tak",30,P67-Q67)</f>
        <v>30</v>
      </c>
      <c r="AB67" s="0" t="str">
        <f aca="false">IF(P67&lt;5.25,"tak","")</f>
        <v/>
      </c>
      <c r="AC67" s="0" t="n">
        <f aca="false">P67-Q67</f>
        <v>2.77</v>
      </c>
    </row>
    <row r="68" customFormat="false" ht="13.8" hidden="false" customHeight="false" outlineLevel="0" collapsed="false">
      <c r="A68" s="3" t="n">
        <v>41706</v>
      </c>
      <c r="B68" s="0" t="n">
        <v>95</v>
      </c>
      <c r="C68" s="0" t="str">
        <f aca="false">IF(WEEKDAY(A68,2)=4,"czwartek","")</f>
        <v/>
      </c>
      <c r="E68" s="4" t="n">
        <f aca="false">IF(E67&lt;5,30,E67-G67)</f>
        <v>9.795</v>
      </c>
      <c r="F68" s="4" t="n">
        <f aca="false">IF(AND(F67&lt;40,C67="czwartek"),45,F67-H67)</f>
        <v>42.81</v>
      </c>
      <c r="G68" s="4" t="n">
        <f aca="false">IF(E68&gt;15,9/100*B68,9/100*B68/2)</f>
        <v>4.275</v>
      </c>
      <c r="H68" s="4" t="n">
        <f aca="false">IF(E68&lt;=15,6/100*B68/2,0)</f>
        <v>2.85</v>
      </c>
      <c r="I68" s="4"/>
      <c r="J68" s="0" t="str">
        <f aca="false">IF(P68&gt;15,"lpg","50/50")</f>
        <v>lpg</v>
      </c>
      <c r="K68" s="0" t="n">
        <f aca="false">O67</f>
        <v>42.81</v>
      </c>
      <c r="L68" s="0" t="n">
        <f aca="false">ROUND(IF(J68="lpg",0,0.06*B68/2),2)</f>
        <v>0</v>
      </c>
      <c r="M68" s="0" t="str">
        <f aca="false">IF(AND(C68="czwartek",K68-L68&lt;40),"tak","nie")</f>
        <v>nie</v>
      </c>
      <c r="N68" s="0" t="n">
        <f aca="false">ROUND(IF(M68="tak",45-(K68-L68),0),2)</f>
        <v>0</v>
      </c>
      <c r="O68" s="0" t="n">
        <f aca="false">IF(M68="tak",45,K68-L68)</f>
        <v>42.81</v>
      </c>
      <c r="P68" s="0" t="n">
        <f aca="false">T67</f>
        <v>30</v>
      </c>
      <c r="Q68" s="4" t="n">
        <f aca="false">ROUND(IF(J68="lpg",B68*0.09,(B68/2)*0.09),2)</f>
        <v>8.55</v>
      </c>
      <c r="R68" s="0" t="str">
        <f aca="false">IF(P68-Q68&lt;5,"tak","nie")</f>
        <v>nie</v>
      </c>
      <c r="S68" s="0" t="n">
        <f aca="false">IF(R68="tak",30-AC68,0)</f>
        <v>0</v>
      </c>
      <c r="T68" s="0" t="n">
        <f aca="false">IF(R68="tak",30,P68-Q68)</f>
        <v>21.45</v>
      </c>
      <c r="AB68" s="0" t="str">
        <f aca="false">IF(P68&lt;5.25,"tak","")</f>
        <v/>
      </c>
      <c r="AC68" s="0" t="n">
        <f aca="false">P68-Q68</f>
        <v>21.45</v>
      </c>
    </row>
    <row r="69" customFormat="false" ht="13.8" hidden="false" customHeight="false" outlineLevel="0" collapsed="false">
      <c r="A69" s="3" t="n">
        <v>41707</v>
      </c>
      <c r="B69" s="0" t="n">
        <v>70</v>
      </c>
      <c r="C69" s="0" t="str">
        <f aca="false">IF(WEEKDAY(A69,2)=4,"czwartek","")</f>
        <v/>
      </c>
      <c r="E69" s="4" t="n">
        <f aca="false">IF(E68&lt;5,30,E68-G68)</f>
        <v>5.52</v>
      </c>
      <c r="F69" s="4" t="n">
        <f aca="false">IF(AND(F68&lt;40,C68="czwartek"),45,F68-H68)</f>
        <v>39.96</v>
      </c>
      <c r="G69" s="4" t="n">
        <f aca="false">IF(E69&gt;15,9/100*B69,9/100*B69/2)</f>
        <v>3.15</v>
      </c>
      <c r="H69" s="4" t="n">
        <f aca="false">IF(E69&lt;=15,6/100*B69/2,0)</f>
        <v>2.1</v>
      </c>
      <c r="I69" s="4"/>
      <c r="J69" s="0" t="str">
        <f aca="false">IF(P69&gt;15,"lpg","50/50")</f>
        <v>lpg</v>
      </c>
      <c r="K69" s="0" t="n">
        <f aca="false">O68</f>
        <v>42.81</v>
      </c>
      <c r="L69" s="0" t="n">
        <f aca="false">ROUND(IF(J69="lpg",0,0.06*B69/2),2)</f>
        <v>0</v>
      </c>
      <c r="M69" s="0" t="str">
        <f aca="false">IF(AND(C69="czwartek",K69-L69&lt;40),"tak","nie")</f>
        <v>nie</v>
      </c>
      <c r="N69" s="0" t="n">
        <f aca="false">ROUND(IF(M69="tak",45-(K69-L69),0),2)</f>
        <v>0</v>
      </c>
      <c r="O69" s="0" t="n">
        <f aca="false">IF(M69="tak",45,K69-L69)</f>
        <v>42.81</v>
      </c>
      <c r="P69" s="0" t="n">
        <f aca="false">T68</f>
        <v>21.45</v>
      </c>
      <c r="Q69" s="4" t="n">
        <f aca="false">ROUND(IF(J69="lpg",B69*0.09,(B69/2)*0.09),2)</f>
        <v>6.3</v>
      </c>
      <c r="R69" s="0" t="str">
        <f aca="false">IF(P69-Q69&lt;5,"tak","nie")</f>
        <v>nie</v>
      </c>
      <c r="S69" s="0" t="n">
        <f aca="false">IF(R69="tak",30-AC69,0)</f>
        <v>0</v>
      </c>
      <c r="T69" s="0" t="n">
        <f aca="false">IF(R69="tak",30,P69-Q69)</f>
        <v>15.15</v>
      </c>
      <c r="AB69" s="0" t="str">
        <f aca="false">IF(P69&lt;5.25,"tak","")</f>
        <v/>
      </c>
      <c r="AC69" s="0" t="n">
        <f aca="false">P69-Q69</f>
        <v>15.15</v>
      </c>
    </row>
    <row r="70" customFormat="false" ht="13.8" hidden="false" customHeight="false" outlineLevel="0" collapsed="false">
      <c r="A70" s="3" t="n">
        <v>41708</v>
      </c>
      <c r="B70" s="0" t="n">
        <v>18</v>
      </c>
      <c r="C70" s="0" t="str">
        <f aca="false">IF(WEEKDAY(A70,2)=4,"czwartek","")</f>
        <v/>
      </c>
      <c r="E70" s="4" t="n">
        <f aca="false">IF(E69&lt;5,30,E69-G69)</f>
        <v>2.37</v>
      </c>
      <c r="F70" s="4" t="n">
        <f aca="false">IF(AND(F69&lt;40,C69="czwartek"),45,F69-H69)</f>
        <v>37.86</v>
      </c>
      <c r="G70" s="4" t="n">
        <f aca="false">IF(E70&gt;15,9/100*B70,9/100*B70/2)</f>
        <v>0.81</v>
      </c>
      <c r="H70" s="4" t="n">
        <f aca="false">IF(E70&lt;=15,6/100*B70/2,0)</f>
        <v>0.54</v>
      </c>
      <c r="I70" s="4"/>
      <c r="J70" s="0" t="str">
        <f aca="false">IF(P70&gt;15,"lpg","50/50")</f>
        <v>lpg</v>
      </c>
      <c r="K70" s="0" t="n">
        <f aca="false">O69</f>
        <v>42.81</v>
      </c>
      <c r="L70" s="0" t="n">
        <f aca="false">ROUND(IF(J70="lpg",0,0.06*B70/2),2)</f>
        <v>0</v>
      </c>
      <c r="M70" s="0" t="str">
        <f aca="false">IF(AND(C70="czwartek",K70-L70&lt;40),"tak","nie")</f>
        <v>nie</v>
      </c>
      <c r="N70" s="0" t="n">
        <f aca="false">ROUND(IF(M70="tak",45-(K70-L70),0),2)</f>
        <v>0</v>
      </c>
      <c r="O70" s="0" t="n">
        <f aca="false">IF(M70="tak",45,K70-L70)</f>
        <v>42.81</v>
      </c>
      <c r="P70" s="0" t="n">
        <f aca="false">T69</f>
        <v>15.15</v>
      </c>
      <c r="Q70" s="4" t="n">
        <f aca="false">ROUND(IF(J70="lpg",B70*0.09,(B70/2)*0.09),2)</f>
        <v>1.62</v>
      </c>
      <c r="R70" s="0" t="str">
        <f aca="false">IF(P70-Q70&lt;5,"tak","nie")</f>
        <v>nie</v>
      </c>
      <c r="S70" s="0" t="n">
        <f aca="false">IF(R70="tak",30-AC70,0)</f>
        <v>0</v>
      </c>
      <c r="T70" s="0" t="n">
        <f aca="false">IF(R70="tak",30,P70-Q70)</f>
        <v>13.53</v>
      </c>
      <c r="AB70" s="0" t="str">
        <f aca="false">IF(P70&lt;5.25,"tak","")</f>
        <v/>
      </c>
      <c r="AC70" s="0" t="n">
        <f aca="false">P70-Q70</f>
        <v>13.53</v>
      </c>
    </row>
    <row r="71" customFormat="false" ht="13.8" hidden="false" customHeight="false" outlineLevel="0" collapsed="false">
      <c r="A71" s="3" t="n">
        <v>41709</v>
      </c>
      <c r="B71" s="0" t="n">
        <v>140</v>
      </c>
      <c r="C71" s="0" t="str">
        <f aca="false">IF(WEEKDAY(A71,2)=4,"czwartek","")</f>
        <v/>
      </c>
      <c r="E71" s="4" t="n">
        <f aca="false">IF(E70&lt;5,30,E70-G70)</f>
        <v>30</v>
      </c>
      <c r="F71" s="4" t="n">
        <f aca="false">IF(AND(F70&lt;40,C70="czwartek"),45,F70-H70)</f>
        <v>37.32</v>
      </c>
      <c r="G71" s="4" t="n">
        <f aca="false">IF(E71&gt;15,9/100*B71,9/100*B71/2)</f>
        <v>12.6</v>
      </c>
      <c r="H71" s="4" t="n">
        <f aca="false">IF(E71&lt;=15,6/100*B71/2,0)</f>
        <v>0</v>
      </c>
      <c r="I71" s="4"/>
      <c r="J71" s="0" t="str">
        <f aca="false">IF(P71&gt;15,"lpg","50/50")</f>
        <v>50/50</v>
      </c>
      <c r="K71" s="0" t="n">
        <f aca="false">O70</f>
        <v>42.81</v>
      </c>
      <c r="L71" s="0" t="n">
        <f aca="false">ROUND(IF(J71="lpg",0,0.06*B71/2),2)</f>
        <v>4.2</v>
      </c>
      <c r="M71" s="0" t="str">
        <f aca="false">IF(AND(C71="czwartek",K71-L71&lt;40),"tak","nie")</f>
        <v>nie</v>
      </c>
      <c r="N71" s="0" t="n">
        <f aca="false">ROUND(IF(M71="tak",45-(K71-L71),0),2)</f>
        <v>0</v>
      </c>
      <c r="O71" s="0" t="n">
        <f aca="false">IF(M71="tak",45,K71-L71)</f>
        <v>38.61</v>
      </c>
      <c r="P71" s="0" t="n">
        <f aca="false">T70</f>
        <v>13.53</v>
      </c>
      <c r="Q71" s="4" t="n">
        <f aca="false">ROUND(IF(J71="lpg",B71*0.09,(B71/2)*0.09),2)</f>
        <v>6.3</v>
      </c>
      <c r="R71" s="0" t="str">
        <f aca="false">IF(P71-Q71&lt;5,"tak","nie")</f>
        <v>nie</v>
      </c>
      <c r="S71" s="0" t="n">
        <f aca="false">IF(R71="tak",30-AC71,0)</f>
        <v>0</v>
      </c>
      <c r="T71" s="0" t="n">
        <f aca="false">IF(R71="tak",30,P71-Q71)</f>
        <v>7.23</v>
      </c>
      <c r="AB71" s="0" t="str">
        <f aca="false">IF(P71&lt;5.25,"tak","")</f>
        <v/>
      </c>
      <c r="AC71" s="0" t="n">
        <f aca="false">P71-Q71</f>
        <v>7.23</v>
      </c>
    </row>
    <row r="72" customFormat="false" ht="13.8" hidden="false" customHeight="false" outlineLevel="0" collapsed="false">
      <c r="A72" s="3" t="n">
        <v>41710</v>
      </c>
      <c r="B72" s="0" t="n">
        <v>35</v>
      </c>
      <c r="C72" s="0" t="str">
        <f aca="false">IF(WEEKDAY(A72,2)=4,"czwartek","")</f>
        <v/>
      </c>
      <c r="E72" s="4" t="n">
        <f aca="false">IF(E71&lt;5,30,E71-G71)</f>
        <v>17.4</v>
      </c>
      <c r="F72" s="4" t="n">
        <f aca="false">IF(AND(F71&lt;40,C71="czwartek"),45,F71-H71)</f>
        <v>37.32</v>
      </c>
      <c r="G72" s="4" t="n">
        <f aca="false">IF(E72&gt;15,9/100*B72,9/100*B72/2)</f>
        <v>3.15</v>
      </c>
      <c r="H72" s="4" t="n">
        <f aca="false">IF(E72&lt;=15,6/100*B72/2,0)</f>
        <v>0</v>
      </c>
      <c r="I72" s="4"/>
      <c r="J72" s="0" t="str">
        <f aca="false">IF(P72&gt;15,"lpg","50/50")</f>
        <v>50/50</v>
      </c>
      <c r="K72" s="0" t="n">
        <f aca="false">O71</f>
        <v>38.61</v>
      </c>
      <c r="L72" s="0" t="n">
        <f aca="false">ROUND(IF(J72="lpg",0,0.06*B72/2),2)</f>
        <v>1.05</v>
      </c>
      <c r="M72" s="0" t="str">
        <f aca="false">IF(AND(C72="czwartek",K72-L72&lt;40),"tak","nie")</f>
        <v>nie</v>
      </c>
      <c r="N72" s="0" t="n">
        <f aca="false">ROUND(IF(M72="tak",45-(K72-L72),0),2)</f>
        <v>0</v>
      </c>
      <c r="O72" s="0" t="n">
        <f aca="false">IF(M72="tak",45,K72-L72)</f>
        <v>37.56</v>
      </c>
      <c r="P72" s="0" t="n">
        <f aca="false">T71</f>
        <v>7.23</v>
      </c>
      <c r="Q72" s="4" t="n">
        <f aca="false">ROUND(IF(J72="lpg",B72*0.09,(B72/2)*0.09),2)</f>
        <v>1.58</v>
      </c>
      <c r="R72" s="0" t="str">
        <f aca="false">IF(P72-Q72&lt;5,"tak","nie")</f>
        <v>nie</v>
      </c>
      <c r="S72" s="0" t="n">
        <f aca="false">IF(R72="tak",30-AC72,0)</f>
        <v>0</v>
      </c>
      <c r="T72" s="0" t="n">
        <f aca="false">IF(R72="tak",30,P72-Q72)</f>
        <v>5.65</v>
      </c>
      <c r="AB72" s="0" t="str">
        <f aca="false">IF(P72&lt;5.25,"tak","")</f>
        <v/>
      </c>
      <c r="AC72" s="0" t="n">
        <f aca="false">P72-Q72</f>
        <v>5.65</v>
      </c>
    </row>
    <row r="73" customFormat="false" ht="13.8" hidden="false" customHeight="false" outlineLevel="0" collapsed="false">
      <c r="A73" s="3" t="n">
        <v>41711</v>
      </c>
      <c r="B73" s="0" t="n">
        <v>65</v>
      </c>
      <c r="C73" s="0" t="str">
        <f aca="false">IF(WEEKDAY(A73,2)=4,"czwartek","")</f>
        <v>czwartek</v>
      </c>
      <c r="E73" s="4" t="n">
        <f aca="false">IF(E72&lt;5,30,E72-G72)</f>
        <v>14.25</v>
      </c>
      <c r="F73" s="4" t="n">
        <f aca="false">IF(AND(F72&lt;40,C72="czwartek"),45,F72-H72)</f>
        <v>37.32</v>
      </c>
      <c r="G73" s="4" t="n">
        <f aca="false">IF(E73&gt;15,9/100*B73,9/100*B73/2)</f>
        <v>2.925</v>
      </c>
      <c r="H73" s="4" t="n">
        <f aca="false">IF(E73&lt;=15,6/100*B73/2,0)</f>
        <v>1.95</v>
      </c>
      <c r="I73" s="4"/>
      <c r="J73" s="0" t="str">
        <f aca="false">IF(P73&gt;15,"lpg","50/50")</f>
        <v>50/50</v>
      </c>
      <c r="K73" s="0" t="n">
        <f aca="false">O72</f>
        <v>37.56</v>
      </c>
      <c r="L73" s="0" t="n">
        <f aca="false">ROUND(IF(J73="lpg",0,0.06*B73/2),2)</f>
        <v>1.95</v>
      </c>
      <c r="M73" s="0" t="str">
        <f aca="false">IF(AND(C73="czwartek",K73-L73&lt;40),"tak","nie")</f>
        <v>tak</v>
      </c>
      <c r="N73" s="0" t="n">
        <f aca="false">ROUND(IF(M73="tak",45-(K73-L73),0),2)</f>
        <v>9.39</v>
      </c>
      <c r="O73" s="0" t="n">
        <f aca="false">IF(M73="tak",45,K73-L73)</f>
        <v>45</v>
      </c>
      <c r="P73" s="0" t="n">
        <f aca="false">T72</f>
        <v>5.65</v>
      </c>
      <c r="Q73" s="4" t="n">
        <f aca="false">ROUND(IF(J73="lpg",B73*0.09,(B73/2)*0.09),2)</f>
        <v>2.93</v>
      </c>
      <c r="R73" s="0" t="str">
        <f aca="false">IF(P73-Q73&lt;5,"tak","nie")</f>
        <v>tak</v>
      </c>
      <c r="S73" s="0" t="n">
        <f aca="false">IF(R73="tak",30-AC73,0)</f>
        <v>27.28</v>
      </c>
      <c r="T73" s="0" t="n">
        <f aca="false">IF(R73="tak",30,P73-Q73)</f>
        <v>30</v>
      </c>
      <c r="AB73" s="0" t="str">
        <f aca="false">IF(P73&lt;5.25,"tak","")</f>
        <v/>
      </c>
      <c r="AC73" s="0" t="n">
        <f aca="false">P73-Q73</f>
        <v>2.72</v>
      </c>
    </row>
    <row r="74" customFormat="false" ht="13.8" hidden="false" customHeight="false" outlineLevel="0" collapsed="false">
      <c r="A74" s="3" t="n">
        <v>41712</v>
      </c>
      <c r="B74" s="0" t="n">
        <v>225</v>
      </c>
      <c r="C74" s="0" t="str">
        <f aca="false">IF(WEEKDAY(A74,2)=4,"czwartek","")</f>
        <v/>
      </c>
      <c r="E74" s="4" t="n">
        <f aca="false">IF(E73&lt;5,30,E73-G73)</f>
        <v>11.325</v>
      </c>
      <c r="F74" s="4" t="n">
        <f aca="false">IF(AND(F73&lt;40,C73="czwartek"),45,F73-H73)</f>
        <v>45</v>
      </c>
      <c r="G74" s="4" t="n">
        <f aca="false">IF(E74&gt;15,9/100*B74,9/100*B74/2)</f>
        <v>10.125</v>
      </c>
      <c r="H74" s="4" t="n">
        <f aca="false">IF(E74&lt;=15,6/100*B74/2,0)</f>
        <v>6.75</v>
      </c>
      <c r="I74" s="4"/>
      <c r="J74" s="0" t="str">
        <f aca="false">IF(P74&gt;15,"lpg","50/50")</f>
        <v>lpg</v>
      </c>
      <c r="K74" s="0" t="n">
        <f aca="false">O73</f>
        <v>45</v>
      </c>
      <c r="L74" s="0" t="n">
        <f aca="false">ROUND(IF(J74="lpg",0,0.06*B74/2),2)</f>
        <v>0</v>
      </c>
      <c r="M74" s="0" t="str">
        <f aca="false">IF(AND(C74="czwartek",K74-L74&lt;40),"tak","nie")</f>
        <v>nie</v>
      </c>
      <c r="N74" s="0" t="n">
        <f aca="false">ROUND(IF(M74="tak",45-(K74-L74),0),2)</f>
        <v>0</v>
      </c>
      <c r="O74" s="0" t="n">
        <f aca="false">IF(M74="tak",45,K74-L74)</f>
        <v>45</v>
      </c>
      <c r="P74" s="0" t="n">
        <f aca="false">T73</f>
        <v>30</v>
      </c>
      <c r="Q74" s="4" t="n">
        <f aca="false">ROUND(IF(J74="lpg",B74*0.09,(B74/2)*0.09),2)</f>
        <v>20.25</v>
      </c>
      <c r="R74" s="0" t="str">
        <f aca="false">IF(P74-Q74&lt;5,"tak","nie")</f>
        <v>nie</v>
      </c>
      <c r="S74" s="0" t="n">
        <f aca="false">IF(R74="tak",30-AC74,0)</f>
        <v>0</v>
      </c>
      <c r="T74" s="0" t="n">
        <f aca="false">IF(R74="tak",30,P74-Q74)</f>
        <v>9.75</v>
      </c>
      <c r="AB74" s="0" t="str">
        <f aca="false">IF(P74&lt;5.25,"tak","")</f>
        <v/>
      </c>
      <c r="AC74" s="0" t="n">
        <f aca="false">P74-Q74</f>
        <v>9.75</v>
      </c>
    </row>
    <row r="75" customFormat="false" ht="13.8" hidden="false" customHeight="false" outlineLevel="0" collapsed="false">
      <c r="A75" s="3" t="n">
        <v>41713</v>
      </c>
      <c r="B75" s="0" t="n">
        <v>138</v>
      </c>
      <c r="C75" s="0" t="str">
        <f aca="false">IF(WEEKDAY(A75,2)=4,"czwartek","")</f>
        <v/>
      </c>
      <c r="E75" s="4" t="n">
        <f aca="false">IF(E74&lt;5,30,E74-G74)</f>
        <v>1.2</v>
      </c>
      <c r="F75" s="4" t="n">
        <f aca="false">IF(AND(F74&lt;40,C74="czwartek"),45,F74-H74)</f>
        <v>38.25</v>
      </c>
      <c r="G75" s="4" t="n">
        <f aca="false">IF(E75&gt;15,9/100*B75,9/100*B75/2)</f>
        <v>6.21</v>
      </c>
      <c r="H75" s="4" t="n">
        <f aca="false">IF(E75&lt;=15,6/100*B75/2,0)</f>
        <v>4.14</v>
      </c>
      <c r="I75" s="4"/>
      <c r="J75" s="0" t="str">
        <f aca="false">IF(P75&gt;15,"lpg","50/50")</f>
        <v>50/50</v>
      </c>
      <c r="K75" s="0" t="n">
        <f aca="false">O74</f>
        <v>45</v>
      </c>
      <c r="L75" s="0" t="n">
        <f aca="false">ROUND(IF(J75="lpg",0,0.06*B75/2),2)</f>
        <v>4.14</v>
      </c>
      <c r="M75" s="0" t="str">
        <f aca="false">IF(AND(C75="czwartek",K75-L75&lt;40),"tak","nie")</f>
        <v>nie</v>
      </c>
      <c r="N75" s="0" t="n">
        <f aca="false">ROUND(IF(M75="tak",45-(K75-L75),0),2)</f>
        <v>0</v>
      </c>
      <c r="O75" s="0" t="n">
        <f aca="false">IF(M75="tak",45,K75-L75)</f>
        <v>40.86</v>
      </c>
      <c r="P75" s="0" t="n">
        <f aca="false">T74</f>
        <v>9.75</v>
      </c>
      <c r="Q75" s="4" t="n">
        <f aca="false">ROUND(IF(J75="lpg",B75*0.09,(B75/2)*0.09),2)</f>
        <v>6.21</v>
      </c>
      <c r="R75" s="0" t="str">
        <f aca="false">IF(P75-Q75&lt;5,"tak","nie")</f>
        <v>tak</v>
      </c>
      <c r="S75" s="0" t="n">
        <f aca="false">IF(R75="tak",30-AC75,0)</f>
        <v>26.46</v>
      </c>
      <c r="T75" s="0" t="n">
        <f aca="false">IF(R75="tak",30,P75-Q75)</f>
        <v>30</v>
      </c>
      <c r="AB75" s="0" t="str">
        <f aca="false">IF(P75&lt;5.25,"tak","")</f>
        <v/>
      </c>
      <c r="AC75" s="0" t="n">
        <f aca="false">P75-Q75</f>
        <v>3.54</v>
      </c>
    </row>
    <row r="76" customFormat="false" ht="13.8" hidden="false" customHeight="false" outlineLevel="0" collapsed="false">
      <c r="A76" s="3" t="n">
        <v>41714</v>
      </c>
      <c r="B76" s="0" t="n">
        <v>64</v>
      </c>
      <c r="C76" s="0" t="str">
        <f aca="false">IF(WEEKDAY(A76,2)=4,"czwartek","")</f>
        <v/>
      </c>
      <c r="E76" s="4" t="n">
        <f aca="false">IF(E75&lt;5,30,E75-G75)</f>
        <v>30</v>
      </c>
      <c r="F76" s="4" t="n">
        <f aca="false">IF(AND(F75&lt;40,C75="czwartek"),45,F75-H75)</f>
        <v>34.11</v>
      </c>
      <c r="G76" s="4" t="n">
        <f aca="false">IF(E76&gt;15,9/100*B76,9/100*B76/2)</f>
        <v>5.76</v>
      </c>
      <c r="H76" s="4" t="n">
        <f aca="false">IF(E76&lt;=15,6/100*B76/2,0)</f>
        <v>0</v>
      </c>
      <c r="I76" s="4"/>
      <c r="J76" s="0" t="str">
        <f aca="false">IF(P76&gt;15,"lpg","50/50")</f>
        <v>lpg</v>
      </c>
      <c r="K76" s="0" t="n">
        <f aca="false">O75</f>
        <v>40.86</v>
      </c>
      <c r="L76" s="0" t="n">
        <f aca="false">ROUND(IF(J76="lpg",0,0.06*B76/2),2)</f>
        <v>0</v>
      </c>
      <c r="M76" s="0" t="str">
        <f aca="false">IF(AND(C76="czwartek",K76-L76&lt;40),"tak","nie")</f>
        <v>nie</v>
      </c>
      <c r="N76" s="0" t="n">
        <f aca="false">ROUND(IF(M76="tak",45-(K76-L76),0),2)</f>
        <v>0</v>
      </c>
      <c r="O76" s="0" t="n">
        <f aca="false">IF(M76="tak",45,K76-L76)</f>
        <v>40.86</v>
      </c>
      <c r="P76" s="0" t="n">
        <f aca="false">T75</f>
        <v>30</v>
      </c>
      <c r="Q76" s="4" t="n">
        <f aca="false">ROUND(IF(J76="lpg",B76*0.09,(B76/2)*0.09),2)</f>
        <v>5.76</v>
      </c>
      <c r="R76" s="0" t="str">
        <f aca="false">IF(P76-Q76&lt;5,"tak","nie")</f>
        <v>nie</v>
      </c>
      <c r="S76" s="0" t="n">
        <f aca="false">IF(R76="tak",30-AC76,0)</f>
        <v>0</v>
      </c>
      <c r="T76" s="0" t="n">
        <f aca="false">IF(R76="tak",30,P76-Q76)</f>
        <v>24.24</v>
      </c>
      <c r="AB76" s="0" t="str">
        <f aca="false">IF(P76&lt;5.25,"tak","")</f>
        <v/>
      </c>
      <c r="AC76" s="0" t="n">
        <f aca="false">P76-Q76</f>
        <v>24.24</v>
      </c>
    </row>
    <row r="77" customFormat="false" ht="13.8" hidden="false" customHeight="false" outlineLevel="0" collapsed="false">
      <c r="A77" s="3" t="n">
        <v>41715</v>
      </c>
      <c r="B77" s="0" t="n">
        <v>73</v>
      </c>
      <c r="C77" s="0" t="str">
        <f aca="false">IF(WEEKDAY(A77,2)=4,"czwartek","")</f>
        <v/>
      </c>
      <c r="E77" s="4" t="n">
        <f aca="false">IF(E76&lt;5,30,E76-G76)</f>
        <v>24.24</v>
      </c>
      <c r="F77" s="4" t="n">
        <f aca="false">IF(AND(F76&lt;40,C76="czwartek"),45,F76-H76)</f>
        <v>34.11</v>
      </c>
      <c r="G77" s="4" t="n">
        <f aca="false">IF(E77&gt;15,9/100*B77,9/100*B77/2)</f>
        <v>6.57</v>
      </c>
      <c r="H77" s="4" t="n">
        <f aca="false">IF(E77&lt;=15,6/100*B77/2,0)</f>
        <v>0</v>
      </c>
      <c r="I77" s="4"/>
      <c r="J77" s="0" t="str">
        <f aca="false">IF(P77&gt;15,"lpg","50/50")</f>
        <v>lpg</v>
      </c>
      <c r="K77" s="0" t="n">
        <f aca="false">O76</f>
        <v>40.86</v>
      </c>
      <c r="L77" s="0" t="n">
        <f aca="false">ROUND(IF(J77="lpg",0,0.06*B77/2),2)</f>
        <v>0</v>
      </c>
      <c r="M77" s="0" t="str">
        <f aca="false">IF(AND(C77="czwartek",K77-L77&lt;40),"tak","nie")</f>
        <v>nie</v>
      </c>
      <c r="N77" s="0" t="n">
        <f aca="false">ROUND(IF(M77="tak",45-(K77-L77),0),2)</f>
        <v>0</v>
      </c>
      <c r="O77" s="0" t="n">
        <f aca="false">IF(M77="tak",45,K77-L77)</f>
        <v>40.86</v>
      </c>
      <c r="P77" s="0" t="n">
        <f aca="false">T76</f>
        <v>24.24</v>
      </c>
      <c r="Q77" s="4" t="n">
        <f aca="false">ROUND(IF(J77="lpg",B77*0.09,(B77/2)*0.09),2)</f>
        <v>6.57</v>
      </c>
      <c r="R77" s="0" t="str">
        <f aca="false">IF(P77-Q77&lt;5,"tak","nie")</f>
        <v>nie</v>
      </c>
      <c r="S77" s="0" t="n">
        <f aca="false">IF(R77="tak",30-AC77,0)</f>
        <v>0</v>
      </c>
      <c r="T77" s="0" t="n">
        <f aca="false">IF(R77="tak",30,P77-Q77)</f>
        <v>17.67</v>
      </c>
      <c r="AB77" s="0" t="str">
        <f aca="false">IF(P77&lt;5.25,"tak","")</f>
        <v/>
      </c>
      <c r="AC77" s="0" t="n">
        <f aca="false">P77-Q77</f>
        <v>17.67</v>
      </c>
    </row>
    <row r="78" customFormat="false" ht="13.8" hidden="false" customHeight="false" outlineLevel="0" collapsed="false">
      <c r="A78" s="3" t="n">
        <v>41716</v>
      </c>
      <c r="B78" s="0" t="n">
        <v>109</v>
      </c>
      <c r="C78" s="0" t="str">
        <f aca="false">IF(WEEKDAY(A78,2)=4,"czwartek","")</f>
        <v/>
      </c>
      <c r="E78" s="4" t="n">
        <f aca="false">IF(E77&lt;5,30,E77-G77)</f>
        <v>17.67</v>
      </c>
      <c r="F78" s="4" t="n">
        <f aca="false">IF(AND(F77&lt;40,C77="czwartek"),45,F77-H77)</f>
        <v>34.11</v>
      </c>
      <c r="G78" s="4" t="n">
        <f aca="false">IF(E78&gt;15,9/100*B78,9/100*B78/2)</f>
        <v>9.81</v>
      </c>
      <c r="H78" s="4" t="n">
        <f aca="false">IF(E78&lt;=15,6/100*B78/2,0)</f>
        <v>0</v>
      </c>
      <c r="I78" s="4"/>
      <c r="J78" s="0" t="str">
        <f aca="false">IF(P78&gt;15,"lpg","50/50")</f>
        <v>lpg</v>
      </c>
      <c r="K78" s="0" t="n">
        <f aca="false">O77</f>
        <v>40.86</v>
      </c>
      <c r="L78" s="0" t="n">
        <f aca="false">ROUND(IF(J78="lpg",0,0.06*B78/2),2)</f>
        <v>0</v>
      </c>
      <c r="M78" s="0" t="str">
        <f aca="false">IF(AND(C78="czwartek",K78-L78&lt;40),"tak","nie")</f>
        <v>nie</v>
      </c>
      <c r="N78" s="0" t="n">
        <f aca="false">ROUND(IF(M78="tak",45-(K78-L78),0),2)</f>
        <v>0</v>
      </c>
      <c r="O78" s="0" t="n">
        <f aca="false">IF(M78="tak",45,K78-L78)</f>
        <v>40.86</v>
      </c>
      <c r="P78" s="0" t="n">
        <f aca="false">T77</f>
        <v>17.67</v>
      </c>
      <c r="Q78" s="4" t="n">
        <f aca="false">ROUND(IF(J78="lpg",B78*0.09,(B78/2)*0.09),2)</f>
        <v>9.81</v>
      </c>
      <c r="R78" s="0" t="str">
        <f aca="false">IF(P78-Q78&lt;5,"tak","nie")</f>
        <v>nie</v>
      </c>
      <c r="S78" s="0" t="n">
        <f aca="false">IF(R78="tak",30-AC78,0)</f>
        <v>0</v>
      </c>
      <c r="T78" s="0" t="n">
        <f aca="false">IF(R78="tak",30,P78-Q78)</f>
        <v>7.86</v>
      </c>
      <c r="AB78" s="0" t="str">
        <f aca="false">IF(P78&lt;5.25,"tak","")</f>
        <v/>
      </c>
      <c r="AC78" s="0" t="n">
        <f aca="false">P78-Q78</f>
        <v>7.86</v>
      </c>
    </row>
    <row r="79" customFormat="false" ht="13.8" hidden="false" customHeight="false" outlineLevel="0" collapsed="false">
      <c r="A79" s="3" t="n">
        <v>41717</v>
      </c>
      <c r="B79" s="0" t="n">
        <v>69</v>
      </c>
      <c r="C79" s="0" t="str">
        <f aca="false">IF(WEEKDAY(A79,2)=4,"czwartek","")</f>
        <v/>
      </c>
      <c r="E79" s="4" t="n">
        <f aca="false">IF(E78&lt;5,30,E78-G78)</f>
        <v>7.86</v>
      </c>
      <c r="F79" s="4" t="n">
        <f aca="false">IF(AND(F78&lt;40,C78="czwartek"),45,F78-H78)</f>
        <v>34.11</v>
      </c>
      <c r="G79" s="4" t="n">
        <f aca="false">IF(E79&gt;15,9/100*B79,9/100*B79/2)</f>
        <v>3.105</v>
      </c>
      <c r="H79" s="4" t="n">
        <f aca="false">IF(E79&lt;=15,6/100*B79/2,0)</f>
        <v>2.07</v>
      </c>
      <c r="I79" s="4"/>
      <c r="J79" s="0" t="str">
        <f aca="false">IF(P79&gt;15,"lpg","50/50")</f>
        <v>50/50</v>
      </c>
      <c r="K79" s="0" t="n">
        <f aca="false">O78</f>
        <v>40.86</v>
      </c>
      <c r="L79" s="0" t="n">
        <f aca="false">ROUND(IF(J79="lpg",0,0.06*B79/2),2)</f>
        <v>2.07</v>
      </c>
      <c r="M79" s="0" t="str">
        <f aca="false">IF(AND(C79="czwartek",K79-L79&lt;40),"tak","nie")</f>
        <v>nie</v>
      </c>
      <c r="N79" s="0" t="n">
        <f aca="false">ROUND(IF(M79="tak",45-(K79-L79),0),2)</f>
        <v>0</v>
      </c>
      <c r="O79" s="0" t="n">
        <f aca="false">IF(M79="tak",45,K79-L79)</f>
        <v>38.79</v>
      </c>
      <c r="P79" s="0" t="n">
        <f aca="false">T78</f>
        <v>7.86</v>
      </c>
      <c r="Q79" s="4" t="n">
        <f aca="false">ROUND(IF(J79="lpg",B79*0.09,(B79/2)*0.09),2)</f>
        <v>3.11</v>
      </c>
      <c r="R79" s="0" t="str">
        <f aca="false">IF(P79-Q79&lt;5,"tak","nie")</f>
        <v>tak</v>
      </c>
      <c r="S79" s="0" t="n">
        <f aca="false">IF(R79="tak",30-AC79,0)</f>
        <v>25.25</v>
      </c>
      <c r="T79" s="0" t="n">
        <f aca="false">IF(R79="tak",30,P79-Q79)</f>
        <v>30</v>
      </c>
      <c r="AB79" s="0" t="str">
        <f aca="false">IF(P79&lt;5.25,"tak","")</f>
        <v/>
      </c>
      <c r="AC79" s="0" t="n">
        <f aca="false">P79-Q79</f>
        <v>4.75</v>
      </c>
    </row>
    <row r="80" customFormat="false" ht="13.8" hidden="false" customHeight="false" outlineLevel="0" collapsed="false">
      <c r="A80" s="3" t="n">
        <v>41718</v>
      </c>
      <c r="B80" s="0" t="n">
        <v>21</v>
      </c>
      <c r="C80" s="0" t="str">
        <f aca="false">IF(WEEKDAY(A80,2)=4,"czwartek","")</f>
        <v>czwartek</v>
      </c>
      <c r="E80" s="4" t="n">
        <f aca="false">IF(E79&lt;5,30,E79-G79)</f>
        <v>4.755</v>
      </c>
      <c r="F80" s="4" t="n">
        <f aca="false">IF(AND(F79&lt;40,C79="czwartek"),45,F79-H79)</f>
        <v>32.04</v>
      </c>
      <c r="G80" s="4" t="n">
        <f aca="false">IF(E80&gt;15,9/100*B80,9/100*B80/2)</f>
        <v>0.945</v>
      </c>
      <c r="H80" s="4" t="n">
        <f aca="false">IF(E80&lt;=15,6/100*B80/2,0)</f>
        <v>0.63</v>
      </c>
      <c r="I80" s="4"/>
      <c r="J80" s="0" t="str">
        <f aca="false">IF(P80&gt;15,"lpg","50/50")</f>
        <v>lpg</v>
      </c>
      <c r="K80" s="0" t="n">
        <f aca="false">O79</f>
        <v>38.79</v>
      </c>
      <c r="L80" s="0" t="n">
        <f aca="false">ROUND(IF(J80="lpg",0,0.06*B80/2),2)</f>
        <v>0</v>
      </c>
      <c r="M80" s="0" t="str">
        <f aca="false">IF(AND(C80="czwartek",K80-L80&lt;40),"tak","nie")</f>
        <v>tak</v>
      </c>
      <c r="N80" s="0" t="n">
        <f aca="false">ROUND(IF(M80="tak",45-(K80-L80),0),2)</f>
        <v>6.21</v>
      </c>
      <c r="O80" s="0" t="n">
        <f aca="false">IF(M80="tak",45,K80-L80)</f>
        <v>45</v>
      </c>
      <c r="P80" s="0" t="n">
        <f aca="false">T79</f>
        <v>30</v>
      </c>
      <c r="Q80" s="4" t="n">
        <f aca="false">ROUND(IF(J80="lpg",B80*0.09,(B80/2)*0.09),2)</f>
        <v>1.89</v>
      </c>
      <c r="R80" s="0" t="str">
        <f aca="false">IF(P80-Q80&lt;5,"tak","nie")</f>
        <v>nie</v>
      </c>
      <c r="S80" s="0" t="n">
        <f aca="false">IF(R80="tak",30-AC80,0)</f>
        <v>0</v>
      </c>
      <c r="T80" s="0" t="n">
        <f aca="false">IF(R80="tak",30,P80-Q80)</f>
        <v>28.11</v>
      </c>
      <c r="AB80" s="0" t="str">
        <f aca="false">IF(P80&lt;5.25,"tak","")</f>
        <v/>
      </c>
      <c r="AC80" s="0" t="n">
        <f aca="false">P80-Q80</f>
        <v>28.11</v>
      </c>
    </row>
    <row r="81" customFormat="false" ht="13.8" hidden="false" customHeight="false" outlineLevel="0" collapsed="false">
      <c r="A81" s="3" t="n">
        <v>41719</v>
      </c>
      <c r="B81" s="0" t="n">
        <v>116</v>
      </c>
      <c r="C81" s="0" t="str">
        <f aca="false">IF(WEEKDAY(A81,2)=4,"czwartek","")</f>
        <v/>
      </c>
      <c r="E81" s="4" t="n">
        <f aca="false">IF(E80&lt;5,30,E80-G80)</f>
        <v>30</v>
      </c>
      <c r="F81" s="4" t="n">
        <f aca="false">IF(AND(F80&lt;40,C80="czwartek"),45,F80-H80)</f>
        <v>45</v>
      </c>
      <c r="G81" s="4" t="n">
        <f aca="false">IF(E81&gt;15,9/100*B81,9/100*B81/2)</f>
        <v>10.44</v>
      </c>
      <c r="H81" s="4" t="n">
        <f aca="false">IF(E81&lt;=15,6/100*B81/2,0)</f>
        <v>0</v>
      </c>
      <c r="I81" s="4"/>
      <c r="J81" s="0" t="str">
        <f aca="false">IF(P81&gt;15,"lpg","50/50")</f>
        <v>lpg</v>
      </c>
      <c r="K81" s="0" t="n">
        <f aca="false">O80</f>
        <v>45</v>
      </c>
      <c r="L81" s="0" t="n">
        <f aca="false">ROUND(IF(J81="lpg",0,0.06*B81/2),2)</f>
        <v>0</v>
      </c>
      <c r="M81" s="0" t="str">
        <f aca="false">IF(AND(C81="czwartek",K81-L81&lt;40),"tak","nie")</f>
        <v>nie</v>
      </c>
      <c r="N81" s="0" t="n">
        <f aca="false">ROUND(IF(M81="tak",45-(K81-L81),0),2)</f>
        <v>0</v>
      </c>
      <c r="O81" s="0" t="n">
        <f aca="false">IF(M81="tak",45,K81-L81)</f>
        <v>45</v>
      </c>
      <c r="P81" s="0" t="n">
        <f aca="false">T80</f>
        <v>28.11</v>
      </c>
      <c r="Q81" s="4" t="n">
        <f aca="false">ROUND(IF(J81="lpg",B81*0.09,(B81/2)*0.09),2)</f>
        <v>10.44</v>
      </c>
      <c r="R81" s="0" t="str">
        <f aca="false">IF(P81-Q81&lt;5,"tak","nie")</f>
        <v>nie</v>
      </c>
      <c r="S81" s="0" t="n">
        <f aca="false">IF(R81="tak",30-AC81,0)</f>
        <v>0</v>
      </c>
      <c r="T81" s="0" t="n">
        <f aca="false">IF(R81="tak",30,P81-Q81)</f>
        <v>17.67</v>
      </c>
      <c r="AB81" s="0" t="str">
        <f aca="false">IF(P81&lt;5.25,"tak","")</f>
        <v/>
      </c>
      <c r="AC81" s="0" t="n">
        <f aca="false">P81-Q81</f>
        <v>17.67</v>
      </c>
    </row>
    <row r="82" customFormat="false" ht="13.8" hidden="false" customHeight="false" outlineLevel="0" collapsed="false">
      <c r="A82" s="3" t="n">
        <v>41720</v>
      </c>
      <c r="B82" s="0" t="n">
        <v>47</v>
      </c>
      <c r="C82" s="0" t="str">
        <f aca="false">IF(WEEKDAY(A82,2)=4,"czwartek","")</f>
        <v/>
      </c>
      <c r="E82" s="4" t="n">
        <f aca="false">IF(E81&lt;5,30,E81-G81)</f>
        <v>19.56</v>
      </c>
      <c r="F82" s="4" t="n">
        <f aca="false">IF(AND(F81&lt;40,C81="czwartek"),45,F81-H81)</f>
        <v>45</v>
      </c>
      <c r="G82" s="4" t="n">
        <f aca="false">IF(E82&gt;15,9/100*B82,9/100*B82/2)</f>
        <v>4.23</v>
      </c>
      <c r="H82" s="4" t="n">
        <f aca="false">IF(E82&lt;=15,6/100*B82/2,0)</f>
        <v>0</v>
      </c>
      <c r="I82" s="4"/>
      <c r="J82" s="0" t="str">
        <f aca="false">IF(P82&gt;15,"lpg","50/50")</f>
        <v>lpg</v>
      </c>
      <c r="K82" s="0" t="n">
        <f aca="false">O81</f>
        <v>45</v>
      </c>
      <c r="L82" s="0" t="n">
        <f aca="false">ROUND(IF(J82="lpg",0,0.06*B82/2),2)</f>
        <v>0</v>
      </c>
      <c r="M82" s="0" t="str">
        <f aca="false">IF(AND(C82="czwartek",K82-L82&lt;40),"tak","nie")</f>
        <v>nie</v>
      </c>
      <c r="N82" s="0" t="n">
        <f aca="false">ROUND(IF(M82="tak",45-(K82-L82),0),2)</f>
        <v>0</v>
      </c>
      <c r="O82" s="0" t="n">
        <f aca="false">IF(M82="tak",45,K82-L82)</f>
        <v>45</v>
      </c>
      <c r="P82" s="0" t="n">
        <f aca="false">T81</f>
        <v>17.67</v>
      </c>
      <c r="Q82" s="4" t="n">
        <f aca="false">ROUND(IF(J82="lpg",B82*0.09,(B82/2)*0.09),2)</f>
        <v>4.23</v>
      </c>
      <c r="R82" s="0" t="str">
        <f aca="false">IF(P82-Q82&lt;5,"tak","nie")</f>
        <v>nie</v>
      </c>
      <c r="S82" s="0" t="n">
        <f aca="false">IF(R82="tak",30-AC82,0)</f>
        <v>0</v>
      </c>
      <c r="T82" s="0" t="n">
        <f aca="false">IF(R82="tak",30,P82-Q82)</f>
        <v>13.44</v>
      </c>
      <c r="AB82" s="0" t="str">
        <f aca="false">IF(P82&lt;5.25,"tak","")</f>
        <v/>
      </c>
      <c r="AC82" s="0" t="n">
        <f aca="false">P82-Q82</f>
        <v>13.44</v>
      </c>
    </row>
    <row r="83" customFormat="false" ht="13.8" hidden="false" customHeight="false" outlineLevel="0" collapsed="false">
      <c r="A83" s="3" t="n">
        <v>41721</v>
      </c>
      <c r="B83" s="0" t="n">
        <v>59</v>
      </c>
      <c r="C83" s="0" t="str">
        <f aca="false">IF(WEEKDAY(A83,2)=4,"czwartek","")</f>
        <v/>
      </c>
      <c r="E83" s="4" t="n">
        <f aca="false">IF(E82&lt;5,30,E82-G82)</f>
        <v>15.33</v>
      </c>
      <c r="F83" s="4" t="n">
        <f aca="false">IF(AND(F82&lt;40,C82="czwartek"),45,F82-H82)</f>
        <v>45</v>
      </c>
      <c r="G83" s="4" t="n">
        <f aca="false">IF(E83&gt;15,9/100*B83,9/100*B83/2)</f>
        <v>5.31</v>
      </c>
      <c r="H83" s="4" t="n">
        <f aca="false">IF(E83&lt;=15,6/100*B83/2,0)</f>
        <v>0</v>
      </c>
      <c r="I83" s="4"/>
      <c r="J83" s="0" t="str">
        <f aca="false">IF(P83&gt;15,"lpg","50/50")</f>
        <v>50/50</v>
      </c>
      <c r="K83" s="0" t="n">
        <f aca="false">O82</f>
        <v>45</v>
      </c>
      <c r="L83" s="0" t="n">
        <f aca="false">ROUND(IF(J83="lpg",0,0.06*B83/2),2)</f>
        <v>1.77</v>
      </c>
      <c r="M83" s="0" t="str">
        <f aca="false">IF(AND(C83="czwartek",K83-L83&lt;40),"tak","nie")</f>
        <v>nie</v>
      </c>
      <c r="N83" s="0" t="n">
        <f aca="false">ROUND(IF(M83="tak",45-(K83-L83),0),2)</f>
        <v>0</v>
      </c>
      <c r="O83" s="0" t="n">
        <f aca="false">IF(M83="tak",45,K83-L83)</f>
        <v>43.23</v>
      </c>
      <c r="P83" s="0" t="n">
        <f aca="false">T82</f>
        <v>13.44</v>
      </c>
      <c r="Q83" s="4" t="n">
        <f aca="false">ROUND(IF(J83="lpg",B83*0.09,(B83/2)*0.09),2)</f>
        <v>2.66</v>
      </c>
      <c r="R83" s="0" t="str">
        <f aca="false">IF(P83-Q83&lt;5,"tak","nie")</f>
        <v>nie</v>
      </c>
      <c r="S83" s="0" t="n">
        <f aca="false">IF(R83="tak",30-AC83,0)</f>
        <v>0</v>
      </c>
      <c r="T83" s="0" t="n">
        <f aca="false">IF(R83="tak",30,P83-Q83)</f>
        <v>10.78</v>
      </c>
      <c r="AB83" s="0" t="str">
        <f aca="false">IF(P83&lt;5.25,"tak","")</f>
        <v/>
      </c>
      <c r="AC83" s="0" t="n">
        <f aca="false">P83-Q83</f>
        <v>10.78</v>
      </c>
    </row>
    <row r="84" customFormat="false" ht="13.8" hidden="false" customHeight="false" outlineLevel="0" collapsed="false">
      <c r="A84" s="3" t="n">
        <v>41722</v>
      </c>
      <c r="B84" s="0" t="n">
        <v>85</v>
      </c>
      <c r="C84" s="0" t="str">
        <f aca="false">IF(WEEKDAY(A84,2)=4,"czwartek","")</f>
        <v/>
      </c>
      <c r="E84" s="4" t="n">
        <f aca="false">IF(E83&lt;5,30,E83-G83)</f>
        <v>10.02</v>
      </c>
      <c r="F84" s="4" t="n">
        <f aca="false">IF(AND(F83&lt;40,C83="czwartek"),45,F83-H83)</f>
        <v>45</v>
      </c>
      <c r="G84" s="4" t="n">
        <f aca="false">IF(E84&gt;15,9/100*B84,9/100*B84/2)</f>
        <v>3.825</v>
      </c>
      <c r="H84" s="4" t="n">
        <f aca="false">IF(E84&lt;=15,6/100*B84/2,0)</f>
        <v>2.55</v>
      </c>
      <c r="I84" s="4"/>
      <c r="J84" s="0" t="str">
        <f aca="false">IF(P84&gt;15,"lpg","50/50")</f>
        <v>50/50</v>
      </c>
      <c r="K84" s="0" t="n">
        <f aca="false">O83</f>
        <v>43.23</v>
      </c>
      <c r="L84" s="0" t="n">
        <f aca="false">ROUND(IF(J84="lpg",0,0.06*B84/2),2)</f>
        <v>2.55</v>
      </c>
      <c r="M84" s="0" t="str">
        <f aca="false">IF(AND(C84="czwartek",K84-L84&lt;40),"tak","nie")</f>
        <v>nie</v>
      </c>
      <c r="N84" s="0" t="n">
        <f aca="false">ROUND(IF(M84="tak",45-(K84-L84),0),2)</f>
        <v>0</v>
      </c>
      <c r="O84" s="0" t="n">
        <f aca="false">IF(M84="tak",45,K84-L84)</f>
        <v>40.68</v>
      </c>
      <c r="P84" s="0" t="n">
        <f aca="false">T83</f>
        <v>10.78</v>
      </c>
      <c r="Q84" s="4" t="n">
        <f aca="false">ROUND(IF(J84="lpg",B84*0.09,(B84/2)*0.09),2)</f>
        <v>3.83</v>
      </c>
      <c r="R84" s="0" t="str">
        <f aca="false">IF(P84-Q84&lt;5,"tak","nie")</f>
        <v>nie</v>
      </c>
      <c r="S84" s="0" t="n">
        <f aca="false">IF(R84="tak",30-AC84,0)</f>
        <v>0</v>
      </c>
      <c r="T84" s="0" t="n">
        <f aca="false">IF(R84="tak",30,P84-Q84)</f>
        <v>6.95</v>
      </c>
      <c r="AB84" s="0" t="str">
        <f aca="false">IF(P84&lt;5.25,"tak","")</f>
        <v/>
      </c>
      <c r="AC84" s="0" t="n">
        <f aca="false">P84-Q84</f>
        <v>6.95</v>
      </c>
    </row>
    <row r="85" customFormat="false" ht="13.8" hidden="false" customHeight="false" outlineLevel="0" collapsed="false">
      <c r="A85" s="3" t="n">
        <v>41723</v>
      </c>
      <c r="B85" s="0" t="n">
        <v>46</v>
      </c>
      <c r="C85" s="0" t="str">
        <f aca="false">IF(WEEKDAY(A85,2)=4,"czwartek","")</f>
        <v/>
      </c>
      <c r="E85" s="4" t="n">
        <f aca="false">IF(E84&lt;5,30,E84-G84)</f>
        <v>6.195</v>
      </c>
      <c r="F85" s="4" t="n">
        <f aca="false">IF(AND(F84&lt;40,C84="czwartek"),45,F84-H84)</f>
        <v>42.45</v>
      </c>
      <c r="G85" s="4" t="n">
        <f aca="false">IF(E85&gt;15,9/100*B85,9/100*B85/2)</f>
        <v>2.07</v>
      </c>
      <c r="H85" s="4" t="n">
        <f aca="false">IF(E85&lt;=15,6/100*B85/2,0)</f>
        <v>1.38</v>
      </c>
      <c r="I85" s="4"/>
      <c r="J85" s="0" t="str">
        <f aca="false">IF(P85&gt;15,"lpg","50/50")</f>
        <v>50/50</v>
      </c>
      <c r="K85" s="0" t="n">
        <f aca="false">O84</f>
        <v>40.68</v>
      </c>
      <c r="L85" s="0" t="n">
        <f aca="false">ROUND(IF(J85="lpg",0,0.06*B85/2),2)</f>
        <v>1.38</v>
      </c>
      <c r="M85" s="0" t="str">
        <f aca="false">IF(AND(C85="czwartek",K85-L85&lt;40),"tak","nie")</f>
        <v>nie</v>
      </c>
      <c r="N85" s="0" t="n">
        <f aca="false">ROUND(IF(M85="tak",45-(K85-L85),0),2)</f>
        <v>0</v>
      </c>
      <c r="O85" s="0" t="n">
        <f aca="false">IF(M85="tak",45,K85-L85)</f>
        <v>39.3</v>
      </c>
      <c r="P85" s="0" t="n">
        <f aca="false">T84</f>
        <v>6.95</v>
      </c>
      <c r="Q85" s="4" t="n">
        <f aca="false">ROUND(IF(J85="lpg",B85*0.09,(B85/2)*0.09),2)</f>
        <v>2.07</v>
      </c>
      <c r="R85" s="0" t="str">
        <f aca="false">IF(P85-Q85&lt;5,"tak","nie")</f>
        <v>tak</v>
      </c>
      <c r="S85" s="0" t="n">
        <f aca="false">IF(R85="tak",30-AC85,0)</f>
        <v>25.12</v>
      </c>
      <c r="T85" s="0" t="n">
        <f aca="false">IF(R85="tak",30,P85-Q85)</f>
        <v>30</v>
      </c>
      <c r="AB85" s="0" t="str">
        <f aca="false">IF(P85&lt;5.25,"tak","")</f>
        <v/>
      </c>
      <c r="AC85" s="0" t="n">
        <f aca="false">P85-Q85</f>
        <v>4.88</v>
      </c>
    </row>
    <row r="86" customFormat="false" ht="13.8" hidden="false" customHeight="false" outlineLevel="0" collapsed="false">
      <c r="A86" s="3" t="n">
        <v>41724</v>
      </c>
      <c r="B86" s="0" t="n">
        <v>41</v>
      </c>
      <c r="C86" s="0" t="str">
        <f aca="false">IF(WEEKDAY(A86,2)=4,"czwartek","")</f>
        <v/>
      </c>
      <c r="E86" s="4" t="n">
        <f aca="false">IF(E85&lt;5,30,E85-G85)</f>
        <v>4.125</v>
      </c>
      <c r="F86" s="4" t="n">
        <f aca="false">IF(AND(F85&lt;40,C85="czwartek"),45,F85-H85)</f>
        <v>41.07</v>
      </c>
      <c r="G86" s="4" t="n">
        <f aca="false">IF(E86&gt;15,9/100*B86,9/100*B86/2)</f>
        <v>1.845</v>
      </c>
      <c r="H86" s="4" t="n">
        <f aca="false">IF(E86&lt;=15,6/100*B86/2,0)</f>
        <v>1.23</v>
      </c>
      <c r="I86" s="4"/>
      <c r="J86" s="0" t="str">
        <f aca="false">IF(P86&gt;15,"lpg","50/50")</f>
        <v>lpg</v>
      </c>
      <c r="K86" s="0" t="n">
        <f aca="false">O85</f>
        <v>39.3</v>
      </c>
      <c r="L86" s="0" t="n">
        <f aca="false">ROUND(IF(J86="lpg",0,0.06*B86/2),2)</f>
        <v>0</v>
      </c>
      <c r="M86" s="0" t="str">
        <f aca="false">IF(AND(C86="czwartek",K86-L86&lt;40),"tak","nie")</f>
        <v>nie</v>
      </c>
      <c r="N86" s="0" t="n">
        <f aca="false">ROUND(IF(M86="tak",45-(K86-L86),0),2)</f>
        <v>0</v>
      </c>
      <c r="O86" s="0" t="n">
        <f aca="false">IF(M86="tak",45,K86-L86)</f>
        <v>39.3</v>
      </c>
      <c r="P86" s="0" t="n">
        <f aca="false">T85</f>
        <v>30</v>
      </c>
      <c r="Q86" s="4" t="n">
        <f aca="false">ROUND(IF(J86="lpg",B86*0.09,(B86/2)*0.09),2)</f>
        <v>3.69</v>
      </c>
      <c r="R86" s="0" t="str">
        <f aca="false">IF(P86-Q86&lt;5,"tak","nie")</f>
        <v>nie</v>
      </c>
      <c r="S86" s="0" t="n">
        <f aca="false">IF(R86="tak",30-AC86,0)</f>
        <v>0</v>
      </c>
      <c r="T86" s="0" t="n">
        <f aca="false">IF(R86="tak",30,P86-Q86)</f>
        <v>26.31</v>
      </c>
      <c r="AB86" s="0" t="str">
        <f aca="false">IF(P86&lt;5.25,"tak","")</f>
        <v/>
      </c>
      <c r="AC86" s="0" t="n">
        <f aca="false">P86-Q86</f>
        <v>26.31</v>
      </c>
    </row>
    <row r="87" customFormat="false" ht="13.8" hidden="false" customHeight="false" outlineLevel="0" collapsed="false">
      <c r="A87" s="3" t="n">
        <v>41725</v>
      </c>
      <c r="B87" s="0" t="n">
        <v>102</v>
      </c>
      <c r="C87" s="0" t="str">
        <f aca="false">IF(WEEKDAY(A87,2)=4,"czwartek","")</f>
        <v>czwartek</v>
      </c>
      <c r="E87" s="4" t="n">
        <f aca="false">IF(E86&lt;5,30,E86-G86)</f>
        <v>30</v>
      </c>
      <c r="F87" s="4" t="n">
        <f aca="false">IF(AND(F86&lt;40,C86="czwartek"),45,F86-H86)</f>
        <v>39.84</v>
      </c>
      <c r="G87" s="4" t="n">
        <f aca="false">IF(E87&gt;15,9/100*B87,9/100*B87/2)</f>
        <v>9.18</v>
      </c>
      <c r="H87" s="4" t="n">
        <f aca="false">IF(E87&lt;=15,6/100*B87/2,0)</f>
        <v>0</v>
      </c>
      <c r="I87" s="4"/>
      <c r="J87" s="0" t="str">
        <f aca="false">IF(P87&gt;15,"lpg","50/50")</f>
        <v>lpg</v>
      </c>
      <c r="K87" s="0" t="n">
        <f aca="false">O86</f>
        <v>39.3</v>
      </c>
      <c r="L87" s="0" t="n">
        <f aca="false">ROUND(IF(J87="lpg",0,0.06*B87/2),2)</f>
        <v>0</v>
      </c>
      <c r="M87" s="0" t="str">
        <f aca="false">IF(AND(C87="czwartek",K87-L87&lt;40),"tak","nie")</f>
        <v>tak</v>
      </c>
      <c r="N87" s="0" t="n">
        <f aca="false">ROUND(IF(M87="tak",45-(K87-L87),0),2)</f>
        <v>5.7</v>
      </c>
      <c r="O87" s="0" t="n">
        <f aca="false">IF(M87="tak",45,K87-L87)</f>
        <v>45</v>
      </c>
      <c r="P87" s="0" t="n">
        <f aca="false">T86</f>
        <v>26.31</v>
      </c>
      <c r="Q87" s="4" t="n">
        <f aca="false">ROUND(IF(J87="lpg",B87*0.09,(B87/2)*0.09),2)</f>
        <v>9.18</v>
      </c>
      <c r="R87" s="0" t="str">
        <f aca="false">IF(P87-Q87&lt;5,"tak","nie")</f>
        <v>nie</v>
      </c>
      <c r="S87" s="0" t="n">
        <f aca="false">IF(R87="tak",30-AC87,0)</f>
        <v>0</v>
      </c>
      <c r="T87" s="0" t="n">
        <f aca="false">IF(R87="tak",30,P87-Q87)</f>
        <v>17.13</v>
      </c>
      <c r="AB87" s="0" t="str">
        <f aca="false">IF(P87&lt;5.25,"tak","")</f>
        <v/>
      </c>
      <c r="AC87" s="0" t="n">
        <f aca="false">P87-Q87</f>
        <v>17.13</v>
      </c>
    </row>
    <row r="88" customFormat="false" ht="13.8" hidden="false" customHeight="false" outlineLevel="0" collapsed="false">
      <c r="A88" s="3" t="n">
        <v>41726</v>
      </c>
      <c r="B88" s="0" t="n">
        <v>129</v>
      </c>
      <c r="C88" s="0" t="str">
        <f aca="false">IF(WEEKDAY(A88,2)=4,"czwartek","")</f>
        <v/>
      </c>
      <c r="E88" s="4" t="n">
        <f aca="false">IF(E87&lt;5,30,E87-G87)</f>
        <v>20.82</v>
      </c>
      <c r="F88" s="4" t="n">
        <f aca="false">IF(AND(F87&lt;40,C87="czwartek"),45,F87-H87)</f>
        <v>45</v>
      </c>
      <c r="G88" s="4" t="n">
        <f aca="false">IF(E88&gt;15,9/100*B88,9/100*B88/2)</f>
        <v>11.61</v>
      </c>
      <c r="H88" s="4" t="n">
        <f aca="false">IF(E88&lt;=15,6/100*B88/2,0)</f>
        <v>0</v>
      </c>
      <c r="I88" s="4"/>
      <c r="J88" s="0" t="str">
        <f aca="false">IF(P88&gt;15,"lpg","50/50")</f>
        <v>lpg</v>
      </c>
      <c r="K88" s="0" t="n">
        <f aca="false">O87</f>
        <v>45</v>
      </c>
      <c r="L88" s="0" t="n">
        <f aca="false">ROUND(IF(J88="lpg",0,0.06*B88/2),2)</f>
        <v>0</v>
      </c>
      <c r="M88" s="0" t="str">
        <f aca="false">IF(AND(C88="czwartek",K88-L88&lt;40),"tak","nie")</f>
        <v>nie</v>
      </c>
      <c r="N88" s="0" t="n">
        <f aca="false">ROUND(IF(M88="tak",45-(K88-L88),0),2)</f>
        <v>0</v>
      </c>
      <c r="O88" s="0" t="n">
        <f aca="false">IF(M88="tak",45,K88-L88)</f>
        <v>45</v>
      </c>
      <c r="P88" s="0" t="n">
        <f aca="false">T87</f>
        <v>17.13</v>
      </c>
      <c r="Q88" s="4" t="n">
        <f aca="false">ROUND(IF(J88="lpg",B88*0.09,(B88/2)*0.09),2)</f>
        <v>11.61</v>
      </c>
      <c r="R88" s="0" t="str">
        <f aca="false">IF(P88-Q88&lt;5,"tak","nie")</f>
        <v>nie</v>
      </c>
      <c r="S88" s="0" t="n">
        <f aca="false">IF(R88="tak",30-AC88,0)</f>
        <v>0</v>
      </c>
      <c r="T88" s="0" t="n">
        <f aca="false">IF(R88="tak",30,P88-Q88)</f>
        <v>5.52</v>
      </c>
      <c r="AB88" s="0" t="str">
        <f aca="false">IF(P88&lt;5.25,"tak","")</f>
        <v/>
      </c>
      <c r="AC88" s="0" t="n">
        <f aca="false">P88-Q88</f>
        <v>5.52</v>
      </c>
    </row>
    <row r="89" customFormat="false" ht="13.8" hidden="false" customHeight="false" outlineLevel="0" collapsed="false">
      <c r="A89" s="3" t="n">
        <v>41727</v>
      </c>
      <c r="B89" s="0" t="n">
        <v>22</v>
      </c>
      <c r="C89" s="0" t="str">
        <f aca="false">IF(WEEKDAY(A89,2)=4,"czwartek","")</f>
        <v/>
      </c>
      <c r="E89" s="4" t="n">
        <f aca="false">IF(E88&lt;5,30,E88-G88)</f>
        <v>9.21</v>
      </c>
      <c r="F89" s="4" t="n">
        <f aca="false">IF(AND(F88&lt;40,C88="czwartek"),45,F88-H88)</f>
        <v>45</v>
      </c>
      <c r="G89" s="4" t="n">
        <f aca="false">IF(E89&gt;15,9/100*B89,9/100*B89/2)</f>
        <v>0.99</v>
      </c>
      <c r="H89" s="4" t="n">
        <f aca="false">IF(E89&lt;=15,6/100*B89/2,0)</f>
        <v>0.66</v>
      </c>
      <c r="I89" s="4"/>
      <c r="J89" s="0" t="str">
        <f aca="false">IF(P89&gt;15,"lpg","50/50")</f>
        <v>50/50</v>
      </c>
      <c r="K89" s="0" t="n">
        <f aca="false">O88</f>
        <v>45</v>
      </c>
      <c r="L89" s="0" t="n">
        <f aca="false">ROUND(IF(J89="lpg",0,0.06*B89/2),2)</f>
        <v>0.66</v>
      </c>
      <c r="M89" s="0" t="str">
        <f aca="false">IF(AND(C89="czwartek",K89-L89&lt;40),"tak","nie")</f>
        <v>nie</v>
      </c>
      <c r="N89" s="0" t="n">
        <f aca="false">ROUND(IF(M89="tak",45-(K89-L89),0),2)</f>
        <v>0</v>
      </c>
      <c r="O89" s="0" t="n">
        <f aca="false">IF(M89="tak",45,K89-L89)</f>
        <v>44.34</v>
      </c>
      <c r="P89" s="0" t="n">
        <f aca="false">T88</f>
        <v>5.52</v>
      </c>
      <c r="Q89" s="4" t="n">
        <f aca="false">ROUND(IF(J89="lpg",B89*0.09,(B89/2)*0.09),2)</f>
        <v>0.99</v>
      </c>
      <c r="R89" s="0" t="str">
        <f aca="false">IF(P89-Q89&lt;5,"tak","nie")</f>
        <v>tak</v>
      </c>
      <c r="S89" s="0" t="n">
        <f aca="false">IF(R89="tak",30-AC89,0)</f>
        <v>25.47</v>
      </c>
      <c r="T89" s="0" t="n">
        <f aca="false">IF(R89="tak",30,P89-Q89)</f>
        <v>30</v>
      </c>
      <c r="AB89" s="0" t="str">
        <f aca="false">IF(P89&lt;5.25,"tak","")</f>
        <v/>
      </c>
      <c r="AC89" s="0" t="n">
        <f aca="false">P89-Q89</f>
        <v>4.53</v>
      </c>
    </row>
    <row r="90" customFormat="false" ht="13.8" hidden="false" customHeight="false" outlineLevel="0" collapsed="false">
      <c r="A90" s="3" t="n">
        <v>41728</v>
      </c>
      <c r="B90" s="0" t="n">
        <v>25</v>
      </c>
      <c r="C90" s="0" t="str">
        <f aca="false">IF(WEEKDAY(A90,2)=4,"czwartek","")</f>
        <v/>
      </c>
      <c r="E90" s="4" t="n">
        <f aca="false">IF(E89&lt;5,30,E89-G89)</f>
        <v>8.22</v>
      </c>
      <c r="F90" s="4" t="n">
        <f aca="false">IF(AND(F89&lt;40,C89="czwartek"),45,F89-H89)</f>
        <v>44.34</v>
      </c>
      <c r="G90" s="4" t="n">
        <f aca="false">IF(E90&gt;15,9/100*B90,9/100*B90/2)</f>
        <v>1.125</v>
      </c>
      <c r="H90" s="4" t="n">
        <f aca="false">IF(E90&lt;=15,6/100*B90/2,0)</f>
        <v>0.75</v>
      </c>
      <c r="I90" s="4"/>
      <c r="J90" s="0" t="str">
        <f aca="false">IF(P90&gt;15,"lpg","50/50")</f>
        <v>lpg</v>
      </c>
      <c r="K90" s="0" t="n">
        <f aca="false">O89</f>
        <v>44.34</v>
      </c>
      <c r="L90" s="0" t="n">
        <f aca="false">ROUND(IF(J90="lpg",0,0.06*B90/2),2)</f>
        <v>0</v>
      </c>
      <c r="M90" s="0" t="str">
        <f aca="false">IF(AND(C90="czwartek",K90-L90&lt;40),"tak","nie")</f>
        <v>nie</v>
      </c>
      <c r="N90" s="0" t="n">
        <f aca="false">ROUND(IF(M90="tak",45-(K90-L90),0),2)</f>
        <v>0</v>
      </c>
      <c r="O90" s="0" t="n">
        <f aca="false">IF(M90="tak",45,K90-L90)</f>
        <v>44.34</v>
      </c>
      <c r="P90" s="0" t="n">
        <f aca="false">T89</f>
        <v>30</v>
      </c>
      <c r="Q90" s="4" t="n">
        <f aca="false">ROUND(IF(J90="lpg",B90*0.09,(B90/2)*0.09),2)</f>
        <v>2.25</v>
      </c>
      <c r="R90" s="0" t="str">
        <f aca="false">IF(P90-Q90&lt;5,"tak","nie")</f>
        <v>nie</v>
      </c>
      <c r="S90" s="0" t="n">
        <f aca="false">IF(R90="tak",30-AC90,0)</f>
        <v>0</v>
      </c>
      <c r="T90" s="0" t="n">
        <f aca="false">IF(R90="tak",30,P90-Q90)</f>
        <v>27.75</v>
      </c>
      <c r="AB90" s="0" t="str">
        <f aca="false">IF(P90&lt;5.25,"tak","")</f>
        <v/>
      </c>
      <c r="AC90" s="0" t="n">
        <f aca="false">P90-Q90</f>
        <v>27.75</v>
      </c>
    </row>
    <row r="91" customFormat="false" ht="13.8" hidden="false" customHeight="false" outlineLevel="0" collapsed="false">
      <c r="A91" s="3" t="n">
        <v>41729</v>
      </c>
      <c r="B91" s="0" t="n">
        <v>26</v>
      </c>
      <c r="C91" s="0" t="str">
        <f aca="false">IF(WEEKDAY(A91,2)=4,"czwartek","")</f>
        <v/>
      </c>
      <c r="E91" s="4" t="n">
        <f aca="false">IF(E90&lt;5,30,E90-G90)</f>
        <v>7.095</v>
      </c>
      <c r="F91" s="4" t="n">
        <f aca="false">IF(AND(F90&lt;40,C90="czwartek"),45,F90-H90)</f>
        <v>43.59</v>
      </c>
      <c r="G91" s="4" t="n">
        <f aca="false">IF(E91&gt;15,9/100*B91,9/100*B91/2)</f>
        <v>1.17</v>
      </c>
      <c r="H91" s="4" t="n">
        <f aca="false">IF(E91&lt;=15,6/100*B91/2,0)</f>
        <v>0.78</v>
      </c>
      <c r="I91" s="4"/>
      <c r="J91" s="0" t="str">
        <f aca="false">IF(P91&gt;15,"lpg","50/50")</f>
        <v>lpg</v>
      </c>
      <c r="K91" s="0" t="n">
        <f aca="false">O90</f>
        <v>44.34</v>
      </c>
      <c r="L91" s="0" t="n">
        <f aca="false">ROUND(IF(J91="lpg",0,0.06*B91/2),2)</f>
        <v>0</v>
      </c>
      <c r="M91" s="0" t="str">
        <f aca="false">IF(AND(C91="czwartek",K91-L91&lt;40),"tak","nie")</f>
        <v>nie</v>
      </c>
      <c r="N91" s="0" t="n">
        <f aca="false">ROUND(IF(M91="tak",45-(K91-L91),0),2)</f>
        <v>0</v>
      </c>
      <c r="O91" s="0" t="n">
        <f aca="false">IF(M91="tak",45,K91-L91)</f>
        <v>44.34</v>
      </c>
      <c r="P91" s="0" t="n">
        <f aca="false">T90</f>
        <v>27.75</v>
      </c>
      <c r="Q91" s="4" t="n">
        <f aca="false">ROUND(IF(J91="lpg",B91*0.09,(B91/2)*0.09),2)</f>
        <v>2.34</v>
      </c>
      <c r="R91" s="0" t="str">
        <f aca="false">IF(P91-Q91&lt;5,"tak","nie")</f>
        <v>nie</v>
      </c>
      <c r="S91" s="0" t="n">
        <f aca="false">IF(R91="tak",30-AC91,0)</f>
        <v>0</v>
      </c>
      <c r="T91" s="0" t="n">
        <f aca="false">IF(R91="tak",30,P91-Q91)</f>
        <v>25.41</v>
      </c>
      <c r="AB91" s="0" t="str">
        <f aca="false">IF(P91&lt;5.25,"tak","")</f>
        <v/>
      </c>
      <c r="AC91" s="0" t="n">
        <f aca="false">P91-Q91</f>
        <v>25.41</v>
      </c>
    </row>
    <row r="92" customFormat="false" ht="13.8" hidden="false" customHeight="false" outlineLevel="0" collapsed="false">
      <c r="A92" s="3" t="n">
        <v>41730</v>
      </c>
      <c r="B92" s="0" t="n">
        <v>84</v>
      </c>
      <c r="C92" s="0" t="str">
        <f aca="false">IF(WEEKDAY(A92,2)=4,"czwartek","")</f>
        <v/>
      </c>
      <c r="E92" s="4" t="n">
        <f aca="false">IF(E91&lt;5,30,E91-G91)</f>
        <v>5.925</v>
      </c>
      <c r="F92" s="4" t="n">
        <f aca="false">IF(AND(F91&lt;40,C91="czwartek"),45,F91-H91)</f>
        <v>42.81</v>
      </c>
      <c r="G92" s="4" t="n">
        <f aca="false">IF(E92&gt;15,9/100*B92,9/100*B92/2)</f>
        <v>3.78</v>
      </c>
      <c r="H92" s="4" t="n">
        <f aca="false">IF(E92&lt;=15,6/100*B92/2,0)</f>
        <v>2.52</v>
      </c>
      <c r="I92" s="4"/>
      <c r="J92" s="0" t="str">
        <f aca="false">IF(P92&gt;15,"lpg","50/50")</f>
        <v>lpg</v>
      </c>
      <c r="K92" s="0" t="n">
        <f aca="false">O91</f>
        <v>44.34</v>
      </c>
      <c r="L92" s="0" t="n">
        <f aca="false">ROUND(IF(J92="lpg",0,0.06*B92/2),2)</f>
        <v>0</v>
      </c>
      <c r="M92" s="0" t="str">
        <f aca="false">IF(AND(C92="czwartek",K92-L92&lt;40),"tak","nie")</f>
        <v>nie</v>
      </c>
      <c r="N92" s="0" t="n">
        <f aca="false">ROUND(IF(M92="tak",45-(K92-L92),0),2)</f>
        <v>0</v>
      </c>
      <c r="O92" s="0" t="n">
        <f aca="false">IF(M92="tak",45,K92-L92)</f>
        <v>44.34</v>
      </c>
      <c r="P92" s="0" t="n">
        <f aca="false">T91</f>
        <v>25.41</v>
      </c>
      <c r="Q92" s="4" t="n">
        <f aca="false">ROUND(IF(J92="lpg",B92*0.09,(B92/2)*0.09),2)</f>
        <v>7.56</v>
      </c>
      <c r="R92" s="0" t="str">
        <f aca="false">IF(P92-Q92&lt;5,"tak","nie")</f>
        <v>nie</v>
      </c>
      <c r="S92" s="0" t="n">
        <f aca="false">IF(R92="tak",30-AC92,0)</f>
        <v>0</v>
      </c>
      <c r="T92" s="0" t="n">
        <f aca="false">IF(R92="tak",30,P92-Q92)</f>
        <v>17.85</v>
      </c>
      <c r="AB92" s="0" t="str">
        <f aca="false">IF(P92&lt;5.25,"tak","")</f>
        <v/>
      </c>
      <c r="AC92" s="0" t="n">
        <f aca="false">P92-Q92</f>
        <v>17.85</v>
      </c>
    </row>
    <row r="93" customFormat="false" ht="13.8" hidden="false" customHeight="false" outlineLevel="0" collapsed="false">
      <c r="A93" s="3" t="n">
        <v>41731</v>
      </c>
      <c r="B93" s="0" t="n">
        <v>129</v>
      </c>
      <c r="C93" s="0" t="str">
        <f aca="false">IF(WEEKDAY(A93,2)=4,"czwartek","")</f>
        <v/>
      </c>
      <c r="E93" s="4" t="n">
        <f aca="false">IF(E92&lt;5,30,E92-G92)</f>
        <v>2.145</v>
      </c>
      <c r="F93" s="4" t="n">
        <f aca="false">IF(AND(F92&lt;40,C92="czwartek"),45,F92-H92)</f>
        <v>40.29</v>
      </c>
      <c r="G93" s="4" t="n">
        <f aca="false">IF(E93&gt;15,9/100*B93,9/100*B93/2)</f>
        <v>5.805</v>
      </c>
      <c r="H93" s="4" t="n">
        <f aca="false">IF(E93&lt;=15,6/100*B93/2,0)</f>
        <v>3.87</v>
      </c>
      <c r="I93" s="4"/>
      <c r="J93" s="0" t="str">
        <f aca="false">IF(P93&gt;15,"lpg","50/50")</f>
        <v>lpg</v>
      </c>
      <c r="K93" s="0" t="n">
        <f aca="false">O92</f>
        <v>44.34</v>
      </c>
      <c r="L93" s="0" t="n">
        <f aca="false">ROUND(IF(J93="lpg",0,0.06*B93/2),2)</f>
        <v>0</v>
      </c>
      <c r="M93" s="0" t="str">
        <f aca="false">IF(AND(C93="czwartek",K93-L93&lt;40),"tak","nie")</f>
        <v>nie</v>
      </c>
      <c r="N93" s="0" t="n">
        <f aca="false">ROUND(IF(M93="tak",45-(K93-L93),0),2)</f>
        <v>0</v>
      </c>
      <c r="O93" s="0" t="n">
        <f aca="false">IF(M93="tak",45,K93-L93)</f>
        <v>44.34</v>
      </c>
      <c r="P93" s="0" t="n">
        <f aca="false">T92</f>
        <v>17.85</v>
      </c>
      <c r="Q93" s="4" t="n">
        <f aca="false">ROUND(IF(J93="lpg",B93*0.09,(B93/2)*0.09),2)</f>
        <v>11.61</v>
      </c>
      <c r="R93" s="0" t="str">
        <f aca="false">IF(P93-Q93&lt;5,"tak","nie")</f>
        <v>nie</v>
      </c>
      <c r="S93" s="0" t="n">
        <f aca="false">IF(R93="tak",30-AC93,0)</f>
        <v>0</v>
      </c>
      <c r="T93" s="0" t="n">
        <f aca="false">IF(R93="tak",30,P93-Q93)</f>
        <v>6.24</v>
      </c>
      <c r="AB93" s="0" t="str">
        <f aca="false">IF(P93&lt;5.25,"tak","")</f>
        <v/>
      </c>
      <c r="AC93" s="0" t="n">
        <f aca="false">P93-Q93</f>
        <v>6.24</v>
      </c>
    </row>
    <row r="94" customFormat="false" ht="13.8" hidden="false" customHeight="false" outlineLevel="0" collapsed="false">
      <c r="A94" s="3" t="n">
        <v>41732</v>
      </c>
      <c r="B94" s="0" t="n">
        <v>18</v>
      </c>
      <c r="C94" s="0" t="str">
        <f aca="false">IF(WEEKDAY(A94,2)=4,"czwartek","")</f>
        <v>czwartek</v>
      </c>
      <c r="E94" s="4" t="n">
        <f aca="false">IF(E93&lt;5,30,E93-G93)</f>
        <v>30</v>
      </c>
      <c r="F94" s="4" t="n">
        <f aca="false">IF(AND(F93&lt;40,C93="czwartek"),45,F93-H93)</f>
        <v>36.42</v>
      </c>
      <c r="G94" s="4" t="n">
        <f aca="false">IF(E94&gt;15,9/100*B94,9/100*B94/2)</f>
        <v>1.62</v>
      </c>
      <c r="H94" s="4" t="n">
        <f aca="false">IF(E94&lt;=15,6/100*B94/2,0)</f>
        <v>0</v>
      </c>
      <c r="I94" s="4"/>
      <c r="J94" s="0" t="str">
        <f aca="false">IF(P94&gt;15,"lpg","50/50")</f>
        <v>50/50</v>
      </c>
      <c r="K94" s="0" t="n">
        <f aca="false">O93</f>
        <v>44.34</v>
      </c>
      <c r="L94" s="0" t="n">
        <f aca="false">ROUND(IF(J94="lpg",0,0.06*B94/2),2)</f>
        <v>0.54</v>
      </c>
      <c r="M94" s="0" t="str">
        <f aca="false">IF(AND(C94="czwartek",K94-L94&lt;40),"tak","nie")</f>
        <v>nie</v>
      </c>
      <c r="N94" s="0" t="n">
        <f aca="false">ROUND(IF(M94="tak",45-(K94-L94),0),2)</f>
        <v>0</v>
      </c>
      <c r="O94" s="0" t="n">
        <f aca="false">IF(M94="tak",45,K94-L94)</f>
        <v>43.8</v>
      </c>
      <c r="P94" s="0" t="n">
        <f aca="false">T93</f>
        <v>6.24</v>
      </c>
      <c r="Q94" s="4" t="n">
        <f aca="false">ROUND(IF(J94="lpg",B94*0.09,(B94/2)*0.09),2)</f>
        <v>0.81</v>
      </c>
      <c r="R94" s="0" t="str">
        <f aca="false">IF(P94-Q94&lt;5,"tak","nie")</f>
        <v>nie</v>
      </c>
      <c r="S94" s="0" t="n">
        <f aca="false">IF(R94="tak",30-AC94,0)</f>
        <v>0</v>
      </c>
      <c r="T94" s="0" t="n">
        <f aca="false">IF(R94="tak",30,P94-Q94)</f>
        <v>5.43</v>
      </c>
      <c r="AB94" s="0" t="str">
        <f aca="false">IF(P94&lt;5.25,"tak","")</f>
        <v/>
      </c>
      <c r="AC94" s="0" t="n">
        <f aca="false">P94-Q94</f>
        <v>5.43</v>
      </c>
    </row>
    <row r="95" customFormat="false" ht="13.8" hidden="false" customHeight="false" outlineLevel="0" collapsed="false">
      <c r="A95" s="3" t="n">
        <v>41733</v>
      </c>
      <c r="B95" s="0" t="n">
        <v>60</v>
      </c>
      <c r="C95" s="0" t="str">
        <f aca="false">IF(WEEKDAY(A95,2)=4,"czwartek","")</f>
        <v/>
      </c>
      <c r="E95" s="4" t="n">
        <f aca="false">IF(E94&lt;5,30,E94-G94)</f>
        <v>28.38</v>
      </c>
      <c r="F95" s="4" t="n">
        <f aca="false">IF(AND(F94&lt;40,C94="czwartek"),45,F94-H94)</f>
        <v>45</v>
      </c>
      <c r="G95" s="4" t="n">
        <f aca="false">IF(E95&gt;15,9/100*B95,9/100*B95/2)</f>
        <v>5.4</v>
      </c>
      <c r="H95" s="4" t="n">
        <f aca="false">IF(E95&lt;=15,6/100*B95/2,0)</f>
        <v>0</v>
      </c>
      <c r="I95" s="4"/>
      <c r="J95" s="0" t="str">
        <f aca="false">IF(P95&gt;15,"lpg","50/50")</f>
        <v>50/50</v>
      </c>
      <c r="K95" s="0" t="n">
        <f aca="false">O94</f>
        <v>43.8</v>
      </c>
      <c r="L95" s="0" t="n">
        <f aca="false">ROUND(IF(J95="lpg",0,0.06*B95/2),2)</f>
        <v>1.8</v>
      </c>
      <c r="M95" s="0" t="str">
        <f aca="false">IF(AND(C95="czwartek",K95-L95&lt;40),"tak","nie")</f>
        <v>nie</v>
      </c>
      <c r="N95" s="0" t="n">
        <f aca="false">ROUND(IF(M95="tak",45-(K95-L95),0),2)</f>
        <v>0</v>
      </c>
      <c r="O95" s="0" t="n">
        <f aca="false">IF(M95="tak",45,K95-L95)</f>
        <v>42</v>
      </c>
      <c r="P95" s="0" t="n">
        <f aca="false">T94</f>
        <v>5.43</v>
      </c>
      <c r="Q95" s="4" t="n">
        <f aca="false">ROUND(IF(J95="lpg",B95*0.09,(B95/2)*0.09),2)</f>
        <v>2.7</v>
      </c>
      <c r="R95" s="0" t="str">
        <f aca="false">IF(P95-Q95&lt;5,"tak","nie")</f>
        <v>tak</v>
      </c>
      <c r="S95" s="0" t="n">
        <f aca="false">IF(R95="tak",30-AC95,0)</f>
        <v>27.27</v>
      </c>
      <c r="T95" s="0" t="n">
        <f aca="false">IF(R95="tak",30,P95-Q95)</f>
        <v>30</v>
      </c>
      <c r="AB95" s="0" t="str">
        <f aca="false">IF(P95&lt;5.25,"tak","")</f>
        <v/>
      </c>
      <c r="AC95" s="0" t="n">
        <f aca="false">P95-Q95</f>
        <v>2.73</v>
      </c>
    </row>
    <row r="96" customFormat="false" ht="13.8" hidden="false" customHeight="false" outlineLevel="0" collapsed="false">
      <c r="A96" s="3" t="n">
        <v>41734</v>
      </c>
      <c r="B96" s="0" t="n">
        <v>25</v>
      </c>
      <c r="C96" s="0" t="str">
        <f aca="false">IF(WEEKDAY(A96,2)=4,"czwartek","")</f>
        <v/>
      </c>
      <c r="E96" s="4" t="n">
        <f aca="false">IF(E95&lt;5,30,E95-G95)</f>
        <v>22.98</v>
      </c>
      <c r="F96" s="4" t="n">
        <f aca="false">IF(AND(F95&lt;40,C95="czwartek"),45,F95-H95)</f>
        <v>45</v>
      </c>
      <c r="G96" s="4" t="n">
        <f aca="false">IF(E96&gt;15,9/100*B96,9/100*B96/2)</f>
        <v>2.25</v>
      </c>
      <c r="H96" s="4" t="n">
        <f aca="false">IF(E96&lt;=15,6/100*B96/2,0)</f>
        <v>0</v>
      </c>
      <c r="I96" s="4"/>
      <c r="J96" s="0" t="str">
        <f aca="false">IF(P96&gt;15,"lpg","50/50")</f>
        <v>lpg</v>
      </c>
      <c r="K96" s="0" t="n">
        <f aca="false">O95</f>
        <v>42</v>
      </c>
      <c r="L96" s="0" t="n">
        <f aca="false">ROUND(IF(J96="lpg",0,0.06*B96/2),2)</f>
        <v>0</v>
      </c>
      <c r="M96" s="0" t="str">
        <f aca="false">IF(AND(C96="czwartek",K96-L96&lt;40),"tak","nie")</f>
        <v>nie</v>
      </c>
      <c r="N96" s="0" t="n">
        <f aca="false">ROUND(IF(M96="tak",45-(K96-L96),0),2)</f>
        <v>0</v>
      </c>
      <c r="O96" s="0" t="n">
        <f aca="false">IF(M96="tak",45,K96-L96)</f>
        <v>42</v>
      </c>
      <c r="P96" s="0" t="n">
        <f aca="false">T95</f>
        <v>30</v>
      </c>
      <c r="Q96" s="4" t="n">
        <f aca="false">ROUND(IF(J96="lpg",B96*0.09,(B96/2)*0.09),2)</f>
        <v>2.25</v>
      </c>
      <c r="R96" s="0" t="str">
        <f aca="false">IF(P96-Q96&lt;5,"tak","nie")</f>
        <v>nie</v>
      </c>
      <c r="S96" s="0" t="n">
        <f aca="false">IF(R96="tak",30-AC96,0)</f>
        <v>0</v>
      </c>
      <c r="T96" s="0" t="n">
        <f aca="false">IF(R96="tak",30,P96-Q96)</f>
        <v>27.75</v>
      </c>
      <c r="AB96" s="0" t="str">
        <f aca="false">IF(P96&lt;5.25,"tak","")</f>
        <v/>
      </c>
      <c r="AC96" s="0" t="n">
        <f aca="false">P96-Q96</f>
        <v>27.75</v>
      </c>
    </row>
    <row r="97" customFormat="false" ht="13.8" hidden="false" customHeight="false" outlineLevel="0" collapsed="false">
      <c r="A97" s="3" t="n">
        <v>41735</v>
      </c>
      <c r="B97" s="0" t="n">
        <v>126</v>
      </c>
      <c r="C97" s="0" t="str">
        <f aca="false">IF(WEEKDAY(A97,2)=4,"czwartek","")</f>
        <v/>
      </c>
      <c r="E97" s="4" t="n">
        <f aca="false">IF(E96&lt;5,30,E96-G96)</f>
        <v>20.73</v>
      </c>
      <c r="F97" s="4" t="n">
        <f aca="false">IF(AND(F96&lt;40,C96="czwartek"),45,F96-H96)</f>
        <v>45</v>
      </c>
      <c r="G97" s="4" t="n">
        <f aca="false">IF(E97&gt;15,9/100*B97,9/100*B97/2)</f>
        <v>11.34</v>
      </c>
      <c r="H97" s="4" t="n">
        <f aca="false">IF(E97&lt;=15,6/100*B97/2,0)</f>
        <v>0</v>
      </c>
      <c r="I97" s="4"/>
      <c r="J97" s="0" t="str">
        <f aca="false">IF(P97&gt;15,"lpg","50/50")</f>
        <v>lpg</v>
      </c>
      <c r="K97" s="0" t="n">
        <f aca="false">O96</f>
        <v>42</v>
      </c>
      <c r="L97" s="0" t="n">
        <f aca="false">ROUND(IF(J97="lpg",0,0.06*B97/2),2)</f>
        <v>0</v>
      </c>
      <c r="M97" s="0" t="str">
        <f aca="false">IF(AND(C97="czwartek",K97-L97&lt;40),"tak","nie")</f>
        <v>nie</v>
      </c>
      <c r="N97" s="0" t="n">
        <f aca="false">ROUND(IF(M97="tak",45-(K97-L97),0),2)</f>
        <v>0</v>
      </c>
      <c r="O97" s="0" t="n">
        <f aca="false">IF(M97="tak",45,K97-L97)</f>
        <v>42</v>
      </c>
      <c r="P97" s="0" t="n">
        <f aca="false">T96</f>
        <v>27.75</v>
      </c>
      <c r="Q97" s="4" t="n">
        <f aca="false">ROUND(IF(J97="lpg",B97*0.09,(B97/2)*0.09),2)</f>
        <v>11.34</v>
      </c>
      <c r="R97" s="0" t="str">
        <f aca="false">IF(P97-Q97&lt;5,"tak","nie")</f>
        <v>nie</v>
      </c>
      <c r="S97" s="0" t="n">
        <f aca="false">IF(R97="tak",30-AC97,0)</f>
        <v>0</v>
      </c>
      <c r="T97" s="0" t="n">
        <f aca="false">IF(R97="tak",30,P97-Q97)</f>
        <v>16.41</v>
      </c>
      <c r="AB97" s="0" t="str">
        <f aca="false">IF(P97&lt;5.25,"tak","")</f>
        <v/>
      </c>
      <c r="AC97" s="0" t="n">
        <f aca="false">P97-Q97</f>
        <v>16.41</v>
      </c>
    </row>
    <row r="98" customFormat="false" ht="13.8" hidden="false" customHeight="false" outlineLevel="0" collapsed="false">
      <c r="A98" s="3" t="n">
        <v>41736</v>
      </c>
      <c r="B98" s="0" t="n">
        <v>35</v>
      </c>
      <c r="C98" s="0" t="str">
        <f aca="false">IF(WEEKDAY(A98,2)=4,"czwartek","")</f>
        <v/>
      </c>
      <c r="E98" s="4" t="n">
        <f aca="false">IF(E97&lt;5,30,E97-G97)</f>
        <v>9.39</v>
      </c>
      <c r="F98" s="4" t="n">
        <f aca="false">IF(AND(F97&lt;40,C97="czwartek"),45,F97-H97)</f>
        <v>45</v>
      </c>
      <c r="G98" s="4" t="n">
        <f aca="false">IF(E98&gt;15,9/100*B98,9/100*B98/2)</f>
        <v>1.575</v>
      </c>
      <c r="H98" s="4" t="n">
        <f aca="false">IF(E98&lt;=15,6/100*B98/2,0)</f>
        <v>1.05</v>
      </c>
      <c r="I98" s="4"/>
      <c r="J98" s="0" t="str">
        <f aca="false">IF(P98&gt;15,"lpg","50/50")</f>
        <v>lpg</v>
      </c>
      <c r="K98" s="0" t="n">
        <f aca="false">O97</f>
        <v>42</v>
      </c>
      <c r="L98" s="0" t="n">
        <f aca="false">ROUND(IF(J98="lpg",0,0.06*B98/2),2)</f>
        <v>0</v>
      </c>
      <c r="M98" s="0" t="str">
        <f aca="false">IF(AND(C98="czwartek",K98-L98&lt;40),"tak","nie")</f>
        <v>nie</v>
      </c>
      <c r="N98" s="0" t="n">
        <f aca="false">ROUND(IF(M98="tak",45-(K98-L98),0),2)</f>
        <v>0</v>
      </c>
      <c r="O98" s="0" t="n">
        <f aca="false">IF(M98="tak",45,K98-L98)</f>
        <v>42</v>
      </c>
      <c r="P98" s="0" t="n">
        <f aca="false">T97</f>
        <v>16.41</v>
      </c>
      <c r="Q98" s="4" t="n">
        <f aca="false">ROUND(IF(J98="lpg",B98*0.09,(B98/2)*0.09),2)</f>
        <v>3.15</v>
      </c>
      <c r="R98" s="0" t="str">
        <f aca="false">IF(P98-Q98&lt;5,"tak","nie")</f>
        <v>nie</v>
      </c>
      <c r="S98" s="0" t="n">
        <f aca="false">IF(R98="tak",30-AC98,0)</f>
        <v>0</v>
      </c>
      <c r="T98" s="0" t="n">
        <f aca="false">IF(R98="tak",30,P98-Q98)</f>
        <v>13.26</v>
      </c>
      <c r="AB98" s="0" t="str">
        <f aca="false">IF(P98&lt;5.25,"tak","")</f>
        <v/>
      </c>
      <c r="AC98" s="0" t="n">
        <f aca="false">P98-Q98</f>
        <v>13.26</v>
      </c>
    </row>
    <row r="99" customFormat="false" ht="13.8" hidden="false" customHeight="false" outlineLevel="0" collapsed="false">
      <c r="A99" s="3" t="n">
        <v>41737</v>
      </c>
      <c r="B99" s="0" t="n">
        <v>143</v>
      </c>
      <c r="C99" s="0" t="str">
        <f aca="false">IF(WEEKDAY(A99,2)=4,"czwartek","")</f>
        <v/>
      </c>
      <c r="E99" s="4" t="n">
        <f aca="false">IF(E98&lt;5,30,E98-G98)</f>
        <v>7.815</v>
      </c>
      <c r="F99" s="4" t="n">
        <f aca="false">IF(AND(F98&lt;40,C98="czwartek"),45,F98-H98)</f>
        <v>43.95</v>
      </c>
      <c r="G99" s="4" t="n">
        <f aca="false">IF(E99&gt;15,9/100*B99,9/100*B99/2)</f>
        <v>6.435</v>
      </c>
      <c r="H99" s="4" t="n">
        <f aca="false">IF(E99&lt;=15,6/100*B99/2,0)</f>
        <v>4.29</v>
      </c>
      <c r="I99" s="4"/>
      <c r="J99" s="0" t="str">
        <f aca="false">IF(P99&gt;15,"lpg","50/50")</f>
        <v>50/50</v>
      </c>
      <c r="K99" s="0" t="n">
        <f aca="false">O98</f>
        <v>42</v>
      </c>
      <c r="L99" s="0" t="n">
        <f aca="false">ROUND(IF(J99="lpg",0,0.06*B99/2),2)</f>
        <v>4.29</v>
      </c>
      <c r="M99" s="0" t="str">
        <f aca="false">IF(AND(C99="czwartek",K99-L99&lt;40),"tak","nie")</f>
        <v>nie</v>
      </c>
      <c r="N99" s="0" t="n">
        <f aca="false">ROUND(IF(M99="tak",45-(K99-L99),0),2)</f>
        <v>0</v>
      </c>
      <c r="O99" s="0" t="n">
        <f aca="false">IF(M99="tak",45,K99-L99)</f>
        <v>37.71</v>
      </c>
      <c r="P99" s="0" t="n">
        <f aca="false">T98</f>
        <v>13.26</v>
      </c>
      <c r="Q99" s="4" t="n">
        <f aca="false">ROUND(IF(J99="lpg",B99*0.09,(B99/2)*0.09),2)</f>
        <v>6.44</v>
      </c>
      <c r="R99" s="0" t="str">
        <f aca="false">IF(P99-Q99&lt;5,"tak","nie")</f>
        <v>nie</v>
      </c>
      <c r="S99" s="0" t="n">
        <f aca="false">IF(R99="tak",30-AC99,0)</f>
        <v>0</v>
      </c>
      <c r="T99" s="0" t="n">
        <f aca="false">IF(R99="tak",30,P99-Q99)</f>
        <v>6.82</v>
      </c>
      <c r="AB99" s="0" t="str">
        <f aca="false">IF(P99&lt;5.25,"tak","")</f>
        <v/>
      </c>
      <c r="AC99" s="0" t="n">
        <f aca="false">P99-Q99</f>
        <v>6.82</v>
      </c>
    </row>
    <row r="100" customFormat="false" ht="13.8" hidden="false" customHeight="false" outlineLevel="0" collapsed="false">
      <c r="A100" s="3" t="n">
        <v>41738</v>
      </c>
      <c r="B100" s="0" t="n">
        <v>89</v>
      </c>
      <c r="C100" s="0" t="str">
        <f aca="false">IF(WEEKDAY(A100,2)=4,"czwartek","")</f>
        <v/>
      </c>
      <c r="E100" s="4" t="n">
        <f aca="false">IF(E99&lt;5,30,E99-G99)</f>
        <v>1.38</v>
      </c>
      <c r="F100" s="4" t="n">
        <f aca="false">IF(AND(F99&lt;40,C99="czwartek"),45,F99-H99)</f>
        <v>39.66</v>
      </c>
      <c r="G100" s="4" t="n">
        <f aca="false">IF(E100&gt;15,9/100*B100,9/100*B100/2)</f>
        <v>4.005</v>
      </c>
      <c r="H100" s="4" t="n">
        <f aca="false">IF(E100&lt;=15,6/100*B100/2,0)</f>
        <v>2.67</v>
      </c>
      <c r="I100" s="4"/>
      <c r="J100" s="0" t="str">
        <f aca="false">IF(P100&gt;15,"lpg","50/50")</f>
        <v>50/50</v>
      </c>
      <c r="K100" s="0" t="n">
        <f aca="false">O99</f>
        <v>37.71</v>
      </c>
      <c r="L100" s="0" t="n">
        <f aca="false">ROUND(IF(J100="lpg",0,0.06*B100/2),2)</f>
        <v>2.67</v>
      </c>
      <c r="M100" s="0" t="str">
        <f aca="false">IF(AND(C100="czwartek",K100-L100&lt;40),"tak","nie")</f>
        <v>nie</v>
      </c>
      <c r="N100" s="0" t="n">
        <f aca="false">ROUND(IF(M100="tak",45-(K100-L100),0),2)</f>
        <v>0</v>
      </c>
      <c r="O100" s="0" t="n">
        <f aca="false">IF(M100="tak",45,K100-L100)</f>
        <v>35.04</v>
      </c>
      <c r="P100" s="0" t="n">
        <f aca="false">T99</f>
        <v>6.82</v>
      </c>
      <c r="Q100" s="4" t="n">
        <f aca="false">ROUND(IF(J100="lpg",B100*0.09,(B100/2)*0.09),2)</f>
        <v>4.01</v>
      </c>
      <c r="R100" s="0" t="str">
        <f aca="false">IF(P100-Q100&lt;5,"tak","nie")</f>
        <v>tak</v>
      </c>
      <c r="S100" s="0" t="n">
        <f aca="false">IF(R100="tak",30-AC100,0)</f>
        <v>27.19</v>
      </c>
      <c r="T100" s="0" t="n">
        <f aca="false">IF(R100="tak",30,P100-Q100)</f>
        <v>30</v>
      </c>
      <c r="AB100" s="0" t="str">
        <f aca="false">IF(P100&lt;5.25,"tak","")</f>
        <v/>
      </c>
      <c r="AC100" s="0" t="n">
        <f aca="false">P100-Q100</f>
        <v>2.81</v>
      </c>
    </row>
    <row r="101" customFormat="false" ht="13.8" hidden="false" customHeight="false" outlineLevel="0" collapsed="false">
      <c r="A101" s="3" t="n">
        <v>41739</v>
      </c>
      <c r="B101" s="0" t="n">
        <v>60</v>
      </c>
      <c r="C101" s="0" t="str">
        <f aca="false">IF(WEEKDAY(A101,2)=4,"czwartek","")</f>
        <v>czwartek</v>
      </c>
      <c r="E101" s="4" t="n">
        <f aca="false">IF(E100&lt;5,30,E100-G100)</f>
        <v>30</v>
      </c>
      <c r="F101" s="4" t="n">
        <f aca="false">IF(AND(F100&lt;40,C100="czwartek"),45,F100-H100)</f>
        <v>36.99</v>
      </c>
      <c r="G101" s="4" t="n">
        <f aca="false">IF(E101&gt;15,9/100*B101,9/100*B101/2)</f>
        <v>5.4</v>
      </c>
      <c r="H101" s="4" t="n">
        <f aca="false">IF(E101&lt;=15,6/100*B101/2,0)</f>
        <v>0</v>
      </c>
      <c r="I101" s="4"/>
      <c r="J101" s="0" t="str">
        <f aca="false">IF(P101&gt;15,"lpg","50/50")</f>
        <v>lpg</v>
      </c>
      <c r="K101" s="0" t="n">
        <f aca="false">O100</f>
        <v>35.04</v>
      </c>
      <c r="L101" s="0" t="n">
        <f aca="false">ROUND(IF(J101="lpg",0,0.06*B101/2),2)</f>
        <v>0</v>
      </c>
      <c r="M101" s="0" t="str">
        <f aca="false">IF(AND(C101="czwartek",K101-L101&lt;40),"tak","nie")</f>
        <v>tak</v>
      </c>
      <c r="N101" s="0" t="n">
        <f aca="false">ROUND(IF(M101="tak",45-(K101-L101),0),2)</f>
        <v>9.96</v>
      </c>
      <c r="O101" s="0" t="n">
        <f aca="false">IF(M101="tak",45,K101-L101)</f>
        <v>45</v>
      </c>
      <c r="P101" s="0" t="n">
        <f aca="false">T100</f>
        <v>30</v>
      </c>
      <c r="Q101" s="4" t="n">
        <f aca="false">ROUND(IF(J101="lpg",B101*0.09,(B101/2)*0.09),2)</f>
        <v>5.4</v>
      </c>
      <c r="R101" s="0" t="str">
        <f aca="false">IF(P101-Q101&lt;5,"tak","nie")</f>
        <v>nie</v>
      </c>
      <c r="S101" s="0" t="n">
        <f aca="false">IF(R101="tak",30-AC101,0)</f>
        <v>0</v>
      </c>
      <c r="T101" s="0" t="n">
        <f aca="false">IF(R101="tak",30,P101-Q101)</f>
        <v>24.6</v>
      </c>
      <c r="AB101" s="0" t="str">
        <f aca="false">IF(P101&lt;5.25,"tak","")</f>
        <v/>
      </c>
      <c r="AC101" s="0" t="n">
        <f aca="false">P101-Q101</f>
        <v>24.6</v>
      </c>
    </row>
    <row r="102" customFormat="false" ht="13.8" hidden="false" customHeight="false" outlineLevel="0" collapsed="false">
      <c r="A102" s="3" t="n">
        <v>41740</v>
      </c>
      <c r="B102" s="0" t="n">
        <v>52</v>
      </c>
      <c r="C102" s="0" t="str">
        <f aca="false">IF(WEEKDAY(A102,2)=4,"czwartek","")</f>
        <v/>
      </c>
      <c r="E102" s="4" t="n">
        <f aca="false">IF(E101&lt;5,30,E101-G101)</f>
        <v>24.6</v>
      </c>
      <c r="F102" s="4" t="n">
        <f aca="false">IF(AND(F101&lt;40,C101="czwartek"),45,F101-H101)</f>
        <v>45</v>
      </c>
      <c r="G102" s="4" t="n">
        <f aca="false">IF(E102&gt;15,9/100*B102,9/100*B102/2)</f>
        <v>4.68</v>
      </c>
      <c r="H102" s="4" t="n">
        <f aca="false">IF(E102&lt;=15,6/100*B102/2,0)</f>
        <v>0</v>
      </c>
      <c r="I102" s="4"/>
      <c r="J102" s="0" t="str">
        <f aca="false">IF(P102&gt;15,"lpg","50/50")</f>
        <v>lpg</v>
      </c>
      <c r="K102" s="0" t="n">
        <f aca="false">O101</f>
        <v>45</v>
      </c>
      <c r="L102" s="0" t="n">
        <f aca="false">ROUND(IF(J102="lpg",0,0.06*B102/2),2)</f>
        <v>0</v>
      </c>
      <c r="M102" s="0" t="str">
        <f aca="false">IF(AND(C102="czwartek",K102-L102&lt;40),"tak","nie")</f>
        <v>nie</v>
      </c>
      <c r="N102" s="0" t="n">
        <f aca="false">ROUND(IF(M102="tak",45-(K102-L102),0),2)</f>
        <v>0</v>
      </c>
      <c r="O102" s="0" t="n">
        <f aca="false">IF(M102="tak",45,K102-L102)</f>
        <v>45</v>
      </c>
      <c r="P102" s="0" t="n">
        <f aca="false">T101</f>
        <v>24.6</v>
      </c>
      <c r="Q102" s="4" t="n">
        <f aca="false">ROUND(IF(J102="lpg",B102*0.09,(B102/2)*0.09),2)</f>
        <v>4.68</v>
      </c>
      <c r="R102" s="0" t="str">
        <f aca="false">IF(P102-Q102&lt;5,"tak","nie")</f>
        <v>nie</v>
      </c>
      <c r="S102" s="0" t="n">
        <f aca="false">IF(R102="tak",30-AC102,0)</f>
        <v>0</v>
      </c>
      <c r="T102" s="0" t="n">
        <f aca="false">IF(R102="tak",30,P102-Q102)</f>
        <v>19.92</v>
      </c>
      <c r="AB102" s="0" t="str">
        <f aca="false">IF(P102&lt;5.25,"tak","")</f>
        <v/>
      </c>
      <c r="AC102" s="0" t="n">
        <f aca="false">P102-Q102</f>
        <v>19.92</v>
      </c>
    </row>
    <row r="103" customFormat="false" ht="13.8" hidden="false" customHeight="false" outlineLevel="0" collapsed="false">
      <c r="A103" s="3" t="n">
        <v>41741</v>
      </c>
      <c r="B103" s="0" t="n">
        <v>24</v>
      </c>
      <c r="C103" s="0" t="str">
        <f aca="false">IF(WEEKDAY(A103,2)=4,"czwartek","")</f>
        <v/>
      </c>
      <c r="E103" s="4" t="n">
        <f aca="false">IF(E102&lt;5,30,E102-G102)</f>
        <v>19.92</v>
      </c>
      <c r="F103" s="4" t="n">
        <f aca="false">IF(AND(F102&lt;40,C102="czwartek"),45,F102-H102)</f>
        <v>45</v>
      </c>
      <c r="G103" s="4" t="n">
        <f aca="false">IF(E103&gt;15,9/100*B103,9/100*B103/2)</f>
        <v>2.16</v>
      </c>
      <c r="H103" s="4" t="n">
        <f aca="false">IF(E103&lt;=15,6/100*B103/2,0)</f>
        <v>0</v>
      </c>
      <c r="I103" s="4"/>
      <c r="J103" s="0" t="str">
        <f aca="false">IF(P103&gt;15,"lpg","50/50")</f>
        <v>lpg</v>
      </c>
      <c r="K103" s="0" t="n">
        <f aca="false">O102</f>
        <v>45</v>
      </c>
      <c r="L103" s="0" t="n">
        <f aca="false">ROUND(IF(J103="lpg",0,0.06*B103/2),2)</f>
        <v>0</v>
      </c>
      <c r="M103" s="0" t="str">
        <f aca="false">IF(AND(C103="czwartek",K103-L103&lt;40),"tak","nie")</f>
        <v>nie</v>
      </c>
      <c r="N103" s="0" t="n">
        <f aca="false">ROUND(IF(M103="tak",45-(K103-L103),0),2)</f>
        <v>0</v>
      </c>
      <c r="O103" s="0" t="n">
        <f aca="false">IF(M103="tak",45,K103-L103)</f>
        <v>45</v>
      </c>
      <c r="P103" s="0" t="n">
        <f aca="false">T102</f>
        <v>19.92</v>
      </c>
      <c r="Q103" s="4" t="n">
        <f aca="false">ROUND(IF(J103="lpg",B103*0.09,(B103/2)*0.09),2)</f>
        <v>2.16</v>
      </c>
      <c r="R103" s="0" t="str">
        <f aca="false">IF(P103-Q103&lt;5,"tak","nie")</f>
        <v>nie</v>
      </c>
      <c r="S103" s="0" t="n">
        <f aca="false">IF(R103="tak",30-AC103,0)</f>
        <v>0</v>
      </c>
      <c r="T103" s="0" t="n">
        <f aca="false">IF(R103="tak",30,P103-Q103)</f>
        <v>17.76</v>
      </c>
      <c r="AB103" s="0" t="str">
        <f aca="false">IF(P103&lt;5.25,"tak","")</f>
        <v/>
      </c>
      <c r="AC103" s="0" t="n">
        <f aca="false">P103-Q103</f>
        <v>17.76</v>
      </c>
    </row>
    <row r="104" customFormat="false" ht="13.8" hidden="false" customHeight="false" outlineLevel="0" collapsed="false">
      <c r="A104" s="3" t="n">
        <v>41742</v>
      </c>
      <c r="B104" s="0" t="n">
        <v>80</v>
      </c>
      <c r="C104" s="0" t="str">
        <f aca="false">IF(WEEKDAY(A104,2)=4,"czwartek","")</f>
        <v/>
      </c>
      <c r="E104" s="4" t="n">
        <f aca="false">IF(E103&lt;5,30,E103-G103)</f>
        <v>17.76</v>
      </c>
      <c r="F104" s="4" t="n">
        <f aca="false">IF(AND(F103&lt;40,C103="czwartek"),45,F103-H103)</f>
        <v>45</v>
      </c>
      <c r="G104" s="4" t="n">
        <f aca="false">IF(E104&gt;15,9/100*B104,9/100*B104/2)</f>
        <v>7.2</v>
      </c>
      <c r="H104" s="4" t="n">
        <f aca="false">IF(E104&lt;=15,6/100*B104/2,0)</f>
        <v>0</v>
      </c>
      <c r="I104" s="4"/>
      <c r="J104" s="0" t="str">
        <f aca="false">IF(P104&gt;15,"lpg","50/50")</f>
        <v>lpg</v>
      </c>
      <c r="K104" s="0" t="n">
        <f aca="false">O103</f>
        <v>45</v>
      </c>
      <c r="L104" s="0" t="n">
        <f aca="false">ROUND(IF(J104="lpg",0,0.06*B104/2),2)</f>
        <v>0</v>
      </c>
      <c r="M104" s="0" t="str">
        <f aca="false">IF(AND(C104="czwartek",K104-L104&lt;40),"tak","nie")</f>
        <v>nie</v>
      </c>
      <c r="N104" s="0" t="n">
        <f aca="false">ROUND(IF(M104="tak",45-(K104-L104),0),2)</f>
        <v>0</v>
      </c>
      <c r="O104" s="0" t="n">
        <f aca="false">IF(M104="tak",45,K104-L104)</f>
        <v>45</v>
      </c>
      <c r="P104" s="0" t="n">
        <f aca="false">T103</f>
        <v>17.76</v>
      </c>
      <c r="Q104" s="4" t="n">
        <f aca="false">ROUND(IF(J104="lpg",B104*0.09,(B104/2)*0.09),2)</f>
        <v>7.2</v>
      </c>
      <c r="R104" s="0" t="str">
        <f aca="false">IF(P104-Q104&lt;5,"tak","nie")</f>
        <v>nie</v>
      </c>
      <c r="S104" s="0" t="n">
        <f aca="false">IF(R104="tak",30-AC104,0)</f>
        <v>0</v>
      </c>
      <c r="T104" s="0" t="n">
        <f aca="false">IF(R104="tak",30,P104-Q104)</f>
        <v>10.56</v>
      </c>
      <c r="AB104" s="0" t="str">
        <f aca="false">IF(P104&lt;5.25,"tak","")</f>
        <v/>
      </c>
      <c r="AC104" s="0" t="n">
        <f aca="false">P104-Q104</f>
        <v>10.56</v>
      </c>
    </row>
    <row r="105" customFormat="false" ht="13.8" hidden="false" customHeight="false" outlineLevel="0" collapsed="false">
      <c r="A105" s="3" t="n">
        <v>41743</v>
      </c>
      <c r="B105" s="0" t="n">
        <v>79</v>
      </c>
      <c r="C105" s="0" t="str">
        <f aca="false">IF(WEEKDAY(A105,2)=4,"czwartek","")</f>
        <v/>
      </c>
      <c r="E105" s="4" t="n">
        <f aca="false">IF(E104&lt;5,30,E104-G104)</f>
        <v>10.56</v>
      </c>
      <c r="F105" s="4" t="n">
        <f aca="false">IF(AND(F104&lt;40,C104="czwartek"),45,F104-H104)</f>
        <v>45</v>
      </c>
      <c r="G105" s="4" t="n">
        <f aca="false">IF(E105&gt;15,9/100*B105,9/100*B105/2)</f>
        <v>3.555</v>
      </c>
      <c r="H105" s="4" t="n">
        <f aca="false">IF(E105&lt;=15,6/100*B105/2,0)</f>
        <v>2.37</v>
      </c>
      <c r="I105" s="4"/>
      <c r="J105" s="0" t="str">
        <f aca="false">IF(P105&gt;15,"lpg","50/50")</f>
        <v>50/50</v>
      </c>
      <c r="K105" s="0" t="n">
        <f aca="false">O104</f>
        <v>45</v>
      </c>
      <c r="L105" s="0" t="n">
        <f aca="false">ROUND(IF(J105="lpg",0,0.06*B105/2),2)</f>
        <v>2.37</v>
      </c>
      <c r="M105" s="0" t="str">
        <f aca="false">IF(AND(C105="czwartek",K105-L105&lt;40),"tak","nie")</f>
        <v>nie</v>
      </c>
      <c r="N105" s="0" t="n">
        <f aca="false">ROUND(IF(M105="tak",45-(K105-L105),0),2)</f>
        <v>0</v>
      </c>
      <c r="O105" s="0" t="n">
        <f aca="false">IF(M105="tak",45,K105-L105)</f>
        <v>42.63</v>
      </c>
      <c r="P105" s="0" t="n">
        <f aca="false">T104</f>
        <v>10.56</v>
      </c>
      <c r="Q105" s="4" t="n">
        <f aca="false">ROUND(IF(J105="lpg",B105*0.09,(B105/2)*0.09),2)</f>
        <v>3.56</v>
      </c>
      <c r="R105" s="0" t="str">
        <f aca="false">IF(P105-Q105&lt;5,"tak","nie")</f>
        <v>nie</v>
      </c>
      <c r="S105" s="0" t="n">
        <f aca="false">IF(R105="tak",30-AC105,0)</f>
        <v>0</v>
      </c>
      <c r="T105" s="0" t="n">
        <f aca="false">IF(R105="tak",30,P105-Q105)</f>
        <v>7</v>
      </c>
      <c r="AB105" s="0" t="str">
        <f aca="false">IF(P105&lt;5.25,"tak","")</f>
        <v/>
      </c>
      <c r="AC105" s="0" t="n">
        <f aca="false">P105-Q105</f>
        <v>7</v>
      </c>
    </row>
    <row r="106" customFormat="false" ht="13.8" hidden="false" customHeight="false" outlineLevel="0" collapsed="false">
      <c r="A106" s="3" t="n">
        <v>41744</v>
      </c>
      <c r="B106" s="0" t="n">
        <v>115</v>
      </c>
      <c r="C106" s="0" t="str">
        <f aca="false">IF(WEEKDAY(A106,2)=4,"czwartek","")</f>
        <v/>
      </c>
      <c r="E106" s="4" t="n">
        <f aca="false">IF(E105&lt;5,30,E105-G105)</f>
        <v>7.005</v>
      </c>
      <c r="F106" s="4" t="n">
        <f aca="false">IF(AND(F105&lt;40,C105="czwartek"),45,F105-H105)</f>
        <v>42.63</v>
      </c>
      <c r="G106" s="4" t="n">
        <f aca="false">IF(E106&gt;15,9/100*B106,9/100*B106/2)</f>
        <v>5.175</v>
      </c>
      <c r="H106" s="4" t="n">
        <f aca="false">IF(E106&lt;=15,6/100*B106/2,0)</f>
        <v>3.45</v>
      </c>
      <c r="I106" s="4"/>
      <c r="J106" s="0" t="str">
        <f aca="false">IF(P106&gt;15,"lpg","50/50")</f>
        <v>50/50</v>
      </c>
      <c r="K106" s="0" t="n">
        <f aca="false">O105</f>
        <v>42.63</v>
      </c>
      <c r="L106" s="0" t="n">
        <f aca="false">ROUND(IF(J106="lpg",0,0.06*B106/2),2)</f>
        <v>3.45</v>
      </c>
      <c r="M106" s="0" t="str">
        <f aca="false">IF(AND(C106="czwartek",K106-L106&lt;40),"tak","nie")</f>
        <v>nie</v>
      </c>
      <c r="N106" s="0" t="n">
        <f aca="false">ROUND(IF(M106="tak",45-(K106-L106),0),2)</f>
        <v>0</v>
      </c>
      <c r="O106" s="0" t="n">
        <f aca="false">IF(M106="tak",45,K106-L106)</f>
        <v>39.18</v>
      </c>
      <c r="P106" s="0" t="n">
        <f aca="false">T105</f>
        <v>7</v>
      </c>
      <c r="Q106" s="4" t="n">
        <f aca="false">ROUND(IF(J106="lpg",B106*0.09,(B106/2)*0.09),2)</f>
        <v>5.18</v>
      </c>
      <c r="R106" s="0" t="str">
        <f aca="false">IF(P106-Q106&lt;5,"tak","nie")</f>
        <v>tak</v>
      </c>
      <c r="S106" s="0" t="n">
        <f aca="false">IF(R106="tak",30-AC106,0)</f>
        <v>28.18</v>
      </c>
      <c r="T106" s="0" t="n">
        <f aca="false">IF(R106="tak",30,P106-Q106)</f>
        <v>30</v>
      </c>
      <c r="AB106" s="0" t="str">
        <f aca="false">IF(P106&lt;5.25,"tak","")</f>
        <v/>
      </c>
      <c r="AC106" s="0" t="n">
        <f aca="false">P106-Q106</f>
        <v>1.82</v>
      </c>
    </row>
    <row r="107" customFormat="false" ht="13.8" hidden="false" customHeight="false" outlineLevel="0" collapsed="false">
      <c r="A107" s="3" t="n">
        <v>41745</v>
      </c>
      <c r="B107" s="0" t="n">
        <v>55</v>
      </c>
      <c r="C107" s="0" t="str">
        <f aca="false">IF(WEEKDAY(A107,2)=4,"czwartek","")</f>
        <v/>
      </c>
      <c r="E107" s="4" t="n">
        <f aca="false">IF(E106&lt;5,30,E106-G106)</f>
        <v>1.83</v>
      </c>
      <c r="F107" s="4" t="n">
        <f aca="false">IF(AND(F106&lt;40,C106="czwartek"),45,F106-H106)</f>
        <v>39.18</v>
      </c>
      <c r="G107" s="4" t="n">
        <f aca="false">IF(E107&gt;15,9/100*B107,9/100*B107/2)</f>
        <v>2.475</v>
      </c>
      <c r="H107" s="4" t="n">
        <f aca="false">IF(E107&lt;=15,6/100*B107/2,0)</f>
        <v>1.65</v>
      </c>
      <c r="I107" s="4"/>
      <c r="J107" s="0" t="str">
        <f aca="false">IF(P107&gt;15,"lpg","50/50")</f>
        <v>lpg</v>
      </c>
      <c r="K107" s="0" t="n">
        <f aca="false">O106</f>
        <v>39.18</v>
      </c>
      <c r="L107" s="0" t="n">
        <f aca="false">ROUND(IF(J107="lpg",0,0.06*B107/2),2)</f>
        <v>0</v>
      </c>
      <c r="M107" s="0" t="str">
        <f aca="false">IF(AND(C107="czwartek",K107-L107&lt;40),"tak","nie")</f>
        <v>nie</v>
      </c>
      <c r="N107" s="0" t="n">
        <f aca="false">ROUND(IF(M107="tak",45-(K107-L107),0),2)</f>
        <v>0</v>
      </c>
      <c r="O107" s="0" t="n">
        <f aca="false">IF(M107="tak",45,K107-L107)</f>
        <v>39.18</v>
      </c>
      <c r="P107" s="0" t="n">
        <f aca="false">T106</f>
        <v>30</v>
      </c>
      <c r="Q107" s="4" t="n">
        <f aca="false">ROUND(IF(J107="lpg",B107*0.09,(B107/2)*0.09),2)</f>
        <v>4.95</v>
      </c>
      <c r="R107" s="0" t="str">
        <f aca="false">IF(P107-Q107&lt;5,"tak","nie")</f>
        <v>nie</v>
      </c>
      <c r="S107" s="0" t="n">
        <f aca="false">IF(R107="tak",30-AC107,0)</f>
        <v>0</v>
      </c>
      <c r="T107" s="0" t="n">
        <f aca="false">IF(R107="tak",30,P107-Q107)</f>
        <v>25.05</v>
      </c>
      <c r="AB107" s="0" t="str">
        <f aca="false">IF(P107&lt;5.25,"tak","")</f>
        <v/>
      </c>
      <c r="AC107" s="0" t="n">
        <f aca="false">P107-Q107</f>
        <v>25.05</v>
      </c>
    </row>
    <row r="108" customFormat="false" ht="13.8" hidden="false" customHeight="false" outlineLevel="0" collapsed="false">
      <c r="A108" s="3" t="n">
        <v>41746</v>
      </c>
      <c r="B108" s="0" t="n">
        <v>124</v>
      </c>
      <c r="C108" s="0" t="str">
        <f aca="false">IF(WEEKDAY(A108,2)=4,"czwartek","")</f>
        <v>czwartek</v>
      </c>
      <c r="E108" s="4" t="n">
        <f aca="false">IF(E107&lt;5,30,E107-G107)</f>
        <v>30</v>
      </c>
      <c r="F108" s="4" t="n">
        <f aca="false">IF(AND(F107&lt;40,C107="czwartek"),45,F107-H107)</f>
        <v>37.53</v>
      </c>
      <c r="G108" s="4" t="n">
        <f aca="false">IF(E108&gt;15,9/100*B108,9/100*B108/2)</f>
        <v>11.16</v>
      </c>
      <c r="H108" s="4" t="n">
        <f aca="false">IF(E108&lt;=15,6/100*B108/2,0)</f>
        <v>0</v>
      </c>
      <c r="I108" s="4"/>
      <c r="J108" s="0" t="str">
        <f aca="false">IF(P108&gt;15,"lpg","50/50")</f>
        <v>lpg</v>
      </c>
      <c r="K108" s="0" t="n">
        <f aca="false">O107</f>
        <v>39.18</v>
      </c>
      <c r="L108" s="0" t="n">
        <f aca="false">ROUND(IF(J108="lpg",0,0.06*B108/2),2)</f>
        <v>0</v>
      </c>
      <c r="M108" s="0" t="str">
        <f aca="false">IF(AND(C108="czwartek",K108-L108&lt;40),"tak","nie")</f>
        <v>tak</v>
      </c>
      <c r="N108" s="0" t="n">
        <f aca="false">ROUND(IF(M108="tak",45-(K108-L108),0),2)</f>
        <v>5.82</v>
      </c>
      <c r="O108" s="0" t="n">
        <f aca="false">IF(M108="tak",45,K108-L108)</f>
        <v>45</v>
      </c>
      <c r="P108" s="0" t="n">
        <f aca="false">T107</f>
        <v>25.05</v>
      </c>
      <c r="Q108" s="4" t="n">
        <f aca="false">ROUND(IF(J108="lpg",B108*0.09,(B108/2)*0.09),2)</f>
        <v>11.16</v>
      </c>
      <c r="R108" s="0" t="str">
        <f aca="false">IF(P108-Q108&lt;5,"tak","nie")</f>
        <v>nie</v>
      </c>
      <c r="S108" s="0" t="n">
        <f aca="false">IF(R108="tak",30-AC108,0)</f>
        <v>0</v>
      </c>
      <c r="T108" s="0" t="n">
        <f aca="false">IF(R108="tak",30,P108-Q108)</f>
        <v>13.89</v>
      </c>
      <c r="AB108" s="0" t="str">
        <f aca="false">IF(P108&lt;5.25,"tak","")</f>
        <v/>
      </c>
      <c r="AC108" s="0" t="n">
        <f aca="false">P108-Q108</f>
        <v>13.89</v>
      </c>
    </row>
    <row r="109" customFormat="false" ht="13.8" hidden="false" customHeight="false" outlineLevel="0" collapsed="false">
      <c r="A109" s="3" t="n">
        <v>41747</v>
      </c>
      <c r="B109" s="0" t="n">
        <v>104</v>
      </c>
      <c r="C109" s="0" t="str">
        <f aca="false">IF(WEEKDAY(A109,2)=4,"czwartek","")</f>
        <v/>
      </c>
      <c r="E109" s="4" t="n">
        <f aca="false">IF(E108&lt;5,30,E108-G108)</f>
        <v>18.84</v>
      </c>
      <c r="F109" s="4" t="n">
        <f aca="false">IF(AND(F108&lt;40,C108="czwartek"),45,F108-H108)</f>
        <v>45</v>
      </c>
      <c r="G109" s="4" t="n">
        <f aca="false">IF(E109&gt;15,9/100*B109,9/100*B109/2)</f>
        <v>9.36</v>
      </c>
      <c r="H109" s="4" t="n">
        <f aca="false">IF(E109&lt;=15,6/100*B109/2,0)</f>
        <v>0</v>
      </c>
      <c r="I109" s="4"/>
      <c r="J109" s="0" t="str">
        <f aca="false">IF(P109&gt;15,"lpg","50/50")</f>
        <v>50/50</v>
      </c>
      <c r="K109" s="0" t="n">
        <f aca="false">O108</f>
        <v>45</v>
      </c>
      <c r="L109" s="0" t="n">
        <f aca="false">ROUND(IF(J109="lpg",0,0.06*B109/2),2)</f>
        <v>3.12</v>
      </c>
      <c r="M109" s="0" t="str">
        <f aca="false">IF(AND(C109="czwartek",K109-L109&lt;40),"tak","nie")</f>
        <v>nie</v>
      </c>
      <c r="N109" s="0" t="n">
        <f aca="false">ROUND(IF(M109="tak",45-(K109-L109),0),2)</f>
        <v>0</v>
      </c>
      <c r="O109" s="0" t="n">
        <f aca="false">IF(M109="tak",45,K109-L109)</f>
        <v>41.88</v>
      </c>
      <c r="P109" s="0" t="n">
        <f aca="false">T108</f>
        <v>13.89</v>
      </c>
      <c r="Q109" s="4" t="n">
        <f aca="false">ROUND(IF(J109="lpg",B109*0.09,(B109/2)*0.09),2)</f>
        <v>4.68</v>
      </c>
      <c r="R109" s="0" t="str">
        <f aca="false">IF(P109-Q109&lt;5,"tak","nie")</f>
        <v>nie</v>
      </c>
      <c r="S109" s="0" t="n">
        <f aca="false">IF(R109="tak",30-AC109,0)</f>
        <v>0</v>
      </c>
      <c r="T109" s="0" t="n">
        <f aca="false">IF(R109="tak",30,P109-Q109)</f>
        <v>9.21</v>
      </c>
      <c r="AB109" s="0" t="str">
        <f aca="false">IF(P109&lt;5.25,"tak","")</f>
        <v/>
      </c>
      <c r="AC109" s="0" t="n">
        <f aca="false">P109-Q109</f>
        <v>9.21</v>
      </c>
    </row>
    <row r="110" customFormat="false" ht="13.8" hidden="false" customHeight="false" outlineLevel="0" collapsed="false">
      <c r="A110" s="3" t="n">
        <v>41748</v>
      </c>
      <c r="B110" s="0" t="n">
        <v>20</v>
      </c>
      <c r="C110" s="0" t="str">
        <f aca="false">IF(WEEKDAY(A110,2)=4,"czwartek","")</f>
        <v/>
      </c>
      <c r="E110" s="4" t="n">
        <f aca="false">IF(E109&lt;5,30,E109-G109)</f>
        <v>9.48</v>
      </c>
      <c r="F110" s="4" t="n">
        <f aca="false">IF(AND(F109&lt;40,C109="czwartek"),45,F109-H109)</f>
        <v>45</v>
      </c>
      <c r="G110" s="4" t="n">
        <f aca="false">IF(E110&gt;15,9/100*B110,9/100*B110/2)</f>
        <v>0.9</v>
      </c>
      <c r="H110" s="4" t="n">
        <f aca="false">IF(E110&lt;=15,6/100*B110/2,0)</f>
        <v>0.6</v>
      </c>
      <c r="I110" s="4"/>
      <c r="J110" s="0" t="str">
        <f aca="false">IF(P110&gt;15,"lpg","50/50")</f>
        <v>50/50</v>
      </c>
      <c r="K110" s="0" t="n">
        <f aca="false">O109</f>
        <v>41.88</v>
      </c>
      <c r="L110" s="0" t="n">
        <f aca="false">ROUND(IF(J110="lpg",0,0.06*B110/2),2)</f>
        <v>0.6</v>
      </c>
      <c r="M110" s="0" t="str">
        <f aca="false">IF(AND(C110="czwartek",K110-L110&lt;40),"tak","nie")</f>
        <v>nie</v>
      </c>
      <c r="N110" s="0" t="n">
        <f aca="false">ROUND(IF(M110="tak",45-(K110-L110),0),2)</f>
        <v>0</v>
      </c>
      <c r="O110" s="0" t="n">
        <f aca="false">IF(M110="tak",45,K110-L110)</f>
        <v>41.28</v>
      </c>
      <c r="P110" s="0" t="n">
        <f aca="false">T109</f>
        <v>9.21</v>
      </c>
      <c r="Q110" s="4" t="n">
        <f aca="false">ROUND(IF(J110="lpg",B110*0.09,(B110/2)*0.09),2)</f>
        <v>0.9</v>
      </c>
      <c r="R110" s="0" t="str">
        <f aca="false">IF(P110-Q110&lt;5,"tak","nie")</f>
        <v>nie</v>
      </c>
      <c r="S110" s="0" t="n">
        <f aca="false">IF(R110="tak",30-AC110,0)</f>
        <v>0</v>
      </c>
      <c r="T110" s="0" t="n">
        <f aca="false">IF(R110="tak",30,P110-Q110)</f>
        <v>8.31</v>
      </c>
      <c r="AB110" s="0" t="str">
        <f aca="false">IF(P110&lt;5.25,"tak","")</f>
        <v/>
      </c>
      <c r="AC110" s="0" t="n">
        <f aca="false">P110-Q110</f>
        <v>8.31</v>
      </c>
    </row>
    <row r="111" customFormat="false" ht="13.8" hidden="false" customHeight="false" outlineLevel="0" collapsed="false">
      <c r="A111" s="3" t="n">
        <v>41749</v>
      </c>
      <c r="B111" s="0" t="n">
        <v>68</v>
      </c>
      <c r="C111" s="0" t="str">
        <f aca="false">IF(WEEKDAY(A111,2)=4,"czwartek","")</f>
        <v/>
      </c>
      <c r="E111" s="4" t="n">
        <f aca="false">IF(E110&lt;5,30,E110-G110)</f>
        <v>8.58</v>
      </c>
      <c r="F111" s="4" t="n">
        <f aca="false">IF(AND(F110&lt;40,C110="czwartek"),45,F110-H110)</f>
        <v>44.4</v>
      </c>
      <c r="G111" s="4" t="n">
        <f aca="false">IF(E111&gt;15,9/100*B111,9/100*B111/2)</f>
        <v>3.06</v>
      </c>
      <c r="H111" s="4" t="n">
        <f aca="false">IF(E111&lt;=15,6/100*B111/2,0)</f>
        <v>2.04</v>
      </c>
      <c r="I111" s="4"/>
      <c r="J111" s="0" t="str">
        <f aca="false">IF(P111&gt;15,"lpg","50/50")</f>
        <v>50/50</v>
      </c>
      <c r="K111" s="0" t="n">
        <f aca="false">O110</f>
        <v>41.28</v>
      </c>
      <c r="L111" s="0" t="n">
        <f aca="false">ROUND(IF(J111="lpg",0,0.06*B111/2),2)</f>
        <v>2.04</v>
      </c>
      <c r="M111" s="0" t="str">
        <f aca="false">IF(AND(C111="czwartek",K111-L111&lt;40),"tak","nie")</f>
        <v>nie</v>
      </c>
      <c r="N111" s="0" t="n">
        <f aca="false">ROUND(IF(M111="tak",45-(K111-L111),0),2)</f>
        <v>0</v>
      </c>
      <c r="O111" s="0" t="n">
        <f aca="false">IF(M111="tak",45,K111-L111)</f>
        <v>39.24</v>
      </c>
      <c r="P111" s="0" t="n">
        <f aca="false">T110</f>
        <v>8.31</v>
      </c>
      <c r="Q111" s="4" t="n">
        <f aca="false">ROUND(IF(J111="lpg",B111*0.09,(B111/2)*0.09),2)</f>
        <v>3.06</v>
      </c>
      <c r="R111" s="0" t="str">
        <f aca="false">IF(P111-Q111&lt;5,"tak","nie")</f>
        <v>nie</v>
      </c>
      <c r="S111" s="0" t="n">
        <f aca="false">IF(R111="tak",30-AC111,0)</f>
        <v>0</v>
      </c>
      <c r="T111" s="0" t="n">
        <f aca="false">IF(R111="tak",30,P111-Q111)</f>
        <v>5.25</v>
      </c>
      <c r="AB111" s="0" t="str">
        <f aca="false">IF(P111&lt;5.25,"tak","")</f>
        <v/>
      </c>
      <c r="AC111" s="0" t="n">
        <f aca="false">P111-Q111</f>
        <v>5.25</v>
      </c>
    </row>
    <row r="112" customFormat="false" ht="13.8" hidden="false" customHeight="false" outlineLevel="0" collapsed="false">
      <c r="A112" s="3" t="n">
        <v>41750</v>
      </c>
      <c r="B112" s="0" t="n">
        <v>25</v>
      </c>
      <c r="C112" s="0" t="str">
        <f aca="false">IF(WEEKDAY(A112,2)=4,"czwartek","")</f>
        <v/>
      </c>
      <c r="E112" s="4" t="n">
        <f aca="false">IF(E111&lt;5,30,E111-G111)</f>
        <v>5.52</v>
      </c>
      <c r="F112" s="4" t="n">
        <f aca="false">IF(AND(F111&lt;40,C111="czwartek"),45,F111-H111)</f>
        <v>42.36</v>
      </c>
      <c r="G112" s="4" t="n">
        <f aca="false">IF(E112&gt;15,9/100*B112,9/100*B112/2)</f>
        <v>1.125</v>
      </c>
      <c r="H112" s="4" t="n">
        <f aca="false">IF(E112&lt;=15,6/100*B112/2,0)</f>
        <v>0.75</v>
      </c>
      <c r="I112" s="4"/>
      <c r="J112" s="0" t="str">
        <f aca="false">IF(P112&gt;15,"lpg","50/50")</f>
        <v>50/50</v>
      </c>
      <c r="K112" s="0" t="n">
        <f aca="false">O111</f>
        <v>39.24</v>
      </c>
      <c r="L112" s="0" t="n">
        <f aca="false">ROUND(IF(J112="lpg",0,0.06*B112/2),2)</f>
        <v>0.75</v>
      </c>
      <c r="M112" s="0" t="str">
        <f aca="false">IF(AND(C112="czwartek",K112-L112&lt;40),"tak","nie")</f>
        <v>nie</v>
      </c>
      <c r="N112" s="0" t="n">
        <f aca="false">ROUND(IF(M112="tak",45-(K112-L112),0),2)</f>
        <v>0</v>
      </c>
      <c r="O112" s="0" t="n">
        <f aca="false">IF(M112="tak",45,K112-L112)</f>
        <v>38.49</v>
      </c>
      <c r="P112" s="0" t="n">
        <f aca="false">T111</f>
        <v>5.25</v>
      </c>
      <c r="Q112" s="4" t="n">
        <f aca="false">ROUND(IF(J112="lpg",B112*0.09,(B112/2)*0.09),2)</f>
        <v>1.13</v>
      </c>
      <c r="R112" s="0" t="str">
        <f aca="false">IF(P112-Q112&lt;5,"tak","nie")</f>
        <v>tak</v>
      </c>
      <c r="S112" s="0" t="n">
        <f aca="false">IF(R112="tak",30-AC112,0)</f>
        <v>25.88</v>
      </c>
      <c r="T112" s="0" t="n">
        <f aca="false">IF(R112="tak",30,P112-Q112)</f>
        <v>30</v>
      </c>
      <c r="AB112" s="0" t="str">
        <f aca="false">IF(P112&lt;5.25,"tak","")</f>
        <v/>
      </c>
      <c r="AC112" s="0" t="n">
        <f aca="false">P112-Q112</f>
        <v>4.12</v>
      </c>
    </row>
    <row r="113" customFormat="false" ht="13.8" hidden="false" customHeight="false" outlineLevel="0" collapsed="false">
      <c r="A113" s="3" t="n">
        <v>41751</v>
      </c>
      <c r="B113" s="0" t="n">
        <v>93</v>
      </c>
      <c r="C113" s="0" t="str">
        <f aca="false">IF(WEEKDAY(A113,2)=4,"czwartek","")</f>
        <v/>
      </c>
      <c r="E113" s="4" t="n">
        <f aca="false">IF(E112&lt;5,30,E112-G112)</f>
        <v>4.395</v>
      </c>
      <c r="F113" s="4" t="n">
        <f aca="false">IF(AND(F112&lt;40,C112="czwartek"),45,F112-H112)</f>
        <v>41.61</v>
      </c>
      <c r="G113" s="4" t="n">
        <f aca="false">IF(E113&gt;15,9/100*B113,9/100*B113/2)</f>
        <v>4.185</v>
      </c>
      <c r="H113" s="4" t="n">
        <f aca="false">IF(E113&lt;=15,6/100*B113/2,0)</f>
        <v>2.79</v>
      </c>
      <c r="I113" s="4"/>
      <c r="J113" s="0" t="str">
        <f aca="false">IF(P113&gt;15,"lpg","50/50")</f>
        <v>lpg</v>
      </c>
      <c r="K113" s="0" t="n">
        <f aca="false">O112</f>
        <v>38.49</v>
      </c>
      <c r="L113" s="0" t="n">
        <f aca="false">ROUND(IF(J113="lpg",0,0.06*B113/2),2)</f>
        <v>0</v>
      </c>
      <c r="M113" s="0" t="str">
        <f aca="false">IF(AND(C113="czwartek",K113-L113&lt;40),"tak","nie")</f>
        <v>nie</v>
      </c>
      <c r="N113" s="0" t="n">
        <f aca="false">ROUND(IF(M113="tak",45-(K113-L113),0),2)</f>
        <v>0</v>
      </c>
      <c r="O113" s="0" t="n">
        <f aca="false">IF(M113="tak",45,K113-L113)</f>
        <v>38.49</v>
      </c>
      <c r="P113" s="0" t="n">
        <f aca="false">T112</f>
        <v>30</v>
      </c>
      <c r="Q113" s="4" t="n">
        <f aca="false">ROUND(IF(J113="lpg",B113*0.09,(B113/2)*0.09),2)</f>
        <v>8.37</v>
      </c>
      <c r="R113" s="0" t="str">
        <f aca="false">IF(P113-Q113&lt;5,"tak","nie")</f>
        <v>nie</v>
      </c>
      <c r="S113" s="0" t="n">
        <f aca="false">IF(R113="tak",30-AC113,0)</f>
        <v>0</v>
      </c>
      <c r="T113" s="0" t="n">
        <f aca="false">IF(R113="tak",30,P113-Q113)</f>
        <v>21.63</v>
      </c>
      <c r="AB113" s="0" t="str">
        <f aca="false">IF(P113&lt;5.25,"tak","")</f>
        <v/>
      </c>
      <c r="AC113" s="0" t="n">
        <f aca="false">P113-Q113</f>
        <v>21.63</v>
      </c>
    </row>
    <row r="114" customFormat="false" ht="13.8" hidden="false" customHeight="false" outlineLevel="0" collapsed="false">
      <c r="A114" s="3" t="n">
        <v>41752</v>
      </c>
      <c r="B114" s="0" t="n">
        <v>49</v>
      </c>
      <c r="C114" s="0" t="str">
        <f aca="false">IF(WEEKDAY(A114,2)=4,"czwartek","")</f>
        <v/>
      </c>
      <c r="E114" s="4" t="n">
        <f aca="false">IF(E113&lt;5,30,E113-G113)</f>
        <v>30</v>
      </c>
      <c r="F114" s="4" t="n">
        <f aca="false">IF(AND(F113&lt;40,C113="czwartek"),45,F113-H113)</f>
        <v>38.82</v>
      </c>
      <c r="G114" s="4" t="n">
        <f aca="false">IF(E114&gt;15,9/100*B114,9/100*B114/2)</f>
        <v>4.41</v>
      </c>
      <c r="H114" s="4" t="n">
        <f aca="false">IF(E114&lt;=15,6/100*B114/2,0)</f>
        <v>0</v>
      </c>
      <c r="I114" s="4"/>
      <c r="J114" s="0" t="str">
        <f aca="false">IF(P114&gt;15,"lpg","50/50")</f>
        <v>lpg</v>
      </c>
      <c r="K114" s="0" t="n">
        <f aca="false">O113</f>
        <v>38.49</v>
      </c>
      <c r="L114" s="0" t="n">
        <f aca="false">ROUND(IF(J114="lpg",0,0.06*B114/2),2)</f>
        <v>0</v>
      </c>
      <c r="M114" s="0" t="str">
        <f aca="false">IF(AND(C114="czwartek",K114-L114&lt;40),"tak","nie")</f>
        <v>nie</v>
      </c>
      <c r="N114" s="0" t="n">
        <f aca="false">ROUND(IF(M114="tak",45-(K114-L114),0),2)</f>
        <v>0</v>
      </c>
      <c r="O114" s="0" t="n">
        <f aca="false">IF(M114="tak",45,K114-L114)</f>
        <v>38.49</v>
      </c>
      <c r="P114" s="0" t="n">
        <f aca="false">T113</f>
        <v>21.63</v>
      </c>
      <c r="Q114" s="4" t="n">
        <f aca="false">ROUND(IF(J114="lpg",B114*0.09,(B114/2)*0.09),2)</f>
        <v>4.41</v>
      </c>
      <c r="R114" s="0" t="str">
        <f aca="false">IF(P114-Q114&lt;5,"tak","nie")</f>
        <v>nie</v>
      </c>
      <c r="S114" s="0" t="n">
        <f aca="false">IF(R114="tak",30-AC114,0)</f>
        <v>0</v>
      </c>
      <c r="T114" s="0" t="n">
        <f aca="false">IF(R114="tak",30,P114-Q114)</f>
        <v>17.22</v>
      </c>
      <c r="AB114" s="0" t="str">
        <f aca="false">IF(P114&lt;5.25,"tak","")</f>
        <v/>
      </c>
      <c r="AC114" s="0" t="n">
        <f aca="false">P114-Q114</f>
        <v>17.22</v>
      </c>
    </row>
    <row r="115" customFormat="false" ht="13.8" hidden="false" customHeight="false" outlineLevel="0" collapsed="false">
      <c r="A115" s="3" t="n">
        <v>41753</v>
      </c>
      <c r="B115" s="0" t="n">
        <v>29</v>
      </c>
      <c r="C115" s="0" t="str">
        <f aca="false">IF(WEEKDAY(A115,2)=4,"czwartek","")</f>
        <v>czwartek</v>
      </c>
      <c r="E115" s="4" t="n">
        <f aca="false">IF(E114&lt;5,30,E114-G114)</f>
        <v>25.59</v>
      </c>
      <c r="F115" s="4" t="n">
        <f aca="false">IF(AND(F114&lt;40,C114="czwartek"),45,F114-H114)</f>
        <v>38.82</v>
      </c>
      <c r="G115" s="4" t="n">
        <f aca="false">IF(E115&gt;15,9/100*B115,9/100*B115/2)</f>
        <v>2.61</v>
      </c>
      <c r="H115" s="4" t="n">
        <f aca="false">IF(E115&lt;=15,6/100*B115/2,0)</f>
        <v>0</v>
      </c>
      <c r="I115" s="4"/>
      <c r="J115" s="0" t="str">
        <f aca="false">IF(P115&gt;15,"lpg","50/50")</f>
        <v>lpg</v>
      </c>
      <c r="K115" s="0" t="n">
        <f aca="false">O114</f>
        <v>38.49</v>
      </c>
      <c r="L115" s="0" t="n">
        <f aca="false">ROUND(IF(J115="lpg",0,0.06*B115/2),2)</f>
        <v>0</v>
      </c>
      <c r="M115" s="0" t="str">
        <f aca="false">IF(AND(C115="czwartek",K115-L115&lt;40),"tak","nie")</f>
        <v>tak</v>
      </c>
      <c r="N115" s="0" t="n">
        <f aca="false">ROUND(IF(M115="tak",45-(K115-L115),0),2)</f>
        <v>6.51</v>
      </c>
      <c r="O115" s="0" t="n">
        <f aca="false">IF(M115="tak",45,K115-L115)</f>
        <v>45</v>
      </c>
      <c r="P115" s="0" t="n">
        <f aca="false">T114</f>
        <v>17.22</v>
      </c>
      <c r="Q115" s="4" t="n">
        <f aca="false">ROUND(IF(J115="lpg",B115*0.09,(B115/2)*0.09),2)</f>
        <v>2.61</v>
      </c>
      <c r="R115" s="0" t="str">
        <f aca="false">IF(P115-Q115&lt;5,"tak","nie")</f>
        <v>nie</v>
      </c>
      <c r="S115" s="0" t="n">
        <f aca="false">IF(R115="tak",30-AC115,0)</f>
        <v>0</v>
      </c>
      <c r="T115" s="0" t="n">
        <f aca="false">IF(R115="tak",30,P115-Q115)</f>
        <v>14.61</v>
      </c>
      <c r="AB115" s="0" t="str">
        <f aca="false">IF(P115&lt;5.25,"tak","")</f>
        <v/>
      </c>
      <c r="AC115" s="0" t="n">
        <f aca="false">P115-Q115</f>
        <v>14.61</v>
      </c>
    </row>
    <row r="116" customFormat="false" ht="13.8" hidden="false" customHeight="false" outlineLevel="0" collapsed="false">
      <c r="A116" s="3" t="n">
        <v>41754</v>
      </c>
      <c r="B116" s="0" t="n">
        <v>59</v>
      </c>
      <c r="C116" s="0" t="str">
        <f aca="false">IF(WEEKDAY(A116,2)=4,"czwartek","")</f>
        <v/>
      </c>
      <c r="E116" s="4" t="n">
        <f aca="false">IF(E115&lt;5,30,E115-G115)</f>
        <v>22.98</v>
      </c>
      <c r="F116" s="4" t="n">
        <f aca="false">IF(AND(F115&lt;40,C115="czwartek"),45,F115-H115)</f>
        <v>45</v>
      </c>
      <c r="G116" s="4" t="n">
        <f aca="false">IF(E116&gt;15,9/100*B116,9/100*B116/2)</f>
        <v>5.31</v>
      </c>
      <c r="H116" s="4" t="n">
        <f aca="false">IF(E116&lt;=15,6/100*B116/2,0)</f>
        <v>0</v>
      </c>
      <c r="I116" s="4"/>
      <c r="J116" s="0" t="str">
        <f aca="false">IF(P116&gt;15,"lpg","50/50")</f>
        <v>50/50</v>
      </c>
      <c r="K116" s="0" t="n">
        <f aca="false">O115</f>
        <v>45</v>
      </c>
      <c r="L116" s="0" t="n">
        <f aca="false">ROUND(IF(J116="lpg",0,0.06*B116/2),2)</f>
        <v>1.77</v>
      </c>
      <c r="M116" s="0" t="str">
        <f aca="false">IF(AND(C116="czwartek",K116-L116&lt;40),"tak","nie")</f>
        <v>nie</v>
      </c>
      <c r="N116" s="0" t="n">
        <f aca="false">ROUND(IF(M116="tak",45-(K116-L116),0),2)</f>
        <v>0</v>
      </c>
      <c r="O116" s="0" t="n">
        <f aca="false">IF(M116="tak",45,K116-L116)</f>
        <v>43.23</v>
      </c>
      <c r="P116" s="0" t="n">
        <f aca="false">T115</f>
        <v>14.61</v>
      </c>
      <c r="Q116" s="4" t="n">
        <f aca="false">ROUND(IF(J116="lpg",B116*0.09,(B116/2)*0.09),2)</f>
        <v>2.66</v>
      </c>
      <c r="R116" s="0" t="str">
        <f aca="false">IF(P116-Q116&lt;5,"tak","nie")</f>
        <v>nie</v>
      </c>
      <c r="S116" s="0" t="n">
        <f aca="false">IF(R116="tak",30-AC116,0)</f>
        <v>0</v>
      </c>
      <c r="T116" s="0" t="n">
        <f aca="false">IF(R116="tak",30,P116-Q116)</f>
        <v>11.95</v>
      </c>
      <c r="AB116" s="0" t="str">
        <f aca="false">IF(P116&lt;5.25,"tak","")</f>
        <v/>
      </c>
      <c r="AC116" s="0" t="n">
        <f aca="false">P116-Q116</f>
        <v>11.95</v>
      </c>
    </row>
    <row r="117" customFormat="false" ht="13.8" hidden="false" customHeight="false" outlineLevel="0" collapsed="false">
      <c r="A117" s="3" t="n">
        <v>41755</v>
      </c>
      <c r="B117" s="0" t="n">
        <v>65</v>
      </c>
      <c r="C117" s="0" t="str">
        <f aca="false">IF(WEEKDAY(A117,2)=4,"czwartek","")</f>
        <v/>
      </c>
      <c r="E117" s="4" t="n">
        <f aca="false">IF(E116&lt;5,30,E116-G116)</f>
        <v>17.67</v>
      </c>
      <c r="F117" s="4" t="n">
        <f aca="false">IF(AND(F116&lt;40,C116="czwartek"),45,F116-H116)</f>
        <v>45</v>
      </c>
      <c r="G117" s="4" t="n">
        <f aca="false">IF(E117&gt;15,9/100*B117,9/100*B117/2)</f>
        <v>5.85</v>
      </c>
      <c r="H117" s="4" t="n">
        <f aca="false">IF(E117&lt;=15,6/100*B117/2,0)</f>
        <v>0</v>
      </c>
      <c r="I117" s="4"/>
      <c r="J117" s="0" t="str">
        <f aca="false">IF(P117&gt;15,"lpg","50/50")</f>
        <v>50/50</v>
      </c>
      <c r="K117" s="0" t="n">
        <f aca="false">O116</f>
        <v>43.23</v>
      </c>
      <c r="L117" s="0" t="n">
        <f aca="false">ROUND(IF(J117="lpg",0,0.06*B117/2),2)</f>
        <v>1.95</v>
      </c>
      <c r="M117" s="0" t="str">
        <f aca="false">IF(AND(C117="czwartek",K117-L117&lt;40),"tak","nie")</f>
        <v>nie</v>
      </c>
      <c r="N117" s="0" t="n">
        <f aca="false">ROUND(IF(M117="tak",45-(K117-L117),0),2)</f>
        <v>0</v>
      </c>
      <c r="O117" s="0" t="n">
        <f aca="false">IF(M117="tak",45,K117-L117)</f>
        <v>41.28</v>
      </c>
      <c r="P117" s="0" t="n">
        <f aca="false">T116</f>
        <v>11.95</v>
      </c>
      <c r="Q117" s="4" t="n">
        <f aca="false">ROUND(IF(J117="lpg",B117*0.09,(B117/2)*0.09),2)</f>
        <v>2.93</v>
      </c>
      <c r="R117" s="0" t="str">
        <f aca="false">IF(P117-Q117&lt;5,"tak","nie")</f>
        <v>nie</v>
      </c>
      <c r="S117" s="0" t="n">
        <f aca="false">IF(R117="tak",30-AC117,0)</f>
        <v>0</v>
      </c>
      <c r="T117" s="0" t="n">
        <f aca="false">IF(R117="tak",30,P117-Q117)</f>
        <v>9.02</v>
      </c>
      <c r="AB117" s="0" t="str">
        <f aca="false">IF(P117&lt;5.25,"tak","")</f>
        <v/>
      </c>
      <c r="AC117" s="0" t="n">
        <f aca="false">P117-Q117</f>
        <v>9.02</v>
      </c>
    </row>
    <row r="118" customFormat="false" ht="13.8" hidden="false" customHeight="false" outlineLevel="0" collapsed="false">
      <c r="A118" s="3" t="n">
        <v>41756</v>
      </c>
      <c r="B118" s="0" t="n">
        <v>25</v>
      </c>
      <c r="C118" s="0" t="str">
        <f aca="false">IF(WEEKDAY(A118,2)=4,"czwartek","")</f>
        <v/>
      </c>
      <c r="E118" s="4" t="n">
        <f aca="false">IF(E117&lt;5,30,E117-G117)</f>
        <v>11.82</v>
      </c>
      <c r="F118" s="4" t="n">
        <f aca="false">IF(AND(F117&lt;40,C117="czwartek"),45,F117-H117)</f>
        <v>45</v>
      </c>
      <c r="G118" s="4" t="n">
        <f aca="false">IF(E118&gt;15,9/100*B118,9/100*B118/2)</f>
        <v>1.125</v>
      </c>
      <c r="H118" s="4" t="n">
        <f aca="false">IF(E118&lt;=15,6/100*B118/2,0)</f>
        <v>0.75</v>
      </c>
      <c r="I118" s="4"/>
      <c r="J118" s="0" t="str">
        <f aca="false">IF(P118&gt;15,"lpg","50/50")</f>
        <v>50/50</v>
      </c>
      <c r="K118" s="0" t="n">
        <f aca="false">O117</f>
        <v>41.28</v>
      </c>
      <c r="L118" s="0" t="n">
        <f aca="false">ROUND(IF(J118="lpg",0,0.06*B118/2),2)</f>
        <v>0.75</v>
      </c>
      <c r="M118" s="0" t="str">
        <f aca="false">IF(AND(C118="czwartek",K118-L118&lt;40),"tak","nie")</f>
        <v>nie</v>
      </c>
      <c r="N118" s="0" t="n">
        <f aca="false">ROUND(IF(M118="tak",45-(K118-L118),0),2)</f>
        <v>0</v>
      </c>
      <c r="O118" s="0" t="n">
        <f aca="false">IF(M118="tak",45,K118-L118)</f>
        <v>40.53</v>
      </c>
      <c r="P118" s="0" t="n">
        <f aca="false">T117</f>
        <v>9.02</v>
      </c>
      <c r="Q118" s="4" t="n">
        <f aca="false">ROUND(IF(J118="lpg",B118*0.09,(B118/2)*0.09),2)</f>
        <v>1.13</v>
      </c>
      <c r="R118" s="0" t="str">
        <f aca="false">IF(P118-Q118&lt;5,"tak","nie")</f>
        <v>nie</v>
      </c>
      <c r="S118" s="0" t="n">
        <f aca="false">IF(R118="tak",30-AC118,0)</f>
        <v>0</v>
      </c>
      <c r="T118" s="0" t="n">
        <f aca="false">IF(R118="tak",30,P118-Q118)</f>
        <v>7.89</v>
      </c>
      <c r="AB118" s="0" t="str">
        <f aca="false">IF(P118&lt;5.25,"tak","")</f>
        <v/>
      </c>
      <c r="AC118" s="0" t="n">
        <f aca="false">P118-Q118</f>
        <v>7.89</v>
      </c>
    </row>
    <row r="119" customFormat="false" ht="13.8" hidden="false" customHeight="false" outlineLevel="0" collapsed="false">
      <c r="A119" s="3" t="n">
        <v>41757</v>
      </c>
      <c r="B119" s="0" t="n">
        <v>3</v>
      </c>
      <c r="C119" s="0" t="str">
        <f aca="false">IF(WEEKDAY(A119,2)=4,"czwartek","")</f>
        <v/>
      </c>
      <c r="E119" s="4" t="n">
        <f aca="false">IF(E118&lt;5,30,E118-G118)</f>
        <v>10.695</v>
      </c>
      <c r="F119" s="4" t="n">
        <f aca="false">IF(AND(F118&lt;40,C118="czwartek"),45,F118-H118)</f>
        <v>44.25</v>
      </c>
      <c r="G119" s="4" t="n">
        <f aca="false">IF(E119&gt;15,9/100*B119,9/100*B119/2)</f>
        <v>0.135</v>
      </c>
      <c r="H119" s="4" t="n">
        <f aca="false">IF(E119&lt;=15,6/100*B119/2,0)</f>
        <v>0.09</v>
      </c>
      <c r="I119" s="4"/>
      <c r="J119" s="0" t="str">
        <f aca="false">IF(P119&gt;15,"lpg","50/50")</f>
        <v>50/50</v>
      </c>
      <c r="K119" s="0" t="n">
        <f aca="false">O118</f>
        <v>40.53</v>
      </c>
      <c r="L119" s="0" t="n">
        <f aca="false">ROUND(IF(J119="lpg",0,0.06*B119/2),2)</f>
        <v>0.09</v>
      </c>
      <c r="M119" s="0" t="str">
        <f aca="false">IF(AND(C119="czwartek",K119-L119&lt;40),"tak","nie")</f>
        <v>nie</v>
      </c>
      <c r="N119" s="0" t="n">
        <f aca="false">ROUND(IF(M119="tak",45-(K119-L119),0),2)</f>
        <v>0</v>
      </c>
      <c r="O119" s="0" t="n">
        <f aca="false">IF(M119="tak",45,K119-L119)</f>
        <v>40.44</v>
      </c>
      <c r="P119" s="0" t="n">
        <f aca="false">T118</f>
        <v>7.89</v>
      </c>
      <c r="Q119" s="4" t="n">
        <f aca="false">ROUND(IF(J119="lpg",B119*0.09,(B119/2)*0.09),2)</f>
        <v>0.14</v>
      </c>
      <c r="R119" s="0" t="str">
        <f aca="false">IF(P119-Q119&lt;5,"tak","nie")</f>
        <v>nie</v>
      </c>
      <c r="S119" s="0" t="n">
        <f aca="false">IF(R119="tak",30-AC119,0)</f>
        <v>0</v>
      </c>
      <c r="T119" s="0" t="n">
        <f aca="false">IF(R119="tak",30,P119-Q119)</f>
        <v>7.75</v>
      </c>
      <c r="AB119" s="0" t="str">
        <f aca="false">IF(P119&lt;5.25,"tak","")</f>
        <v/>
      </c>
      <c r="AC119" s="0" t="n">
        <f aca="false">P119-Q119</f>
        <v>7.75</v>
      </c>
    </row>
    <row r="120" customFormat="false" ht="13.8" hidden="false" customHeight="false" outlineLevel="0" collapsed="false">
      <c r="A120" s="3" t="n">
        <v>41758</v>
      </c>
      <c r="B120" s="0" t="n">
        <v>58</v>
      </c>
      <c r="C120" s="0" t="str">
        <f aca="false">IF(WEEKDAY(A120,2)=4,"czwartek","")</f>
        <v/>
      </c>
      <c r="E120" s="4" t="n">
        <f aca="false">IF(E119&lt;5,30,E119-G119)</f>
        <v>10.56</v>
      </c>
      <c r="F120" s="4" t="n">
        <f aca="false">IF(AND(F119&lt;40,C119="czwartek"),45,F119-H119)</f>
        <v>44.16</v>
      </c>
      <c r="G120" s="4" t="n">
        <f aca="false">IF(E120&gt;15,9/100*B120,9/100*B120/2)</f>
        <v>2.61</v>
      </c>
      <c r="H120" s="4" t="n">
        <f aca="false">IF(E120&lt;=15,6/100*B120/2,0)</f>
        <v>1.74</v>
      </c>
      <c r="I120" s="4"/>
      <c r="J120" s="0" t="str">
        <f aca="false">IF(P120&gt;15,"lpg","50/50")</f>
        <v>50/50</v>
      </c>
      <c r="K120" s="0" t="n">
        <f aca="false">O119</f>
        <v>40.44</v>
      </c>
      <c r="L120" s="0" t="n">
        <f aca="false">ROUND(IF(J120="lpg",0,0.06*B120/2),2)</f>
        <v>1.74</v>
      </c>
      <c r="M120" s="0" t="str">
        <f aca="false">IF(AND(C120="czwartek",K120-L120&lt;40),"tak","nie")</f>
        <v>nie</v>
      </c>
      <c r="N120" s="0" t="n">
        <f aca="false">ROUND(IF(M120="tak",45-(K120-L120),0),2)</f>
        <v>0</v>
      </c>
      <c r="O120" s="0" t="n">
        <f aca="false">IF(M120="tak",45,K120-L120)</f>
        <v>38.7</v>
      </c>
      <c r="P120" s="0" t="n">
        <f aca="false">T119</f>
        <v>7.75</v>
      </c>
      <c r="Q120" s="4" t="n">
        <f aca="false">ROUND(IF(J120="lpg",B120*0.09,(B120/2)*0.09),2)</f>
        <v>2.61</v>
      </c>
      <c r="R120" s="0" t="str">
        <f aca="false">IF(P120-Q120&lt;5,"tak","nie")</f>
        <v>nie</v>
      </c>
      <c r="S120" s="0" t="n">
        <f aca="false">IF(R120="tak",30-AC120,0)</f>
        <v>0</v>
      </c>
      <c r="T120" s="0" t="n">
        <f aca="false">IF(R120="tak",30,P120-Q120)</f>
        <v>5.14</v>
      </c>
      <c r="AB120" s="0" t="str">
        <f aca="false">IF(P120&lt;5.25,"tak","")</f>
        <v/>
      </c>
      <c r="AC120" s="0" t="n">
        <f aca="false">P120-Q120</f>
        <v>5.14</v>
      </c>
    </row>
    <row r="121" customFormat="false" ht="13.8" hidden="false" customHeight="false" outlineLevel="0" collapsed="false">
      <c r="A121" s="3" t="n">
        <v>41759</v>
      </c>
      <c r="B121" s="0" t="n">
        <v>35</v>
      </c>
      <c r="C121" s="0" t="str">
        <f aca="false">IF(WEEKDAY(A121,2)=4,"czwartek","")</f>
        <v/>
      </c>
      <c r="E121" s="4" t="n">
        <f aca="false">IF(E120&lt;5,30,E120-G120)</f>
        <v>7.95</v>
      </c>
      <c r="F121" s="4" t="n">
        <f aca="false">IF(AND(F120&lt;40,C120="czwartek"),45,F120-H120)</f>
        <v>42.42</v>
      </c>
      <c r="G121" s="4" t="n">
        <f aca="false">IF(E121&gt;15,9/100*B121,9/100*B121/2)</f>
        <v>1.575</v>
      </c>
      <c r="H121" s="4" t="n">
        <f aca="false">IF(E121&lt;=15,6/100*B121/2,0)</f>
        <v>1.05</v>
      </c>
      <c r="I121" s="4"/>
      <c r="J121" s="0" t="str">
        <f aca="false">IF(P121&gt;15,"lpg","50/50")</f>
        <v>50/50</v>
      </c>
      <c r="K121" s="0" t="n">
        <f aca="false">O120</f>
        <v>38.7</v>
      </c>
      <c r="L121" s="0" t="n">
        <f aca="false">ROUND(IF(J121="lpg",0,0.06*B121/2),2)</f>
        <v>1.05</v>
      </c>
      <c r="M121" s="0" t="str">
        <f aca="false">IF(AND(C121="czwartek",K121-L121&lt;40),"tak","nie")</f>
        <v>nie</v>
      </c>
      <c r="N121" s="0" t="n">
        <f aca="false">ROUND(IF(M121="tak",45-(K121-L121),0),2)</f>
        <v>0</v>
      </c>
      <c r="O121" s="0" t="n">
        <f aca="false">IF(M121="tak",45,K121-L121)</f>
        <v>37.65</v>
      </c>
      <c r="P121" s="0" t="n">
        <f aca="false">T120</f>
        <v>5.14</v>
      </c>
      <c r="Q121" s="4" t="n">
        <f aca="false">ROUND(IF(J121="lpg",B121*0.09,(B121/2)*0.09),2)</f>
        <v>1.58</v>
      </c>
      <c r="R121" s="0" t="str">
        <f aca="false">IF(P121-Q121&lt;5,"tak","nie")</f>
        <v>tak</v>
      </c>
      <c r="S121" s="0" t="n">
        <f aca="false">IF(R121="tak",30-AC121,0)</f>
        <v>26.44</v>
      </c>
      <c r="T121" s="0" t="n">
        <f aca="false">IF(R121="tak",30,P121-Q121)</f>
        <v>30</v>
      </c>
      <c r="AB121" s="0" t="str">
        <f aca="false">IF(P121&lt;5.25,"tak","")</f>
        <v>tak</v>
      </c>
      <c r="AC121" s="0" t="n">
        <f aca="false">P121-Q121</f>
        <v>3.56</v>
      </c>
    </row>
    <row r="122" customFormat="false" ht="13.8" hidden="false" customHeight="false" outlineLevel="0" collapsed="false">
      <c r="A122" s="3" t="n">
        <v>41760</v>
      </c>
      <c r="B122" s="0" t="n">
        <v>146</v>
      </c>
      <c r="C122" s="0" t="str">
        <f aca="false">IF(WEEKDAY(A122,2)=4,"czwartek","")</f>
        <v>czwartek</v>
      </c>
      <c r="E122" s="4" t="n">
        <f aca="false">IF(E121&lt;5,30,E121-G121)</f>
        <v>6.375</v>
      </c>
      <c r="F122" s="4" t="n">
        <f aca="false">IF(AND(F121&lt;40,C121="czwartek"),45,F121-H121)</f>
        <v>41.37</v>
      </c>
      <c r="G122" s="4" t="n">
        <f aca="false">IF(E122&gt;15,9/100*B122,9/100*B122/2)</f>
        <v>6.57</v>
      </c>
      <c r="H122" s="4" t="n">
        <f aca="false">IF(E122&lt;=15,6/100*B122/2,0)</f>
        <v>4.38</v>
      </c>
      <c r="I122" s="4"/>
      <c r="J122" s="0" t="str">
        <f aca="false">IF(P122&gt;15,"lpg","50/50")</f>
        <v>lpg</v>
      </c>
      <c r="K122" s="0" t="n">
        <f aca="false">O121</f>
        <v>37.65</v>
      </c>
      <c r="L122" s="0" t="n">
        <f aca="false">ROUND(IF(J122="lpg",0,0.06*B122/2),2)</f>
        <v>0</v>
      </c>
      <c r="M122" s="0" t="str">
        <f aca="false">IF(AND(C122="czwartek",K122-L122&lt;40),"tak","nie")</f>
        <v>tak</v>
      </c>
      <c r="N122" s="0" t="n">
        <f aca="false">ROUND(IF(M122="tak",45-(K122-L122),0),2)</f>
        <v>7.35</v>
      </c>
      <c r="O122" s="0" t="n">
        <f aca="false">IF(M122="tak",45,K122-L122)</f>
        <v>45</v>
      </c>
      <c r="P122" s="0" t="n">
        <f aca="false">T121</f>
        <v>30</v>
      </c>
      <c r="Q122" s="4" t="n">
        <f aca="false">ROUND(IF(J122="lpg",B122*0.09,(B122/2)*0.09),2)</f>
        <v>13.14</v>
      </c>
      <c r="R122" s="0" t="str">
        <f aca="false">IF(P122-Q122&lt;5,"tak","nie")</f>
        <v>nie</v>
      </c>
      <c r="S122" s="0" t="n">
        <f aca="false">IF(R122="tak",30-AC122,0)</f>
        <v>0</v>
      </c>
      <c r="T122" s="0" t="n">
        <f aca="false">IF(R122="tak",30,P122-Q122)</f>
        <v>16.86</v>
      </c>
      <c r="AB122" s="0" t="str">
        <f aca="false">IF(P122&lt;5.25,"tak","")</f>
        <v/>
      </c>
      <c r="AC122" s="0" t="n">
        <f aca="false">P122-Q122</f>
        <v>16.86</v>
      </c>
    </row>
    <row r="123" customFormat="false" ht="13.8" hidden="false" customHeight="false" outlineLevel="0" collapsed="false">
      <c r="A123" s="3" t="n">
        <v>41761</v>
      </c>
      <c r="B123" s="0" t="n">
        <v>45</v>
      </c>
      <c r="C123" s="0" t="str">
        <f aca="false">IF(WEEKDAY(A123,2)=4,"czwartek","")</f>
        <v/>
      </c>
      <c r="E123" s="4" t="n">
        <f aca="false">IF(E122&lt;5,30,E122-G122)</f>
        <v>-0.194999999999997</v>
      </c>
      <c r="F123" s="4" t="n">
        <f aca="false">IF(AND(F122&lt;40,C122="czwartek"),45,F122-H122)</f>
        <v>36.99</v>
      </c>
      <c r="G123" s="4" t="n">
        <f aca="false">IF(E123&gt;15,9/100*B123,9/100*B123/2)</f>
        <v>2.025</v>
      </c>
      <c r="H123" s="4" t="n">
        <f aca="false">IF(E123&lt;=15,6/100*B123/2,0)</f>
        <v>1.35</v>
      </c>
      <c r="I123" s="4"/>
      <c r="J123" s="0" t="str">
        <f aca="false">IF(P123&gt;15,"lpg","50/50")</f>
        <v>lpg</v>
      </c>
      <c r="K123" s="0" t="n">
        <f aca="false">O122</f>
        <v>45</v>
      </c>
      <c r="L123" s="0" t="n">
        <f aca="false">ROUND(IF(J123="lpg",0,0.06*B123/2),2)</f>
        <v>0</v>
      </c>
      <c r="M123" s="0" t="str">
        <f aca="false">IF(AND(C123="czwartek",K123-L123&lt;40),"tak","nie")</f>
        <v>nie</v>
      </c>
      <c r="N123" s="0" t="n">
        <f aca="false">ROUND(IF(M123="tak",45-(K123-L123),0),2)</f>
        <v>0</v>
      </c>
      <c r="O123" s="0" t="n">
        <f aca="false">IF(M123="tak",45,K123-L123)</f>
        <v>45</v>
      </c>
      <c r="P123" s="0" t="n">
        <f aca="false">T122</f>
        <v>16.86</v>
      </c>
      <c r="Q123" s="4" t="n">
        <f aca="false">ROUND(IF(J123="lpg",B123*0.09,(B123/2)*0.09),2)</f>
        <v>4.05</v>
      </c>
      <c r="R123" s="0" t="str">
        <f aca="false">IF(P123-Q123&lt;5,"tak","nie")</f>
        <v>nie</v>
      </c>
      <c r="S123" s="0" t="n">
        <f aca="false">IF(R123="tak",30-AC123,0)</f>
        <v>0</v>
      </c>
      <c r="T123" s="0" t="n">
        <f aca="false">IF(R123="tak",30,P123-Q123)</f>
        <v>12.81</v>
      </c>
      <c r="AB123" s="0" t="str">
        <f aca="false">IF(P123&lt;5.25,"tak","")</f>
        <v/>
      </c>
      <c r="AC123" s="0" t="n">
        <f aca="false">P123-Q123</f>
        <v>12.81</v>
      </c>
    </row>
    <row r="124" customFormat="false" ht="13.8" hidden="false" customHeight="false" outlineLevel="0" collapsed="false">
      <c r="A124" s="3" t="n">
        <v>41762</v>
      </c>
      <c r="B124" s="0" t="n">
        <v>127</v>
      </c>
      <c r="C124" s="0" t="str">
        <f aca="false">IF(WEEKDAY(A124,2)=4,"czwartek","")</f>
        <v/>
      </c>
      <c r="E124" s="4" t="n">
        <f aca="false">IF(E123&lt;5,30,E123-G123)</f>
        <v>30</v>
      </c>
      <c r="F124" s="4" t="n">
        <f aca="false">IF(AND(F123&lt;40,C123="czwartek"),45,F123-H123)</f>
        <v>35.64</v>
      </c>
      <c r="G124" s="4" t="n">
        <f aca="false">IF(E124&gt;15,9/100*B124,9/100*B124/2)</f>
        <v>11.43</v>
      </c>
      <c r="H124" s="4" t="n">
        <f aca="false">IF(E124&lt;=15,6/100*B124/2,0)</f>
        <v>0</v>
      </c>
      <c r="I124" s="4"/>
      <c r="J124" s="0" t="str">
        <f aca="false">IF(P124&gt;15,"lpg","50/50")</f>
        <v>50/50</v>
      </c>
      <c r="K124" s="0" t="n">
        <f aca="false">O123</f>
        <v>45</v>
      </c>
      <c r="L124" s="0" t="n">
        <f aca="false">ROUND(IF(J124="lpg",0,0.06*B124/2),2)</f>
        <v>3.81</v>
      </c>
      <c r="M124" s="0" t="str">
        <f aca="false">IF(AND(C124="czwartek",K124-L124&lt;40),"tak","nie")</f>
        <v>nie</v>
      </c>
      <c r="N124" s="0" t="n">
        <f aca="false">ROUND(IF(M124="tak",45-(K124-L124),0),2)</f>
        <v>0</v>
      </c>
      <c r="O124" s="0" t="n">
        <f aca="false">IF(M124="tak",45,K124-L124)</f>
        <v>41.19</v>
      </c>
      <c r="P124" s="0" t="n">
        <f aca="false">T123</f>
        <v>12.81</v>
      </c>
      <c r="Q124" s="4" t="n">
        <f aca="false">ROUND(IF(J124="lpg",B124*0.09,(B124/2)*0.09),2)</f>
        <v>5.72</v>
      </c>
      <c r="R124" s="0" t="str">
        <f aca="false">IF(P124-Q124&lt;5,"tak","nie")</f>
        <v>nie</v>
      </c>
      <c r="S124" s="0" t="n">
        <f aca="false">IF(R124="tak",30-AC124,0)</f>
        <v>0</v>
      </c>
      <c r="T124" s="0" t="n">
        <f aca="false">IF(R124="tak",30,P124-Q124)</f>
        <v>7.09</v>
      </c>
      <c r="AB124" s="0" t="str">
        <f aca="false">IF(P124&lt;5.25,"tak","")</f>
        <v/>
      </c>
      <c r="AC124" s="0" t="n">
        <f aca="false">P124-Q124</f>
        <v>7.09</v>
      </c>
    </row>
    <row r="125" customFormat="false" ht="13.8" hidden="false" customHeight="false" outlineLevel="0" collapsed="false">
      <c r="A125" s="3" t="n">
        <v>41763</v>
      </c>
      <c r="B125" s="0" t="n">
        <v>48</v>
      </c>
      <c r="C125" s="0" t="str">
        <f aca="false">IF(WEEKDAY(A125,2)=4,"czwartek","")</f>
        <v/>
      </c>
      <c r="E125" s="4" t="n">
        <f aca="false">IF(E124&lt;5,30,E124-G124)</f>
        <v>18.57</v>
      </c>
      <c r="F125" s="4" t="n">
        <f aca="false">IF(AND(F124&lt;40,C124="czwartek"),45,F124-H124)</f>
        <v>35.64</v>
      </c>
      <c r="G125" s="4" t="n">
        <f aca="false">IF(E125&gt;15,9/100*B125,9/100*B125/2)</f>
        <v>4.32</v>
      </c>
      <c r="H125" s="4" t="n">
        <f aca="false">IF(E125&lt;=15,6/100*B125/2,0)</f>
        <v>0</v>
      </c>
      <c r="I125" s="4"/>
      <c r="J125" s="0" t="str">
        <f aca="false">IF(P125&gt;15,"lpg","50/50")</f>
        <v>50/50</v>
      </c>
      <c r="K125" s="0" t="n">
        <f aca="false">O124</f>
        <v>41.19</v>
      </c>
      <c r="L125" s="0" t="n">
        <f aca="false">ROUND(IF(J125="lpg",0,0.06*B125/2),2)</f>
        <v>1.44</v>
      </c>
      <c r="M125" s="0" t="str">
        <f aca="false">IF(AND(C125="czwartek",K125-L125&lt;40),"tak","nie")</f>
        <v>nie</v>
      </c>
      <c r="N125" s="0" t="n">
        <f aca="false">ROUND(IF(M125="tak",45-(K125-L125),0),2)</f>
        <v>0</v>
      </c>
      <c r="O125" s="0" t="n">
        <f aca="false">IF(M125="tak",45,K125-L125)</f>
        <v>39.75</v>
      </c>
      <c r="P125" s="0" t="n">
        <f aca="false">T124</f>
        <v>7.09</v>
      </c>
      <c r="Q125" s="4" t="n">
        <f aca="false">ROUND(IF(J125="lpg",B125*0.09,(B125/2)*0.09),2)</f>
        <v>2.16</v>
      </c>
      <c r="R125" s="0" t="str">
        <f aca="false">IF(P125-Q125&lt;5,"tak","nie")</f>
        <v>tak</v>
      </c>
      <c r="S125" s="0" t="n">
        <f aca="false">IF(R125="tak",30-AC125,0)</f>
        <v>25.07</v>
      </c>
      <c r="T125" s="0" t="n">
        <f aca="false">IF(R125="tak",30,P125-Q125)</f>
        <v>30</v>
      </c>
      <c r="AB125" s="0" t="str">
        <f aca="false">IF(P125&lt;5.25,"tak","")</f>
        <v/>
      </c>
      <c r="AC125" s="0" t="n">
        <f aca="false">P125-Q125</f>
        <v>4.93</v>
      </c>
    </row>
    <row r="126" customFormat="false" ht="13.8" hidden="false" customHeight="false" outlineLevel="0" collapsed="false">
      <c r="A126" s="3" t="n">
        <v>41764</v>
      </c>
      <c r="B126" s="0" t="n">
        <v>128</v>
      </c>
      <c r="C126" s="0" t="str">
        <f aca="false">IF(WEEKDAY(A126,2)=4,"czwartek","")</f>
        <v/>
      </c>
      <c r="E126" s="4" t="n">
        <f aca="false">IF(E125&lt;5,30,E125-G125)</f>
        <v>14.25</v>
      </c>
      <c r="F126" s="4" t="n">
        <f aca="false">IF(AND(F125&lt;40,C125="czwartek"),45,F125-H125)</f>
        <v>35.64</v>
      </c>
      <c r="G126" s="4" t="n">
        <f aca="false">IF(E126&gt;15,9/100*B126,9/100*B126/2)</f>
        <v>5.76</v>
      </c>
      <c r="H126" s="4" t="n">
        <f aca="false">IF(E126&lt;=15,6/100*B126/2,0)</f>
        <v>3.84</v>
      </c>
      <c r="I126" s="4"/>
      <c r="J126" s="0" t="str">
        <f aca="false">IF(P126&gt;15,"lpg","50/50")</f>
        <v>lpg</v>
      </c>
      <c r="K126" s="0" t="n">
        <f aca="false">O125</f>
        <v>39.75</v>
      </c>
      <c r="L126" s="0" t="n">
        <f aca="false">ROUND(IF(J126="lpg",0,0.06*B126/2),2)</f>
        <v>0</v>
      </c>
      <c r="M126" s="0" t="str">
        <f aca="false">IF(AND(C126="czwartek",K126-L126&lt;40),"tak","nie")</f>
        <v>nie</v>
      </c>
      <c r="N126" s="0" t="n">
        <f aca="false">ROUND(IF(M126="tak",45-(K126-L126),0),2)</f>
        <v>0</v>
      </c>
      <c r="O126" s="0" t="n">
        <f aca="false">IF(M126="tak",45,K126-L126)</f>
        <v>39.75</v>
      </c>
      <c r="P126" s="0" t="n">
        <f aca="false">T125</f>
        <v>30</v>
      </c>
      <c r="Q126" s="4" t="n">
        <f aca="false">ROUND(IF(J126="lpg",B126*0.09,(B126/2)*0.09),2)</f>
        <v>11.52</v>
      </c>
      <c r="R126" s="0" t="str">
        <f aca="false">IF(P126-Q126&lt;5,"tak","nie")</f>
        <v>nie</v>
      </c>
      <c r="S126" s="0" t="n">
        <f aca="false">IF(R126="tak",30-AC126,0)</f>
        <v>0</v>
      </c>
      <c r="T126" s="0" t="n">
        <f aca="false">IF(R126="tak",30,P126-Q126)</f>
        <v>18.48</v>
      </c>
      <c r="AB126" s="0" t="str">
        <f aca="false">IF(P126&lt;5.25,"tak","")</f>
        <v/>
      </c>
      <c r="AC126" s="0" t="n">
        <f aca="false">P126-Q126</f>
        <v>18.48</v>
      </c>
    </row>
    <row r="127" customFormat="false" ht="13.8" hidden="false" customHeight="false" outlineLevel="0" collapsed="false">
      <c r="A127" s="3" t="n">
        <v>41765</v>
      </c>
      <c r="B127" s="0" t="n">
        <v>115</v>
      </c>
      <c r="C127" s="0" t="str">
        <f aca="false">IF(WEEKDAY(A127,2)=4,"czwartek","")</f>
        <v/>
      </c>
      <c r="E127" s="4" t="n">
        <f aca="false">IF(E126&lt;5,30,E126-G126)</f>
        <v>8.49</v>
      </c>
      <c r="F127" s="4" t="n">
        <f aca="false">IF(AND(F126&lt;40,C126="czwartek"),45,F126-H126)</f>
        <v>31.8</v>
      </c>
      <c r="G127" s="4" t="n">
        <f aca="false">IF(E127&gt;15,9/100*B127,9/100*B127/2)</f>
        <v>5.175</v>
      </c>
      <c r="H127" s="4" t="n">
        <f aca="false">IF(E127&lt;=15,6/100*B127/2,0)</f>
        <v>3.45</v>
      </c>
      <c r="I127" s="4"/>
      <c r="J127" s="0" t="str">
        <f aca="false">IF(P127&gt;15,"lpg","50/50")</f>
        <v>lpg</v>
      </c>
      <c r="K127" s="0" t="n">
        <f aca="false">O126</f>
        <v>39.75</v>
      </c>
      <c r="L127" s="0" t="n">
        <f aca="false">ROUND(IF(J127="lpg",0,0.06*B127/2),2)</f>
        <v>0</v>
      </c>
      <c r="M127" s="0" t="str">
        <f aca="false">IF(AND(C127="czwartek",K127-L127&lt;40),"tak","nie")</f>
        <v>nie</v>
      </c>
      <c r="N127" s="0" t="n">
        <f aca="false">ROUND(IF(M127="tak",45-(K127-L127),0),2)</f>
        <v>0</v>
      </c>
      <c r="O127" s="0" t="n">
        <f aca="false">IF(M127="tak",45,K127-L127)</f>
        <v>39.75</v>
      </c>
      <c r="P127" s="0" t="n">
        <f aca="false">T126</f>
        <v>18.48</v>
      </c>
      <c r="Q127" s="4" t="n">
        <f aca="false">ROUND(IF(J127="lpg",B127*0.09,(B127/2)*0.09),2)</f>
        <v>10.35</v>
      </c>
      <c r="R127" s="0" t="str">
        <f aca="false">IF(P127-Q127&lt;5,"tak","nie")</f>
        <v>nie</v>
      </c>
      <c r="S127" s="0" t="n">
        <f aca="false">IF(R127="tak",30-AC127,0)</f>
        <v>0</v>
      </c>
      <c r="T127" s="0" t="n">
        <f aca="false">IF(R127="tak",30,P127-Q127)</f>
        <v>8.13</v>
      </c>
      <c r="AB127" s="0" t="str">
        <f aca="false">IF(P127&lt;5.25,"tak","")</f>
        <v/>
      </c>
      <c r="AC127" s="0" t="n">
        <f aca="false">P127-Q127</f>
        <v>8.13</v>
      </c>
    </row>
    <row r="128" customFormat="false" ht="13.8" hidden="false" customHeight="false" outlineLevel="0" collapsed="false">
      <c r="A128" s="3" t="n">
        <v>41766</v>
      </c>
      <c r="B128" s="0" t="n">
        <v>103</v>
      </c>
      <c r="C128" s="0" t="str">
        <f aca="false">IF(WEEKDAY(A128,2)=4,"czwartek","")</f>
        <v/>
      </c>
      <c r="E128" s="4" t="n">
        <f aca="false">IF(E127&lt;5,30,E127-G127)</f>
        <v>3.315</v>
      </c>
      <c r="F128" s="4" t="n">
        <f aca="false">IF(AND(F127&lt;40,C127="czwartek"),45,F127-H127)</f>
        <v>28.35</v>
      </c>
      <c r="G128" s="4" t="n">
        <f aca="false">IF(E128&gt;15,9/100*B128,9/100*B128/2)</f>
        <v>4.635</v>
      </c>
      <c r="H128" s="4" t="n">
        <f aca="false">IF(E128&lt;=15,6/100*B128/2,0)</f>
        <v>3.09</v>
      </c>
      <c r="I128" s="4"/>
      <c r="J128" s="0" t="str">
        <f aca="false">IF(P128&gt;15,"lpg","50/50")</f>
        <v>50/50</v>
      </c>
      <c r="K128" s="0" t="n">
        <f aca="false">O127</f>
        <v>39.75</v>
      </c>
      <c r="L128" s="0" t="n">
        <f aca="false">ROUND(IF(J128="lpg",0,0.06*B128/2),2)</f>
        <v>3.09</v>
      </c>
      <c r="M128" s="0" t="str">
        <f aca="false">IF(AND(C128="czwartek",K128-L128&lt;40),"tak","nie")</f>
        <v>nie</v>
      </c>
      <c r="N128" s="0" t="n">
        <f aca="false">ROUND(IF(M128="tak",45-(K128-L128),0),2)</f>
        <v>0</v>
      </c>
      <c r="O128" s="0" t="n">
        <f aca="false">IF(M128="tak",45,K128-L128)</f>
        <v>36.66</v>
      </c>
      <c r="P128" s="0" t="n">
        <f aca="false">T127</f>
        <v>8.13</v>
      </c>
      <c r="Q128" s="4" t="n">
        <f aca="false">ROUND(IF(J128="lpg",B128*0.09,(B128/2)*0.09),2)</f>
        <v>4.64</v>
      </c>
      <c r="R128" s="0" t="str">
        <f aca="false">IF(P128-Q128&lt;5,"tak","nie")</f>
        <v>tak</v>
      </c>
      <c r="S128" s="0" t="n">
        <f aca="false">IF(R128="tak",30-AC128,0)</f>
        <v>26.51</v>
      </c>
      <c r="T128" s="0" t="n">
        <f aca="false">IF(R128="tak",30,P128-Q128)</f>
        <v>30</v>
      </c>
      <c r="AB128" s="0" t="str">
        <f aca="false">IF(P128&lt;5.25,"tak","")</f>
        <v/>
      </c>
      <c r="AC128" s="0" t="n">
        <f aca="false">P128-Q128</f>
        <v>3.49</v>
      </c>
    </row>
    <row r="129" customFormat="false" ht="13.8" hidden="false" customHeight="false" outlineLevel="0" collapsed="false">
      <c r="A129" s="3" t="n">
        <v>41767</v>
      </c>
      <c r="B129" s="0" t="n">
        <v>21</v>
      </c>
      <c r="C129" s="0" t="str">
        <f aca="false">IF(WEEKDAY(A129,2)=4,"czwartek","")</f>
        <v>czwartek</v>
      </c>
      <c r="E129" s="4" t="n">
        <f aca="false">IF(E128&lt;5,30,E128-G128)</f>
        <v>30</v>
      </c>
      <c r="F129" s="4" t="n">
        <f aca="false">IF(AND(F128&lt;40,C128="czwartek"),45,F128-H128)</f>
        <v>25.26</v>
      </c>
      <c r="G129" s="4" t="n">
        <f aca="false">IF(E129&gt;15,9/100*B129,9/100*B129/2)</f>
        <v>1.89</v>
      </c>
      <c r="H129" s="4" t="n">
        <f aca="false">IF(E129&lt;=15,6/100*B129/2,0)</f>
        <v>0</v>
      </c>
      <c r="I129" s="4"/>
      <c r="J129" s="0" t="str">
        <f aca="false">IF(P129&gt;15,"lpg","50/50")</f>
        <v>lpg</v>
      </c>
      <c r="K129" s="0" t="n">
        <f aca="false">O128</f>
        <v>36.66</v>
      </c>
      <c r="L129" s="0" t="n">
        <f aca="false">ROUND(IF(J129="lpg",0,0.06*B129/2),2)</f>
        <v>0</v>
      </c>
      <c r="M129" s="0" t="str">
        <f aca="false">IF(AND(C129="czwartek",K129-L129&lt;40),"tak","nie")</f>
        <v>tak</v>
      </c>
      <c r="N129" s="0" t="n">
        <f aca="false">ROUND(IF(M129="tak",45-(K129-L129),0),2)</f>
        <v>8.34</v>
      </c>
      <c r="O129" s="0" t="n">
        <f aca="false">IF(M129="tak",45,K129-L129)</f>
        <v>45</v>
      </c>
      <c r="P129" s="0" t="n">
        <f aca="false">T128</f>
        <v>30</v>
      </c>
      <c r="Q129" s="4" t="n">
        <f aca="false">ROUND(IF(J129="lpg",B129*0.09,(B129/2)*0.09),2)</f>
        <v>1.89</v>
      </c>
      <c r="R129" s="0" t="str">
        <f aca="false">IF(P129-Q129&lt;5,"tak","nie")</f>
        <v>nie</v>
      </c>
      <c r="S129" s="0" t="n">
        <f aca="false">IF(R129="tak",30-AC129,0)</f>
        <v>0</v>
      </c>
      <c r="T129" s="0" t="n">
        <f aca="false">IF(R129="tak",30,P129-Q129)</f>
        <v>28.11</v>
      </c>
      <c r="AB129" s="0" t="str">
        <f aca="false">IF(P129&lt;5.25,"tak","")</f>
        <v/>
      </c>
      <c r="AC129" s="0" t="n">
        <f aca="false">P129-Q129</f>
        <v>28.11</v>
      </c>
    </row>
    <row r="130" customFormat="false" ht="13.8" hidden="false" customHeight="false" outlineLevel="0" collapsed="false">
      <c r="A130" s="3" t="n">
        <v>41768</v>
      </c>
      <c r="B130" s="0" t="n">
        <v>150</v>
      </c>
      <c r="C130" s="0" t="str">
        <f aca="false">IF(WEEKDAY(A130,2)=4,"czwartek","")</f>
        <v/>
      </c>
      <c r="E130" s="4" t="n">
        <f aca="false">IF(E129&lt;5,30,E129-G129)</f>
        <v>28.11</v>
      </c>
      <c r="F130" s="4" t="n">
        <f aca="false">IF(AND(F129&lt;40,C129="czwartek"),45,F129-H129)</f>
        <v>45</v>
      </c>
      <c r="G130" s="4" t="n">
        <f aca="false">IF(E130&gt;15,9/100*B130,9/100*B130/2)</f>
        <v>13.5</v>
      </c>
      <c r="H130" s="4" t="n">
        <f aca="false">IF(E130&lt;=15,6/100*B130/2,0)</f>
        <v>0</v>
      </c>
      <c r="I130" s="4"/>
      <c r="J130" s="0" t="str">
        <f aca="false">IF(P130&gt;15,"lpg","50/50")</f>
        <v>lpg</v>
      </c>
      <c r="K130" s="0" t="n">
        <f aca="false">O129</f>
        <v>45</v>
      </c>
      <c r="L130" s="0" t="n">
        <f aca="false">ROUND(IF(J130="lpg",0,0.06*B130/2),2)</f>
        <v>0</v>
      </c>
      <c r="M130" s="0" t="str">
        <f aca="false">IF(AND(C130="czwartek",K130-L130&lt;40),"tak","nie")</f>
        <v>nie</v>
      </c>
      <c r="N130" s="0" t="n">
        <f aca="false">ROUND(IF(M130="tak",45-(K130-L130),0),2)</f>
        <v>0</v>
      </c>
      <c r="O130" s="0" t="n">
        <f aca="false">IF(M130="tak",45,K130-L130)</f>
        <v>45</v>
      </c>
      <c r="P130" s="0" t="n">
        <f aca="false">T129</f>
        <v>28.11</v>
      </c>
      <c r="Q130" s="4" t="n">
        <f aca="false">ROUND(IF(J130="lpg",B130*0.09,(B130/2)*0.09),2)</f>
        <v>13.5</v>
      </c>
      <c r="R130" s="0" t="str">
        <f aca="false">IF(P130-Q130&lt;5,"tak","nie")</f>
        <v>nie</v>
      </c>
      <c r="S130" s="0" t="n">
        <f aca="false">IF(R130="tak",30-AC130,0)</f>
        <v>0</v>
      </c>
      <c r="T130" s="0" t="n">
        <f aca="false">IF(R130="tak",30,P130-Q130)</f>
        <v>14.61</v>
      </c>
      <c r="AB130" s="0" t="str">
        <f aca="false">IF(P130&lt;5.25,"tak","")</f>
        <v/>
      </c>
      <c r="AC130" s="0" t="n">
        <f aca="false">P130-Q130</f>
        <v>14.61</v>
      </c>
    </row>
    <row r="131" customFormat="false" ht="13.8" hidden="false" customHeight="false" outlineLevel="0" collapsed="false">
      <c r="A131" s="3" t="n">
        <v>41769</v>
      </c>
      <c r="B131" s="0" t="n">
        <v>49</v>
      </c>
      <c r="C131" s="0" t="str">
        <f aca="false">IF(WEEKDAY(A131,2)=4,"czwartek","")</f>
        <v/>
      </c>
      <c r="E131" s="4" t="n">
        <f aca="false">IF(E130&lt;5,30,E130-G130)</f>
        <v>14.61</v>
      </c>
      <c r="F131" s="4" t="n">
        <f aca="false">IF(AND(F130&lt;40,C130="czwartek"),45,F130-H130)</f>
        <v>45</v>
      </c>
      <c r="G131" s="4" t="n">
        <f aca="false">IF(E131&gt;15,9/100*B131,9/100*B131/2)</f>
        <v>2.205</v>
      </c>
      <c r="H131" s="4" t="n">
        <f aca="false">IF(E131&lt;=15,6/100*B131/2,0)</f>
        <v>1.47</v>
      </c>
      <c r="I131" s="4"/>
      <c r="J131" s="0" t="str">
        <f aca="false">IF(P131&gt;15,"lpg","50/50")</f>
        <v>50/50</v>
      </c>
      <c r="K131" s="0" t="n">
        <f aca="false">O130</f>
        <v>45</v>
      </c>
      <c r="L131" s="0" t="n">
        <f aca="false">ROUND(IF(J131="lpg",0,0.06*B131/2),2)</f>
        <v>1.47</v>
      </c>
      <c r="M131" s="0" t="str">
        <f aca="false">IF(AND(C131="czwartek",K131-L131&lt;40),"tak","nie")</f>
        <v>nie</v>
      </c>
      <c r="N131" s="0" t="n">
        <f aca="false">ROUND(IF(M131="tak",45-(K131-L131),0),2)</f>
        <v>0</v>
      </c>
      <c r="O131" s="0" t="n">
        <f aca="false">IF(M131="tak",45,K131-L131)</f>
        <v>43.53</v>
      </c>
      <c r="P131" s="0" t="n">
        <f aca="false">T130</f>
        <v>14.61</v>
      </c>
      <c r="Q131" s="4" t="n">
        <f aca="false">ROUND(IF(J131="lpg",B131*0.09,(B131/2)*0.09),2)</f>
        <v>2.21</v>
      </c>
      <c r="R131" s="0" t="str">
        <f aca="false">IF(P131-Q131&lt;5,"tak","nie")</f>
        <v>nie</v>
      </c>
      <c r="S131" s="0" t="n">
        <f aca="false">IF(R131="tak",30-AC131,0)</f>
        <v>0</v>
      </c>
      <c r="T131" s="0" t="n">
        <f aca="false">IF(R131="tak",30,P131-Q131)</f>
        <v>12.4</v>
      </c>
      <c r="AB131" s="0" t="str">
        <f aca="false">IF(P131&lt;5.25,"tak","")</f>
        <v/>
      </c>
      <c r="AC131" s="0" t="n">
        <f aca="false">P131-Q131</f>
        <v>12.4</v>
      </c>
    </row>
    <row r="132" customFormat="false" ht="13.8" hidden="false" customHeight="false" outlineLevel="0" collapsed="false">
      <c r="A132" s="3" t="n">
        <v>41770</v>
      </c>
      <c r="B132" s="0" t="n">
        <v>20</v>
      </c>
      <c r="C132" s="0" t="str">
        <f aca="false">IF(WEEKDAY(A132,2)=4,"czwartek","")</f>
        <v/>
      </c>
      <c r="E132" s="4" t="n">
        <f aca="false">IF(E131&lt;5,30,E131-G131)</f>
        <v>12.405</v>
      </c>
      <c r="F132" s="4" t="n">
        <f aca="false">IF(AND(F131&lt;40,C131="czwartek"),45,F131-H131)</f>
        <v>43.53</v>
      </c>
      <c r="G132" s="4" t="n">
        <f aca="false">IF(E132&gt;15,9/100*B132,9/100*B132/2)</f>
        <v>0.9</v>
      </c>
      <c r="H132" s="4" t="n">
        <f aca="false">IF(E132&lt;=15,6/100*B132/2,0)</f>
        <v>0.6</v>
      </c>
      <c r="I132" s="4"/>
      <c r="J132" s="0" t="str">
        <f aca="false">IF(P132&gt;15,"lpg","50/50")</f>
        <v>50/50</v>
      </c>
      <c r="K132" s="0" t="n">
        <f aca="false">O131</f>
        <v>43.53</v>
      </c>
      <c r="L132" s="0" t="n">
        <f aca="false">ROUND(IF(J132="lpg",0,0.06*B132/2),2)</f>
        <v>0.6</v>
      </c>
      <c r="M132" s="0" t="str">
        <f aca="false">IF(AND(C132="czwartek",K132-L132&lt;40),"tak","nie")</f>
        <v>nie</v>
      </c>
      <c r="N132" s="0" t="n">
        <f aca="false">ROUND(IF(M132="tak",45-(K132-L132),0),2)</f>
        <v>0</v>
      </c>
      <c r="O132" s="0" t="n">
        <f aca="false">IF(M132="tak",45,K132-L132)</f>
        <v>42.93</v>
      </c>
      <c r="P132" s="0" t="n">
        <f aca="false">T131</f>
        <v>12.4</v>
      </c>
      <c r="Q132" s="4" t="n">
        <f aca="false">ROUND(IF(J132="lpg",B132*0.09,(B132/2)*0.09),2)</f>
        <v>0.9</v>
      </c>
      <c r="R132" s="0" t="str">
        <f aca="false">IF(P132-Q132&lt;5,"tak","nie")</f>
        <v>nie</v>
      </c>
      <c r="S132" s="0" t="n">
        <f aca="false">IF(R132="tak",30-AC132,0)</f>
        <v>0</v>
      </c>
      <c r="T132" s="0" t="n">
        <f aca="false">IF(R132="tak",30,P132-Q132)</f>
        <v>11.5</v>
      </c>
      <c r="AB132" s="0" t="str">
        <f aca="false">IF(P132&lt;5.25,"tak","")</f>
        <v/>
      </c>
      <c r="AC132" s="0" t="n">
        <f aca="false">P132-Q132</f>
        <v>11.5</v>
      </c>
    </row>
    <row r="133" customFormat="false" ht="13.8" hidden="false" customHeight="false" outlineLevel="0" collapsed="false">
      <c r="A133" s="3" t="n">
        <v>41771</v>
      </c>
      <c r="B133" s="0" t="n">
        <v>120</v>
      </c>
      <c r="C133" s="0" t="str">
        <f aca="false">IF(WEEKDAY(A133,2)=4,"czwartek","")</f>
        <v/>
      </c>
      <c r="E133" s="4" t="n">
        <f aca="false">IF(E132&lt;5,30,E132-G132)</f>
        <v>11.505</v>
      </c>
      <c r="F133" s="4" t="n">
        <f aca="false">IF(AND(F132&lt;40,C132="czwartek"),45,F132-H132)</f>
        <v>42.93</v>
      </c>
      <c r="G133" s="4" t="n">
        <f aca="false">IF(E133&gt;15,9/100*B133,9/100*B133/2)</f>
        <v>5.4</v>
      </c>
      <c r="H133" s="4" t="n">
        <f aca="false">IF(E133&lt;=15,6/100*B133/2,0)</f>
        <v>3.6</v>
      </c>
      <c r="I133" s="4"/>
      <c r="J133" s="0" t="str">
        <f aca="false">IF(P133&gt;15,"lpg","50/50")</f>
        <v>50/50</v>
      </c>
      <c r="K133" s="0" t="n">
        <f aca="false">O132</f>
        <v>42.93</v>
      </c>
      <c r="L133" s="0" t="n">
        <f aca="false">ROUND(IF(J133="lpg",0,0.06*B133/2),2)</f>
        <v>3.6</v>
      </c>
      <c r="M133" s="0" t="str">
        <f aca="false">IF(AND(C133="czwartek",K133-L133&lt;40),"tak","nie")</f>
        <v>nie</v>
      </c>
      <c r="N133" s="0" t="n">
        <f aca="false">ROUND(IF(M133="tak",45-(K133-L133),0),2)</f>
        <v>0</v>
      </c>
      <c r="O133" s="0" t="n">
        <f aca="false">IF(M133="tak",45,K133-L133)</f>
        <v>39.33</v>
      </c>
      <c r="P133" s="0" t="n">
        <f aca="false">T132</f>
        <v>11.5</v>
      </c>
      <c r="Q133" s="4" t="n">
        <f aca="false">ROUND(IF(J133="lpg",B133*0.09,(B133/2)*0.09),2)</f>
        <v>5.4</v>
      </c>
      <c r="R133" s="0" t="str">
        <f aca="false">IF(P133-Q133&lt;5,"tak","nie")</f>
        <v>nie</v>
      </c>
      <c r="S133" s="0" t="n">
        <f aca="false">IF(R133="tak",30-AC133,0)</f>
        <v>0</v>
      </c>
      <c r="T133" s="0" t="n">
        <f aca="false">IF(R133="tak",30,P133-Q133)</f>
        <v>6.1</v>
      </c>
      <c r="AB133" s="0" t="str">
        <f aca="false">IF(P133&lt;5.25,"tak","")</f>
        <v/>
      </c>
      <c r="AC133" s="0" t="n">
        <f aca="false">P133-Q133</f>
        <v>6.1</v>
      </c>
    </row>
    <row r="134" customFormat="false" ht="13.8" hidden="false" customHeight="false" outlineLevel="0" collapsed="false">
      <c r="A134" s="3" t="n">
        <v>41772</v>
      </c>
      <c r="B134" s="0" t="n">
        <v>39</v>
      </c>
      <c r="C134" s="0" t="str">
        <f aca="false">IF(WEEKDAY(A134,2)=4,"czwartek","")</f>
        <v/>
      </c>
      <c r="E134" s="4" t="n">
        <f aca="false">IF(E133&lt;5,30,E133-G133)</f>
        <v>6.105</v>
      </c>
      <c r="F134" s="4" t="n">
        <f aca="false">IF(AND(F133&lt;40,C133="czwartek"),45,F133-H133)</f>
        <v>39.33</v>
      </c>
      <c r="G134" s="4" t="n">
        <f aca="false">IF(E134&gt;15,9/100*B134,9/100*B134/2)</f>
        <v>1.755</v>
      </c>
      <c r="H134" s="4" t="n">
        <f aca="false">IF(E134&lt;=15,6/100*B134/2,0)</f>
        <v>1.17</v>
      </c>
      <c r="I134" s="4"/>
      <c r="J134" s="0" t="str">
        <f aca="false">IF(P134&gt;15,"lpg","50/50")</f>
        <v>50/50</v>
      </c>
      <c r="K134" s="0" t="n">
        <f aca="false">O133</f>
        <v>39.33</v>
      </c>
      <c r="L134" s="0" t="n">
        <f aca="false">ROUND(IF(J134="lpg",0,0.06*B134/2),2)</f>
        <v>1.17</v>
      </c>
      <c r="M134" s="0" t="str">
        <f aca="false">IF(AND(C134="czwartek",K134-L134&lt;40),"tak","nie")</f>
        <v>nie</v>
      </c>
      <c r="N134" s="0" t="n">
        <f aca="false">ROUND(IF(M134="tak",45-(K134-L134),0),2)</f>
        <v>0</v>
      </c>
      <c r="O134" s="0" t="n">
        <f aca="false">IF(M134="tak",45,K134-L134)</f>
        <v>38.16</v>
      </c>
      <c r="P134" s="0" t="n">
        <f aca="false">T133</f>
        <v>6.1</v>
      </c>
      <c r="Q134" s="4" t="n">
        <f aca="false">ROUND(IF(J134="lpg",B134*0.09,(B134/2)*0.09),2)</f>
        <v>1.76</v>
      </c>
      <c r="R134" s="0" t="str">
        <f aca="false">IF(P134-Q134&lt;5,"tak","nie")</f>
        <v>tak</v>
      </c>
      <c r="S134" s="0" t="n">
        <f aca="false">IF(R134="tak",30-AC134,0)</f>
        <v>25.66</v>
      </c>
      <c r="T134" s="0" t="n">
        <f aca="false">IF(R134="tak",30,P134-Q134)</f>
        <v>30</v>
      </c>
      <c r="AB134" s="0" t="str">
        <f aca="false">IF(P134&lt;5.25,"tak","")</f>
        <v/>
      </c>
      <c r="AC134" s="0" t="n">
        <f aca="false">P134-Q134</f>
        <v>4.34</v>
      </c>
    </row>
    <row r="135" customFormat="false" ht="13.8" hidden="false" customHeight="false" outlineLevel="0" collapsed="false">
      <c r="A135" s="3" t="n">
        <v>41773</v>
      </c>
      <c r="B135" s="0" t="n">
        <v>15</v>
      </c>
      <c r="C135" s="0" t="str">
        <f aca="false">IF(WEEKDAY(A135,2)=4,"czwartek","")</f>
        <v/>
      </c>
      <c r="E135" s="4" t="n">
        <f aca="false">IF(E134&lt;5,30,E134-G134)</f>
        <v>4.35</v>
      </c>
      <c r="F135" s="4" t="n">
        <f aca="false">IF(AND(F134&lt;40,C134="czwartek"),45,F134-H134)</f>
        <v>38.16</v>
      </c>
      <c r="G135" s="4" t="n">
        <f aca="false">IF(E135&gt;15,9/100*B135,9/100*B135/2)</f>
        <v>0.675</v>
      </c>
      <c r="H135" s="4" t="n">
        <f aca="false">IF(E135&lt;=15,6/100*B135/2,0)</f>
        <v>0.45</v>
      </c>
      <c r="I135" s="4"/>
      <c r="J135" s="0" t="str">
        <f aca="false">IF(P135&gt;15,"lpg","50/50")</f>
        <v>lpg</v>
      </c>
      <c r="K135" s="0" t="n">
        <f aca="false">O134</f>
        <v>38.16</v>
      </c>
      <c r="L135" s="0" t="n">
        <f aca="false">ROUND(IF(J135="lpg",0,0.06*B135/2),2)</f>
        <v>0</v>
      </c>
      <c r="M135" s="0" t="str">
        <f aca="false">IF(AND(C135="czwartek",K135-L135&lt;40),"tak","nie")</f>
        <v>nie</v>
      </c>
      <c r="N135" s="0" t="n">
        <f aca="false">ROUND(IF(M135="tak",45-(K135-L135),0),2)</f>
        <v>0</v>
      </c>
      <c r="O135" s="0" t="n">
        <f aca="false">IF(M135="tak",45,K135-L135)</f>
        <v>38.16</v>
      </c>
      <c r="P135" s="0" t="n">
        <f aca="false">T134</f>
        <v>30</v>
      </c>
      <c r="Q135" s="4" t="n">
        <f aca="false">ROUND(IF(J135="lpg",B135*0.09,(B135/2)*0.09),2)</f>
        <v>1.35</v>
      </c>
      <c r="R135" s="0" t="str">
        <f aca="false">IF(P135-Q135&lt;5,"tak","nie")</f>
        <v>nie</v>
      </c>
      <c r="S135" s="0" t="n">
        <f aca="false">IF(R135="tak",30-AC135,0)</f>
        <v>0</v>
      </c>
      <c r="T135" s="0" t="n">
        <f aca="false">IF(R135="tak",30,P135-Q135)</f>
        <v>28.65</v>
      </c>
      <c r="AB135" s="0" t="str">
        <f aca="false">IF(P135&lt;5.25,"tak","")</f>
        <v/>
      </c>
      <c r="AC135" s="0" t="n">
        <f aca="false">P135-Q135</f>
        <v>28.65</v>
      </c>
    </row>
    <row r="136" customFormat="false" ht="13.8" hidden="false" customHeight="false" outlineLevel="0" collapsed="false">
      <c r="A136" s="3" t="n">
        <v>41774</v>
      </c>
      <c r="B136" s="0" t="n">
        <v>118</v>
      </c>
      <c r="C136" s="0" t="str">
        <f aca="false">IF(WEEKDAY(A136,2)=4,"czwartek","")</f>
        <v>czwartek</v>
      </c>
      <c r="E136" s="4" t="n">
        <f aca="false">IF(E135&lt;5,30,E135-G135)</f>
        <v>30</v>
      </c>
      <c r="F136" s="4" t="n">
        <f aca="false">IF(AND(F135&lt;40,C135="czwartek"),45,F135-H135)</f>
        <v>37.71</v>
      </c>
      <c r="G136" s="4" t="n">
        <f aca="false">IF(E136&gt;15,9/100*B136,9/100*B136/2)</f>
        <v>10.62</v>
      </c>
      <c r="H136" s="4" t="n">
        <f aca="false">IF(E136&lt;=15,6/100*B136/2,0)</f>
        <v>0</v>
      </c>
      <c r="I136" s="4"/>
      <c r="J136" s="0" t="str">
        <f aca="false">IF(P136&gt;15,"lpg","50/50")</f>
        <v>lpg</v>
      </c>
      <c r="K136" s="0" t="n">
        <f aca="false">O135</f>
        <v>38.16</v>
      </c>
      <c r="L136" s="0" t="n">
        <f aca="false">ROUND(IF(J136="lpg",0,0.06*B136/2),2)</f>
        <v>0</v>
      </c>
      <c r="M136" s="0" t="str">
        <f aca="false">IF(AND(C136="czwartek",K136-L136&lt;40),"tak","nie")</f>
        <v>tak</v>
      </c>
      <c r="N136" s="0" t="n">
        <f aca="false">ROUND(IF(M136="tak",45-(K136-L136),0),2)</f>
        <v>6.84</v>
      </c>
      <c r="O136" s="0" t="n">
        <f aca="false">IF(M136="tak",45,K136-L136)</f>
        <v>45</v>
      </c>
      <c r="P136" s="0" t="n">
        <f aca="false">T135</f>
        <v>28.65</v>
      </c>
      <c r="Q136" s="4" t="n">
        <f aca="false">ROUND(IF(J136="lpg",B136*0.09,(B136/2)*0.09),2)</f>
        <v>10.62</v>
      </c>
      <c r="R136" s="0" t="str">
        <f aca="false">IF(P136-Q136&lt;5,"tak","nie")</f>
        <v>nie</v>
      </c>
      <c r="S136" s="0" t="n">
        <f aca="false">IF(R136="tak",30-AC136,0)</f>
        <v>0</v>
      </c>
      <c r="T136" s="0" t="n">
        <f aca="false">IF(R136="tak",30,P136-Q136)</f>
        <v>18.03</v>
      </c>
      <c r="AB136" s="0" t="str">
        <f aca="false">IF(P136&lt;5.25,"tak","")</f>
        <v/>
      </c>
      <c r="AC136" s="0" t="n">
        <f aca="false">P136-Q136</f>
        <v>18.03</v>
      </c>
    </row>
    <row r="137" customFormat="false" ht="13.8" hidden="false" customHeight="false" outlineLevel="0" collapsed="false">
      <c r="A137" s="3" t="n">
        <v>41775</v>
      </c>
      <c r="B137" s="0" t="n">
        <v>37</v>
      </c>
      <c r="C137" s="0" t="str">
        <f aca="false">IF(WEEKDAY(A137,2)=4,"czwartek","")</f>
        <v/>
      </c>
      <c r="E137" s="4" t="n">
        <f aca="false">IF(E136&lt;5,30,E136-G136)</f>
        <v>19.38</v>
      </c>
      <c r="F137" s="4" t="n">
        <f aca="false">IF(AND(F136&lt;40,C136="czwartek"),45,F136-H136)</f>
        <v>45</v>
      </c>
      <c r="G137" s="4" t="n">
        <f aca="false">IF(E137&gt;15,9/100*B137,9/100*B137/2)</f>
        <v>3.33</v>
      </c>
      <c r="H137" s="4" t="n">
        <f aca="false">IF(E137&lt;=15,6/100*B137/2,0)</f>
        <v>0</v>
      </c>
      <c r="I137" s="4"/>
      <c r="J137" s="0" t="str">
        <f aca="false">IF(P137&gt;15,"lpg","50/50")</f>
        <v>lpg</v>
      </c>
      <c r="K137" s="0" t="n">
        <f aca="false">O136</f>
        <v>45</v>
      </c>
      <c r="L137" s="0" t="n">
        <f aca="false">ROUND(IF(J137="lpg",0,0.06*B137/2),2)</f>
        <v>0</v>
      </c>
      <c r="M137" s="0" t="str">
        <f aca="false">IF(AND(C137="czwartek",K137-L137&lt;40),"tak","nie")</f>
        <v>nie</v>
      </c>
      <c r="N137" s="0" t="n">
        <f aca="false">ROUND(IF(M137="tak",45-(K137-L137),0),2)</f>
        <v>0</v>
      </c>
      <c r="O137" s="0" t="n">
        <f aca="false">IF(M137="tak",45,K137-L137)</f>
        <v>45</v>
      </c>
      <c r="P137" s="0" t="n">
        <f aca="false">T136</f>
        <v>18.03</v>
      </c>
      <c r="Q137" s="4" t="n">
        <f aca="false">ROUND(IF(J137="lpg",B137*0.09,(B137/2)*0.09),2)</f>
        <v>3.33</v>
      </c>
      <c r="R137" s="0" t="str">
        <f aca="false">IF(P137-Q137&lt;5,"tak","nie")</f>
        <v>nie</v>
      </c>
      <c r="S137" s="0" t="n">
        <f aca="false">IF(R137="tak",30-AC137,0)</f>
        <v>0</v>
      </c>
      <c r="T137" s="0" t="n">
        <f aca="false">IF(R137="tak",30,P137-Q137)</f>
        <v>14.7</v>
      </c>
      <c r="AB137" s="0" t="str">
        <f aca="false">IF(P137&lt;5.25,"tak","")</f>
        <v/>
      </c>
      <c r="AC137" s="0" t="n">
        <f aca="false">P137-Q137</f>
        <v>14.7</v>
      </c>
    </row>
    <row r="138" customFormat="false" ht="13.8" hidden="false" customHeight="false" outlineLevel="0" collapsed="false">
      <c r="A138" s="3" t="n">
        <v>41776</v>
      </c>
      <c r="B138" s="0" t="n">
        <v>107</v>
      </c>
      <c r="C138" s="0" t="str">
        <f aca="false">IF(WEEKDAY(A138,2)=4,"czwartek","")</f>
        <v/>
      </c>
      <c r="E138" s="4" t="n">
        <f aca="false">IF(E137&lt;5,30,E137-G137)</f>
        <v>16.05</v>
      </c>
      <c r="F138" s="4" t="n">
        <f aca="false">IF(AND(F137&lt;40,C137="czwartek"),45,F137-H137)</f>
        <v>45</v>
      </c>
      <c r="G138" s="4" t="n">
        <f aca="false">IF(E138&gt;15,9/100*B138,9/100*B138/2)</f>
        <v>9.63</v>
      </c>
      <c r="H138" s="4" t="n">
        <f aca="false">IF(E138&lt;=15,6/100*B138/2,0)</f>
        <v>0</v>
      </c>
      <c r="I138" s="4"/>
      <c r="J138" s="0" t="str">
        <f aca="false">IF(P138&gt;15,"lpg","50/50")</f>
        <v>50/50</v>
      </c>
      <c r="K138" s="0" t="n">
        <f aca="false">O137</f>
        <v>45</v>
      </c>
      <c r="L138" s="0" t="n">
        <f aca="false">ROUND(IF(J138="lpg",0,0.06*B138/2),2)</f>
        <v>3.21</v>
      </c>
      <c r="M138" s="0" t="str">
        <f aca="false">IF(AND(C138="czwartek",K138-L138&lt;40),"tak","nie")</f>
        <v>nie</v>
      </c>
      <c r="N138" s="0" t="n">
        <f aca="false">ROUND(IF(M138="tak",45-(K138-L138),0),2)</f>
        <v>0</v>
      </c>
      <c r="O138" s="0" t="n">
        <f aca="false">IF(M138="tak",45,K138-L138)</f>
        <v>41.79</v>
      </c>
      <c r="P138" s="0" t="n">
        <f aca="false">T137</f>
        <v>14.7</v>
      </c>
      <c r="Q138" s="4" t="n">
        <f aca="false">ROUND(IF(J138="lpg",B138*0.09,(B138/2)*0.09),2)</f>
        <v>4.82</v>
      </c>
      <c r="R138" s="0" t="str">
        <f aca="false">IF(P138-Q138&lt;5,"tak","nie")</f>
        <v>nie</v>
      </c>
      <c r="S138" s="0" t="n">
        <f aca="false">IF(R138="tak",30-AC138,0)</f>
        <v>0</v>
      </c>
      <c r="T138" s="0" t="n">
        <f aca="false">IF(R138="tak",30,P138-Q138)</f>
        <v>9.88</v>
      </c>
      <c r="AB138" s="0" t="str">
        <f aca="false">IF(P138&lt;5.25,"tak","")</f>
        <v/>
      </c>
      <c r="AC138" s="0" t="n">
        <f aca="false">P138-Q138</f>
        <v>9.88</v>
      </c>
    </row>
    <row r="139" customFormat="false" ht="13.8" hidden="false" customHeight="false" outlineLevel="0" collapsed="false">
      <c r="A139" s="3" t="n">
        <v>41777</v>
      </c>
      <c r="B139" s="0" t="n">
        <v>51</v>
      </c>
      <c r="C139" s="0" t="str">
        <f aca="false">IF(WEEKDAY(A139,2)=4,"czwartek","")</f>
        <v/>
      </c>
      <c r="E139" s="4" t="n">
        <f aca="false">IF(E138&lt;5,30,E138-G138)</f>
        <v>6.42000000000001</v>
      </c>
      <c r="F139" s="4" t="n">
        <f aca="false">IF(AND(F138&lt;40,C138="czwartek"),45,F138-H138)</f>
        <v>45</v>
      </c>
      <c r="G139" s="4" t="n">
        <f aca="false">IF(E139&gt;15,9/100*B139,9/100*B139/2)</f>
        <v>2.295</v>
      </c>
      <c r="H139" s="4" t="n">
        <f aca="false">IF(E139&lt;=15,6/100*B139/2,0)</f>
        <v>1.53</v>
      </c>
      <c r="I139" s="4"/>
      <c r="J139" s="0" t="str">
        <f aca="false">IF(P139&gt;15,"lpg","50/50")</f>
        <v>50/50</v>
      </c>
      <c r="K139" s="0" t="n">
        <f aca="false">O138</f>
        <v>41.79</v>
      </c>
      <c r="L139" s="0" t="n">
        <f aca="false">ROUND(IF(J139="lpg",0,0.06*B139/2),2)</f>
        <v>1.53</v>
      </c>
      <c r="M139" s="0" t="str">
        <f aca="false">IF(AND(C139="czwartek",K139-L139&lt;40),"tak","nie")</f>
        <v>nie</v>
      </c>
      <c r="N139" s="0" t="n">
        <f aca="false">ROUND(IF(M139="tak",45-(K139-L139),0),2)</f>
        <v>0</v>
      </c>
      <c r="O139" s="0" t="n">
        <f aca="false">IF(M139="tak",45,K139-L139)</f>
        <v>40.26</v>
      </c>
      <c r="P139" s="0" t="n">
        <f aca="false">T138</f>
        <v>9.88</v>
      </c>
      <c r="Q139" s="4" t="n">
        <f aca="false">ROUND(IF(J139="lpg",B139*0.09,(B139/2)*0.09),2)</f>
        <v>2.3</v>
      </c>
      <c r="R139" s="0" t="str">
        <f aca="false">IF(P139-Q139&lt;5,"tak","nie")</f>
        <v>nie</v>
      </c>
      <c r="S139" s="0" t="n">
        <f aca="false">IF(R139="tak",30-AC139,0)</f>
        <v>0</v>
      </c>
      <c r="T139" s="0" t="n">
        <f aca="false">IF(R139="tak",30,P139-Q139)</f>
        <v>7.58</v>
      </c>
      <c r="AB139" s="0" t="str">
        <f aca="false">IF(P139&lt;5.25,"tak","")</f>
        <v/>
      </c>
      <c r="AC139" s="0" t="n">
        <f aca="false">P139-Q139</f>
        <v>7.58</v>
      </c>
    </row>
    <row r="140" customFormat="false" ht="13.8" hidden="false" customHeight="false" outlineLevel="0" collapsed="false">
      <c r="A140" s="3" t="n">
        <v>41778</v>
      </c>
      <c r="B140" s="0" t="n">
        <v>76</v>
      </c>
      <c r="C140" s="0" t="str">
        <f aca="false">IF(WEEKDAY(A140,2)=4,"czwartek","")</f>
        <v/>
      </c>
      <c r="E140" s="4" t="n">
        <f aca="false">IF(E139&lt;5,30,E139-G139)</f>
        <v>4.12500000000001</v>
      </c>
      <c r="F140" s="4" t="n">
        <f aca="false">IF(AND(F139&lt;40,C139="czwartek"),45,F139-H139)</f>
        <v>43.47</v>
      </c>
      <c r="G140" s="4" t="n">
        <f aca="false">IF(E140&gt;15,9/100*B140,9/100*B140/2)</f>
        <v>3.42</v>
      </c>
      <c r="H140" s="4" t="n">
        <f aca="false">IF(E140&lt;=15,6/100*B140/2,0)</f>
        <v>2.28</v>
      </c>
      <c r="I140" s="4"/>
      <c r="J140" s="0" t="str">
        <f aca="false">IF(P140&gt;15,"lpg","50/50")</f>
        <v>50/50</v>
      </c>
      <c r="K140" s="0" t="n">
        <f aca="false">O139</f>
        <v>40.26</v>
      </c>
      <c r="L140" s="0" t="n">
        <f aca="false">ROUND(IF(J140="lpg",0,0.06*B140/2),2)</f>
        <v>2.28</v>
      </c>
      <c r="M140" s="0" t="str">
        <f aca="false">IF(AND(C140="czwartek",K140-L140&lt;40),"tak","nie")</f>
        <v>nie</v>
      </c>
      <c r="N140" s="0" t="n">
        <f aca="false">ROUND(IF(M140="tak",45-(K140-L140),0),2)</f>
        <v>0</v>
      </c>
      <c r="O140" s="0" t="n">
        <f aca="false">IF(M140="tak",45,K140-L140)</f>
        <v>37.98</v>
      </c>
      <c r="P140" s="0" t="n">
        <f aca="false">T139</f>
        <v>7.58</v>
      </c>
      <c r="Q140" s="4" t="n">
        <f aca="false">ROUND(IF(J140="lpg",B140*0.09,(B140/2)*0.09),2)</f>
        <v>3.42</v>
      </c>
      <c r="R140" s="0" t="str">
        <f aca="false">IF(P140-Q140&lt;5,"tak","nie")</f>
        <v>tak</v>
      </c>
      <c r="S140" s="0" t="n">
        <f aca="false">IF(R140="tak",30-AC140,0)</f>
        <v>25.84</v>
      </c>
      <c r="T140" s="0" t="n">
        <f aca="false">IF(R140="tak",30,P140-Q140)</f>
        <v>30</v>
      </c>
      <c r="AB140" s="0" t="str">
        <f aca="false">IF(P140&lt;5.25,"tak","")</f>
        <v/>
      </c>
      <c r="AC140" s="0" t="n">
        <f aca="false">P140-Q140</f>
        <v>4.16</v>
      </c>
    </row>
    <row r="141" customFormat="false" ht="13.8" hidden="false" customHeight="false" outlineLevel="0" collapsed="false">
      <c r="A141" s="3" t="n">
        <v>41779</v>
      </c>
      <c r="B141" s="0" t="n">
        <v>41</v>
      </c>
      <c r="C141" s="0" t="str">
        <f aca="false">IF(WEEKDAY(A141,2)=4,"czwartek","")</f>
        <v/>
      </c>
      <c r="E141" s="4" t="n">
        <f aca="false">IF(E140&lt;5,30,E140-G140)</f>
        <v>30</v>
      </c>
      <c r="F141" s="4" t="n">
        <f aca="false">IF(AND(F140&lt;40,C140="czwartek"),45,F140-H140)</f>
        <v>41.19</v>
      </c>
      <c r="G141" s="4" t="n">
        <f aca="false">IF(E141&gt;15,9/100*B141,9/100*B141/2)</f>
        <v>3.69</v>
      </c>
      <c r="H141" s="4" t="n">
        <f aca="false">IF(E141&lt;=15,6/100*B141/2,0)</f>
        <v>0</v>
      </c>
      <c r="I141" s="4"/>
      <c r="J141" s="0" t="str">
        <f aca="false">IF(P141&gt;15,"lpg","50/50")</f>
        <v>lpg</v>
      </c>
      <c r="K141" s="0" t="n">
        <f aca="false">O140</f>
        <v>37.98</v>
      </c>
      <c r="L141" s="0" t="n">
        <f aca="false">ROUND(IF(J141="lpg",0,0.06*B141/2),2)</f>
        <v>0</v>
      </c>
      <c r="M141" s="0" t="str">
        <f aca="false">IF(AND(C141="czwartek",K141-L141&lt;40),"tak","nie")</f>
        <v>nie</v>
      </c>
      <c r="N141" s="0" t="n">
        <f aca="false">ROUND(IF(M141="tak",45-(K141-L141),0),2)</f>
        <v>0</v>
      </c>
      <c r="O141" s="0" t="n">
        <f aca="false">IF(M141="tak",45,K141-L141)</f>
        <v>37.98</v>
      </c>
      <c r="P141" s="0" t="n">
        <f aca="false">T140</f>
        <v>30</v>
      </c>
      <c r="Q141" s="4" t="n">
        <f aca="false">ROUND(IF(J141="lpg",B141*0.09,(B141/2)*0.09),2)</f>
        <v>3.69</v>
      </c>
      <c r="R141" s="0" t="str">
        <f aca="false">IF(P141-Q141&lt;5,"tak","nie")</f>
        <v>nie</v>
      </c>
      <c r="S141" s="0" t="n">
        <f aca="false">IF(R141="tak",30-AC141,0)</f>
        <v>0</v>
      </c>
      <c r="T141" s="0" t="n">
        <f aca="false">IF(R141="tak",30,P141-Q141)</f>
        <v>26.31</v>
      </c>
      <c r="AB141" s="0" t="str">
        <f aca="false">IF(P141&lt;5.25,"tak","")</f>
        <v/>
      </c>
      <c r="AC141" s="0" t="n">
        <f aca="false">P141-Q141</f>
        <v>26.31</v>
      </c>
    </row>
    <row r="142" customFormat="false" ht="13.8" hidden="false" customHeight="false" outlineLevel="0" collapsed="false">
      <c r="A142" s="3" t="n">
        <v>41780</v>
      </c>
      <c r="B142" s="0" t="n">
        <v>149</v>
      </c>
      <c r="C142" s="0" t="str">
        <f aca="false">IF(WEEKDAY(A142,2)=4,"czwartek","")</f>
        <v/>
      </c>
      <c r="E142" s="4" t="n">
        <f aca="false">IF(E141&lt;5,30,E141-G141)</f>
        <v>26.31</v>
      </c>
      <c r="F142" s="4" t="n">
        <f aca="false">IF(AND(F141&lt;40,C141="czwartek"),45,F141-H141)</f>
        <v>41.19</v>
      </c>
      <c r="G142" s="4" t="n">
        <f aca="false">IF(E142&gt;15,9/100*B142,9/100*B142/2)</f>
        <v>13.41</v>
      </c>
      <c r="H142" s="4" t="n">
        <f aca="false">IF(E142&lt;=15,6/100*B142/2,0)</f>
        <v>0</v>
      </c>
      <c r="I142" s="4"/>
      <c r="J142" s="0" t="str">
        <f aca="false">IF(P142&gt;15,"lpg","50/50")</f>
        <v>lpg</v>
      </c>
      <c r="K142" s="0" t="n">
        <f aca="false">O141</f>
        <v>37.98</v>
      </c>
      <c r="L142" s="0" t="n">
        <f aca="false">ROUND(IF(J142="lpg",0,0.06*B142/2),2)</f>
        <v>0</v>
      </c>
      <c r="M142" s="0" t="str">
        <f aca="false">IF(AND(C142="czwartek",K142-L142&lt;40),"tak","nie")</f>
        <v>nie</v>
      </c>
      <c r="N142" s="0" t="n">
        <f aca="false">ROUND(IF(M142="tak",45-(K142-L142),0),2)</f>
        <v>0</v>
      </c>
      <c r="O142" s="0" t="n">
        <f aca="false">IF(M142="tak",45,K142-L142)</f>
        <v>37.98</v>
      </c>
      <c r="P142" s="0" t="n">
        <f aca="false">T141</f>
        <v>26.31</v>
      </c>
      <c r="Q142" s="4" t="n">
        <f aca="false">ROUND(IF(J142="lpg",B142*0.09,(B142/2)*0.09),2)</f>
        <v>13.41</v>
      </c>
      <c r="R142" s="0" t="str">
        <f aca="false">IF(P142-Q142&lt;5,"tak","nie")</f>
        <v>nie</v>
      </c>
      <c r="S142" s="0" t="n">
        <f aca="false">IF(R142="tak",30-AC142,0)</f>
        <v>0</v>
      </c>
      <c r="T142" s="0" t="n">
        <f aca="false">IF(R142="tak",30,P142-Q142)</f>
        <v>12.9</v>
      </c>
      <c r="AB142" s="0" t="str">
        <f aca="false">IF(P142&lt;5.25,"tak","")</f>
        <v/>
      </c>
      <c r="AC142" s="0" t="n">
        <f aca="false">P142-Q142</f>
        <v>12.9</v>
      </c>
    </row>
    <row r="143" customFormat="false" ht="13.8" hidden="false" customHeight="false" outlineLevel="0" collapsed="false">
      <c r="A143" s="3" t="n">
        <v>41781</v>
      </c>
      <c r="B143" s="0" t="n">
        <v>72</v>
      </c>
      <c r="C143" s="0" t="str">
        <f aca="false">IF(WEEKDAY(A143,2)=4,"czwartek","")</f>
        <v>czwartek</v>
      </c>
      <c r="E143" s="4" t="n">
        <f aca="false">IF(E142&lt;5,30,E142-G142)</f>
        <v>12.9</v>
      </c>
      <c r="F143" s="4" t="n">
        <f aca="false">IF(AND(F142&lt;40,C142="czwartek"),45,F142-H142)</f>
        <v>41.19</v>
      </c>
      <c r="G143" s="4" t="n">
        <f aca="false">IF(E143&gt;15,9/100*B143,9/100*B143/2)</f>
        <v>3.24</v>
      </c>
      <c r="H143" s="4" t="n">
        <f aca="false">IF(E143&lt;=15,6/100*B143/2,0)</f>
        <v>2.16</v>
      </c>
      <c r="I143" s="4"/>
      <c r="J143" s="0" t="str">
        <f aca="false">IF(P143&gt;15,"lpg","50/50")</f>
        <v>50/50</v>
      </c>
      <c r="K143" s="0" t="n">
        <f aca="false">O142</f>
        <v>37.98</v>
      </c>
      <c r="L143" s="0" t="n">
        <f aca="false">ROUND(IF(J143="lpg",0,0.06*B143/2),2)</f>
        <v>2.16</v>
      </c>
      <c r="M143" s="0" t="str">
        <f aca="false">IF(AND(C143="czwartek",K143-L143&lt;40),"tak","nie")</f>
        <v>tak</v>
      </c>
      <c r="N143" s="0" t="n">
        <f aca="false">ROUND(IF(M143="tak",45-(K143-L143),0),2)</f>
        <v>9.18</v>
      </c>
      <c r="O143" s="0" t="n">
        <f aca="false">IF(M143="tak",45,K143-L143)</f>
        <v>45</v>
      </c>
      <c r="P143" s="0" t="n">
        <f aca="false">T142</f>
        <v>12.9</v>
      </c>
      <c r="Q143" s="4" t="n">
        <f aca="false">ROUND(IF(J143="lpg",B143*0.09,(B143/2)*0.09),2)</f>
        <v>3.24</v>
      </c>
      <c r="R143" s="0" t="str">
        <f aca="false">IF(P143-Q143&lt;5,"tak","nie")</f>
        <v>nie</v>
      </c>
      <c r="S143" s="0" t="n">
        <f aca="false">IF(R143="tak",30-AC143,0)</f>
        <v>0</v>
      </c>
      <c r="T143" s="0" t="n">
        <f aca="false">IF(R143="tak",30,P143-Q143)</f>
        <v>9.66</v>
      </c>
      <c r="AB143" s="0" t="str">
        <f aca="false">IF(P143&lt;5.25,"tak","")</f>
        <v/>
      </c>
      <c r="AC143" s="0" t="n">
        <f aca="false">P143-Q143</f>
        <v>9.66</v>
      </c>
    </row>
    <row r="144" customFormat="false" ht="13.8" hidden="false" customHeight="false" outlineLevel="0" collapsed="false">
      <c r="A144" s="3" t="n">
        <v>41782</v>
      </c>
      <c r="B144" s="0" t="n">
        <v>83</v>
      </c>
      <c r="C144" s="0" t="str">
        <f aca="false">IF(WEEKDAY(A144,2)=4,"czwartek","")</f>
        <v/>
      </c>
      <c r="E144" s="4" t="n">
        <f aca="false">IF(E143&lt;5,30,E143-G143)</f>
        <v>9.66</v>
      </c>
      <c r="F144" s="4" t="n">
        <f aca="false">IF(AND(F143&lt;40,C143="czwartek"),45,F143-H143)</f>
        <v>39.03</v>
      </c>
      <c r="G144" s="4" t="n">
        <f aca="false">IF(E144&gt;15,9/100*B144,9/100*B144/2)</f>
        <v>3.735</v>
      </c>
      <c r="H144" s="4" t="n">
        <f aca="false">IF(E144&lt;=15,6/100*B144/2,0)</f>
        <v>2.49</v>
      </c>
      <c r="I144" s="4"/>
      <c r="J144" s="0" t="str">
        <f aca="false">IF(P144&gt;15,"lpg","50/50")</f>
        <v>50/50</v>
      </c>
      <c r="K144" s="0" t="n">
        <f aca="false">O143</f>
        <v>45</v>
      </c>
      <c r="L144" s="0" t="n">
        <f aca="false">ROUND(IF(J144="lpg",0,0.06*B144/2),2)</f>
        <v>2.49</v>
      </c>
      <c r="M144" s="0" t="str">
        <f aca="false">IF(AND(C144="czwartek",K144-L144&lt;40),"tak","nie")</f>
        <v>nie</v>
      </c>
      <c r="N144" s="0" t="n">
        <f aca="false">ROUND(IF(M144="tak",45-(K144-L144),0),2)</f>
        <v>0</v>
      </c>
      <c r="O144" s="0" t="n">
        <f aca="false">IF(M144="tak",45,K144-L144)</f>
        <v>42.51</v>
      </c>
      <c r="P144" s="0" t="n">
        <f aca="false">T143</f>
        <v>9.66</v>
      </c>
      <c r="Q144" s="4" t="n">
        <f aca="false">ROUND(IF(J144="lpg",B144*0.09,(B144/2)*0.09),2)</f>
        <v>3.74</v>
      </c>
      <c r="R144" s="0" t="str">
        <f aca="false">IF(P144-Q144&lt;5,"tak","nie")</f>
        <v>nie</v>
      </c>
      <c r="S144" s="0" t="n">
        <f aca="false">IF(R144="tak",30-AC144,0)</f>
        <v>0</v>
      </c>
      <c r="T144" s="0" t="n">
        <f aca="false">IF(R144="tak",30,P144-Q144)</f>
        <v>5.92</v>
      </c>
      <c r="AB144" s="0" t="str">
        <f aca="false">IF(P144&lt;5.25,"tak","")</f>
        <v/>
      </c>
      <c r="AC144" s="0" t="n">
        <f aca="false">P144-Q144</f>
        <v>5.92</v>
      </c>
    </row>
    <row r="145" customFormat="false" ht="13.8" hidden="false" customHeight="false" outlineLevel="0" collapsed="false">
      <c r="A145" s="3" t="n">
        <v>41783</v>
      </c>
      <c r="B145" s="0" t="n">
        <v>101</v>
      </c>
      <c r="C145" s="0" t="str">
        <f aca="false">IF(WEEKDAY(A145,2)=4,"czwartek","")</f>
        <v/>
      </c>
      <c r="E145" s="4" t="n">
        <f aca="false">IF(E144&lt;5,30,E144-G144)</f>
        <v>5.925</v>
      </c>
      <c r="F145" s="4" t="n">
        <f aca="false">IF(AND(F144&lt;40,C144="czwartek"),45,F144-H144)</f>
        <v>36.54</v>
      </c>
      <c r="G145" s="4" t="n">
        <f aca="false">IF(E145&gt;15,9/100*B145,9/100*B145/2)</f>
        <v>4.545</v>
      </c>
      <c r="H145" s="4" t="n">
        <f aca="false">IF(E145&lt;=15,6/100*B145/2,0)</f>
        <v>3.03</v>
      </c>
      <c r="I145" s="4"/>
      <c r="J145" s="0" t="str">
        <f aca="false">IF(P145&gt;15,"lpg","50/50")</f>
        <v>50/50</v>
      </c>
      <c r="K145" s="0" t="n">
        <f aca="false">O144</f>
        <v>42.51</v>
      </c>
      <c r="L145" s="0" t="n">
        <f aca="false">ROUND(IF(J145="lpg",0,0.06*B145/2),2)</f>
        <v>3.03</v>
      </c>
      <c r="M145" s="0" t="str">
        <f aca="false">IF(AND(C145="czwartek",K145-L145&lt;40),"tak","nie")</f>
        <v>nie</v>
      </c>
      <c r="N145" s="0" t="n">
        <f aca="false">ROUND(IF(M145="tak",45-(K145-L145),0),2)</f>
        <v>0</v>
      </c>
      <c r="O145" s="0" t="n">
        <f aca="false">IF(M145="tak",45,K145-L145)</f>
        <v>39.48</v>
      </c>
      <c r="P145" s="0" t="n">
        <f aca="false">T144</f>
        <v>5.92</v>
      </c>
      <c r="Q145" s="4" t="n">
        <f aca="false">ROUND(IF(J145="lpg",B145*0.09,(B145/2)*0.09),2)</f>
        <v>4.55</v>
      </c>
      <c r="R145" s="0" t="str">
        <f aca="false">IF(P145-Q145&lt;5,"tak","nie")</f>
        <v>tak</v>
      </c>
      <c r="S145" s="0" t="n">
        <f aca="false">IF(R145="tak",30-AC145,0)</f>
        <v>28.63</v>
      </c>
      <c r="T145" s="0" t="n">
        <f aca="false">IF(R145="tak",30,P145-Q145)</f>
        <v>30</v>
      </c>
      <c r="AB145" s="0" t="str">
        <f aca="false">IF(P145&lt;5.25,"tak","")</f>
        <v/>
      </c>
      <c r="AC145" s="0" t="n">
        <f aca="false">P145-Q145</f>
        <v>1.37</v>
      </c>
    </row>
    <row r="146" customFormat="false" ht="13.8" hidden="false" customHeight="false" outlineLevel="0" collapsed="false">
      <c r="A146" s="3" t="n">
        <v>41784</v>
      </c>
      <c r="B146" s="0" t="n">
        <v>43</v>
      </c>
      <c r="C146" s="0" t="str">
        <f aca="false">IF(WEEKDAY(A146,2)=4,"czwartek","")</f>
        <v/>
      </c>
      <c r="E146" s="4" t="n">
        <f aca="false">IF(E145&lt;5,30,E145-G145)</f>
        <v>1.38</v>
      </c>
      <c r="F146" s="4" t="n">
        <f aca="false">IF(AND(F145&lt;40,C145="czwartek"),45,F145-H145)</f>
        <v>33.51</v>
      </c>
      <c r="G146" s="4" t="n">
        <f aca="false">IF(E146&gt;15,9/100*B146,9/100*B146/2)</f>
        <v>1.935</v>
      </c>
      <c r="H146" s="4" t="n">
        <f aca="false">IF(E146&lt;=15,6/100*B146/2,0)</f>
        <v>1.29</v>
      </c>
      <c r="I146" s="4"/>
      <c r="J146" s="0" t="str">
        <f aca="false">IF(P146&gt;15,"lpg","50/50")</f>
        <v>lpg</v>
      </c>
      <c r="K146" s="0" t="n">
        <f aca="false">O145</f>
        <v>39.48</v>
      </c>
      <c r="L146" s="0" t="n">
        <f aca="false">ROUND(IF(J146="lpg",0,0.06*B146/2),2)</f>
        <v>0</v>
      </c>
      <c r="M146" s="0" t="str">
        <f aca="false">IF(AND(C146="czwartek",K146-L146&lt;40),"tak","nie")</f>
        <v>nie</v>
      </c>
      <c r="N146" s="0" t="n">
        <f aca="false">ROUND(IF(M146="tak",45-(K146-L146),0),2)</f>
        <v>0</v>
      </c>
      <c r="O146" s="0" t="n">
        <f aca="false">IF(M146="tak",45,K146-L146)</f>
        <v>39.48</v>
      </c>
      <c r="P146" s="0" t="n">
        <f aca="false">T145</f>
        <v>30</v>
      </c>
      <c r="Q146" s="4" t="n">
        <f aca="false">ROUND(IF(J146="lpg",B146*0.09,(B146/2)*0.09),2)</f>
        <v>3.87</v>
      </c>
      <c r="R146" s="0" t="str">
        <f aca="false">IF(P146-Q146&lt;5,"tak","nie")</f>
        <v>nie</v>
      </c>
      <c r="S146" s="0" t="n">
        <f aca="false">IF(R146="tak",30-AC146,0)</f>
        <v>0</v>
      </c>
      <c r="T146" s="0" t="n">
        <f aca="false">IF(R146="tak",30,P146-Q146)</f>
        <v>26.13</v>
      </c>
      <c r="AB146" s="0" t="str">
        <f aca="false">IF(P146&lt;5.25,"tak","")</f>
        <v/>
      </c>
      <c r="AC146" s="0" t="n">
        <f aca="false">P146-Q146</f>
        <v>26.13</v>
      </c>
    </row>
    <row r="147" customFormat="false" ht="13.8" hidden="false" customHeight="false" outlineLevel="0" collapsed="false">
      <c r="A147" s="3" t="n">
        <v>41785</v>
      </c>
      <c r="B147" s="0" t="n">
        <v>59</v>
      </c>
      <c r="C147" s="0" t="str">
        <f aca="false">IF(WEEKDAY(A147,2)=4,"czwartek","")</f>
        <v/>
      </c>
      <c r="E147" s="4" t="n">
        <f aca="false">IF(E146&lt;5,30,E146-G146)</f>
        <v>30</v>
      </c>
      <c r="F147" s="4" t="n">
        <f aca="false">IF(AND(F146&lt;40,C146="czwartek"),45,F146-H146)</f>
        <v>32.22</v>
      </c>
      <c r="G147" s="4" t="n">
        <f aca="false">IF(E147&gt;15,9/100*B147,9/100*B147/2)</f>
        <v>5.31</v>
      </c>
      <c r="H147" s="4" t="n">
        <f aca="false">IF(E147&lt;=15,6/100*B147/2,0)</f>
        <v>0</v>
      </c>
      <c r="I147" s="4"/>
      <c r="J147" s="0" t="str">
        <f aca="false">IF(P147&gt;15,"lpg","50/50")</f>
        <v>lpg</v>
      </c>
      <c r="K147" s="0" t="n">
        <f aca="false">O146</f>
        <v>39.48</v>
      </c>
      <c r="L147" s="0" t="n">
        <f aca="false">ROUND(IF(J147="lpg",0,0.06*B147/2),2)</f>
        <v>0</v>
      </c>
      <c r="M147" s="0" t="str">
        <f aca="false">IF(AND(C147="czwartek",K147-L147&lt;40),"tak","nie")</f>
        <v>nie</v>
      </c>
      <c r="N147" s="0" t="n">
        <f aca="false">ROUND(IF(M147="tak",45-(K147-L147),0),2)</f>
        <v>0</v>
      </c>
      <c r="O147" s="0" t="n">
        <f aca="false">IF(M147="tak",45,K147-L147)</f>
        <v>39.48</v>
      </c>
      <c r="P147" s="0" t="n">
        <f aca="false">T146</f>
        <v>26.13</v>
      </c>
      <c r="Q147" s="4" t="n">
        <f aca="false">ROUND(IF(J147="lpg",B147*0.09,(B147/2)*0.09),2)</f>
        <v>5.31</v>
      </c>
      <c r="R147" s="0" t="str">
        <f aca="false">IF(P147-Q147&lt;5,"tak","nie")</f>
        <v>nie</v>
      </c>
      <c r="S147" s="0" t="n">
        <f aca="false">IF(R147="tak",30-AC147,0)</f>
        <v>0</v>
      </c>
      <c r="T147" s="0" t="n">
        <f aca="false">IF(R147="tak",30,P147-Q147)</f>
        <v>20.82</v>
      </c>
      <c r="AB147" s="0" t="str">
        <f aca="false">IF(P147&lt;5.25,"tak","")</f>
        <v/>
      </c>
      <c r="AC147" s="0" t="n">
        <f aca="false">P147-Q147</f>
        <v>20.82</v>
      </c>
    </row>
    <row r="148" customFormat="false" ht="13.8" hidden="false" customHeight="false" outlineLevel="0" collapsed="false">
      <c r="A148" s="3" t="n">
        <v>41786</v>
      </c>
      <c r="B148" s="0" t="n">
        <v>81</v>
      </c>
      <c r="C148" s="0" t="str">
        <f aca="false">IF(WEEKDAY(A148,2)=4,"czwartek","")</f>
        <v/>
      </c>
      <c r="E148" s="4" t="n">
        <f aca="false">IF(E147&lt;5,30,E147-G147)</f>
        <v>24.69</v>
      </c>
      <c r="F148" s="4" t="n">
        <f aca="false">IF(AND(F147&lt;40,C147="czwartek"),45,F147-H147)</f>
        <v>32.22</v>
      </c>
      <c r="G148" s="4" t="n">
        <f aca="false">IF(E148&gt;15,9/100*B148,9/100*B148/2)</f>
        <v>7.29</v>
      </c>
      <c r="H148" s="4" t="n">
        <f aca="false">IF(E148&lt;=15,6/100*B148/2,0)</f>
        <v>0</v>
      </c>
      <c r="I148" s="4"/>
      <c r="J148" s="0" t="str">
        <f aca="false">IF(P148&gt;15,"lpg","50/50")</f>
        <v>lpg</v>
      </c>
      <c r="K148" s="0" t="n">
        <f aca="false">O147</f>
        <v>39.48</v>
      </c>
      <c r="L148" s="0" t="n">
        <f aca="false">ROUND(IF(J148="lpg",0,0.06*B148/2),2)</f>
        <v>0</v>
      </c>
      <c r="M148" s="0" t="str">
        <f aca="false">IF(AND(C148="czwartek",K148-L148&lt;40),"tak","nie")</f>
        <v>nie</v>
      </c>
      <c r="N148" s="0" t="n">
        <f aca="false">ROUND(IF(M148="tak",45-(K148-L148),0),2)</f>
        <v>0</v>
      </c>
      <c r="O148" s="0" t="n">
        <f aca="false">IF(M148="tak",45,K148-L148)</f>
        <v>39.48</v>
      </c>
      <c r="P148" s="0" t="n">
        <f aca="false">T147</f>
        <v>20.82</v>
      </c>
      <c r="Q148" s="4" t="n">
        <f aca="false">ROUND(IF(J148="lpg",B148*0.09,(B148/2)*0.09),2)</f>
        <v>7.29</v>
      </c>
      <c r="R148" s="0" t="str">
        <f aca="false">IF(P148-Q148&lt;5,"tak","nie")</f>
        <v>nie</v>
      </c>
      <c r="S148" s="0" t="n">
        <f aca="false">IF(R148="tak",30-AC148,0)</f>
        <v>0</v>
      </c>
      <c r="T148" s="0" t="n">
        <f aca="false">IF(R148="tak",30,P148-Q148)</f>
        <v>13.53</v>
      </c>
      <c r="AB148" s="0" t="str">
        <f aca="false">IF(P148&lt;5.25,"tak","")</f>
        <v/>
      </c>
      <c r="AC148" s="0" t="n">
        <f aca="false">P148-Q148</f>
        <v>13.53</v>
      </c>
    </row>
    <row r="149" customFormat="false" ht="13.8" hidden="false" customHeight="false" outlineLevel="0" collapsed="false">
      <c r="A149" s="3" t="n">
        <v>41787</v>
      </c>
      <c r="B149" s="0" t="n">
        <v>89</v>
      </c>
      <c r="C149" s="0" t="str">
        <f aca="false">IF(WEEKDAY(A149,2)=4,"czwartek","")</f>
        <v/>
      </c>
      <c r="E149" s="4" t="n">
        <f aca="false">IF(E148&lt;5,30,E148-G148)</f>
        <v>17.4</v>
      </c>
      <c r="F149" s="4" t="n">
        <f aca="false">IF(AND(F148&lt;40,C148="czwartek"),45,F148-H148)</f>
        <v>32.22</v>
      </c>
      <c r="G149" s="4" t="n">
        <f aca="false">IF(E149&gt;15,9/100*B149,9/100*B149/2)</f>
        <v>8.01</v>
      </c>
      <c r="H149" s="4" t="n">
        <f aca="false">IF(E149&lt;=15,6/100*B149/2,0)</f>
        <v>0</v>
      </c>
      <c r="I149" s="4"/>
      <c r="J149" s="0" t="str">
        <f aca="false">IF(P149&gt;15,"lpg","50/50")</f>
        <v>50/50</v>
      </c>
      <c r="K149" s="0" t="n">
        <f aca="false">O148</f>
        <v>39.48</v>
      </c>
      <c r="L149" s="0" t="n">
        <f aca="false">ROUND(IF(J149="lpg",0,0.06*B149/2),2)</f>
        <v>2.67</v>
      </c>
      <c r="M149" s="0" t="str">
        <f aca="false">IF(AND(C149="czwartek",K149-L149&lt;40),"tak","nie")</f>
        <v>nie</v>
      </c>
      <c r="N149" s="0" t="n">
        <f aca="false">ROUND(IF(M149="tak",45-(K149-L149),0),2)</f>
        <v>0</v>
      </c>
      <c r="O149" s="0" t="n">
        <f aca="false">IF(M149="tak",45,K149-L149)</f>
        <v>36.81</v>
      </c>
      <c r="P149" s="0" t="n">
        <f aca="false">T148</f>
        <v>13.53</v>
      </c>
      <c r="Q149" s="4" t="n">
        <f aca="false">ROUND(IF(J149="lpg",B149*0.09,(B149/2)*0.09),2)</f>
        <v>4.01</v>
      </c>
      <c r="R149" s="0" t="str">
        <f aca="false">IF(P149-Q149&lt;5,"tak","nie")</f>
        <v>nie</v>
      </c>
      <c r="S149" s="0" t="n">
        <f aca="false">IF(R149="tak",30-AC149,0)</f>
        <v>0</v>
      </c>
      <c r="T149" s="0" t="n">
        <f aca="false">IF(R149="tak",30,P149-Q149)</f>
        <v>9.52</v>
      </c>
      <c r="AB149" s="0" t="str">
        <f aca="false">IF(P149&lt;5.25,"tak","")</f>
        <v/>
      </c>
      <c r="AC149" s="0" t="n">
        <f aca="false">P149-Q149</f>
        <v>9.52</v>
      </c>
    </row>
    <row r="150" customFormat="false" ht="13.8" hidden="false" customHeight="false" outlineLevel="0" collapsed="false">
      <c r="A150" s="3" t="n">
        <v>41788</v>
      </c>
      <c r="B150" s="0" t="n">
        <v>43</v>
      </c>
      <c r="C150" s="0" t="str">
        <f aca="false">IF(WEEKDAY(A150,2)=4,"czwartek","")</f>
        <v>czwartek</v>
      </c>
      <c r="E150" s="4" t="n">
        <f aca="false">IF(E149&lt;5,30,E149-G149)</f>
        <v>9.39</v>
      </c>
      <c r="F150" s="4" t="n">
        <f aca="false">IF(AND(F149&lt;40,C149="czwartek"),45,F149-H149)</f>
        <v>32.22</v>
      </c>
      <c r="G150" s="4" t="n">
        <f aca="false">IF(E150&gt;15,9/100*B150,9/100*B150/2)</f>
        <v>1.935</v>
      </c>
      <c r="H150" s="4" t="n">
        <f aca="false">IF(E150&lt;=15,6/100*B150/2,0)</f>
        <v>1.29</v>
      </c>
      <c r="I150" s="4"/>
      <c r="J150" s="0" t="str">
        <f aca="false">IF(P150&gt;15,"lpg","50/50")</f>
        <v>50/50</v>
      </c>
      <c r="K150" s="0" t="n">
        <f aca="false">O149</f>
        <v>36.81</v>
      </c>
      <c r="L150" s="0" t="n">
        <f aca="false">ROUND(IF(J150="lpg",0,0.06*B150/2),2)</f>
        <v>1.29</v>
      </c>
      <c r="M150" s="0" t="str">
        <f aca="false">IF(AND(C150="czwartek",K150-L150&lt;40),"tak","nie")</f>
        <v>tak</v>
      </c>
      <c r="N150" s="0" t="n">
        <f aca="false">ROUND(IF(M150="tak",45-(K150-L150),0),2)</f>
        <v>9.48</v>
      </c>
      <c r="O150" s="0" t="n">
        <f aca="false">IF(M150="tak",45,K150-L150)</f>
        <v>45</v>
      </c>
      <c r="P150" s="0" t="n">
        <f aca="false">T149</f>
        <v>9.52</v>
      </c>
      <c r="Q150" s="4" t="n">
        <f aca="false">ROUND(IF(J150="lpg",B150*0.09,(B150/2)*0.09),2)</f>
        <v>1.94</v>
      </c>
      <c r="R150" s="0" t="str">
        <f aca="false">IF(P150-Q150&lt;5,"tak","nie")</f>
        <v>nie</v>
      </c>
      <c r="S150" s="0" t="n">
        <f aca="false">IF(R150="tak",30-AC150,0)</f>
        <v>0</v>
      </c>
      <c r="T150" s="0" t="n">
        <f aca="false">IF(R150="tak",30,P150-Q150)</f>
        <v>7.58</v>
      </c>
      <c r="AB150" s="0" t="str">
        <f aca="false">IF(P150&lt;5.25,"tak","")</f>
        <v/>
      </c>
      <c r="AC150" s="0" t="n">
        <f aca="false">P150-Q150</f>
        <v>7.58</v>
      </c>
    </row>
    <row r="151" customFormat="false" ht="13.8" hidden="false" customHeight="false" outlineLevel="0" collapsed="false">
      <c r="A151" s="3" t="n">
        <v>41789</v>
      </c>
      <c r="B151" s="0" t="n">
        <v>67</v>
      </c>
      <c r="C151" s="0" t="str">
        <f aca="false">IF(WEEKDAY(A151,2)=4,"czwartek","")</f>
        <v/>
      </c>
      <c r="E151" s="4" t="n">
        <f aca="false">IF(E150&lt;5,30,E150-G150)</f>
        <v>7.455</v>
      </c>
      <c r="F151" s="4" t="n">
        <f aca="false">IF(AND(F150&lt;40,C150="czwartek"),45,F150-H150)</f>
        <v>45</v>
      </c>
      <c r="G151" s="4" t="n">
        <f aca="false">IF(E151&gt;15,9/100*B151,9/100*B151/2)</f>
        <v>3.015</v>
      </c>
      <c r="H151" s="4" t="n">
        <f aca="false">IF(E151&lt;=15,6/100*B151/2,0)</f>
        <v>2.01</v>
      </c>
      <c r="I151" s="4"/>
      <c r="J151" s="0" t="str">
        <f aca="false">IF(P151&gt;15,"lpg","50/50")</f>
        <v>50/50</v>
      </c>
      <c r="K151" s="0" t="n">
        <f aca="false">O150</f>
        <v>45</v>
      </c>
      <c r="L151" s="0" t="n">
        <f aca="false">ROUND(IF(J151="lpg",0,0.06*B151/2),2)</f>
        <v>2.01</v>
      </c>
      <c r="M151" s="0" t="str">
        <f aca="false">IF(AND(C151="czwartek",K151-L151&lt;40),"tak","nie")</f>
        <v>nie</v>
      </c>
      <c r="N151" s="0" t="n">
        <f aca="false">ROUND(IF(M151="tak",45-(K151-L151),0),2)</f>
        <v>0</v>
      </c>
      <c r="O151" s="0" t="n">
        <f aca="false">IF(M151="tak",45,K151-L151)</f>
        <v>42.99</v>
      </c>
      <c r="P151" s="0" t="n">
        <f aca="false">T150</f>
        <v>7.58</v>
      </c>
      <c r="Q151" s="4" t="n">
        <f aca="false">ROUND(IF(J151="lpg",B151*0.09,(B151/2)*0.09),2)</f>
        <v>3.02</v>
      </c>
      <c r="R151" s="0" t="str">
        <f aca="false">IF(P151-Q151&lt;5,"tak","nie")</f>
        <v>tak</v>
      </c>
      <c r="S151" s="0" t="n">
        <f aca="false">IF(R151="tak",30-AC151,0)</f>
        <v>25.44</v>
      </c>
      <c r="T151" s="0" t="n">
        <f aca="false">IF(R151="tak",30,P151-Q151)</f>
        <v>30</v>
      </c>
      <c r="AB151" s="0" t="str">
        <f aca="false">IF(P151&lt;5.25,"tak","")</f>
        <v/>
      </c>
      <c r="AC151" s="0" t="n">
        <f aca="false">P151-Q151</f>
        <v>4.56</v>
      </c>
    </row>
    <row r="152" customFormat="false" ht="13.8" hidden="false" customHeight="false" outlineLevel="0" collapsed="false">
      <c r="A152" s="3" t="n">
        <v>41790</v>
      </c>
      <c r="B152" s="0" t="n">
        <v>122</v>
      </c>
      <c r="C152" s="0" t="str">
        <f aca="false">IF(WEEKDAY(A152,2)=4,"czwartek","")</f>
        <v/>
      </c>
      <c r="E152" s="4" t="n">
        <f aca="false">IF(E151&lt;5,30,E151-G151)</f>
        <v>4.44</v>
      </c>
      <c r="F152" s="4" t="n">
        <f aca="false">IF(AND(F151&lt;40,C151="czwartek"),45,F151-H151)</f>
        <v>42.99</v>
      </c>
      <c r="G152" s="4" t="n">
        <f aca="false">IF(E152&gt;15,9/100*B152,9/100*B152/2)</f>
        <v>5.49</v>
      </c>
      <c r="H152" s="4" t="n">
        <f aca="false">IF(E152&lt;=15,6/100*B152/2,0)</f>
        <v>3.66</v>
      </c>
      <c r="I152" s="4"/>
      <c r="J152" s="0" t="str">
        <f aca="false">IF(P152&gt;15,"lpg","50/50")</f>
        <v>lpg</v>
      </c>
      <c r="K152" s="0" t="n">
        <f aca="false">O151</f>
        <v>42.99</v>
      </c>
      <c r="L152" s="0" t="n">
        <f aca="false">ROUND(IF(J152="lpg",0,0.06*B152/2),2)</f>
        <v>0</v>
      </c>
      <c r="M152" s="0" t="str">
        <f aca="false">IF(AND(C152="czwartek",K152-L152&lt;40),"tak","nie")</f>
        <v>nie</v>
      </c>
      <c r="N152" s="0" t="n">
        <f aca="false">ROUND(IF(M152="tak",45-(K152-L152),0),2)</f>
        <v>0</v>
      </c>
      <c r="O152" s="0" t="n">
        <f aca="false">IF(M152="tak",45,K152-L152)</f>
        <v>42.99</v>
      </c>
      <c r="P152" s="0" t="n">
        <f aca="false">T151</f>
        <v>30</v>
      </c>
      <c r="Q152" s="4" t="n">
        <f aca="false">ROUND(IF(J152="lpg",B152*0.09,(B152/2)*0.09),2)</f>
        <v>10.98</v>
      </c>
      <c r="R152" s="0" t="str">
        <f aca="false">IF(P152-Q152&lt;5,"tak","nie")</f>
        <v>nie</v>
      </c>
      <c r="S152" s="0" t="n">
        <f aca="false">IF(R152="tak",30-AC152,0)</f>
        <v>0</v>
      </c>
      <c r="T152" s="0" t="n">
        <f aca="false">IF(R152="tak",30,P152-Q152)</f>
        <v>19.02</v>
      </c>
      <c r="AB152" s="0" t="str">
        <f aca="false">IF(P152&lt;5.25,"tak","")</f>
        <v/>
      </c>
      <c r="AC152" s="0" t="n">
        <f aca="false">P152-Q152</f>
        <v>19.02</v>
      </c>
    </row>
    <row r="153" customFormat="false" ht="13.8" hidden="false" customHeight="false" outlineLevel="0" collapsed="false">
      <c r="A153" s="3" t="n">
        <v>41791</v>
      </c>
      <c r="B153" s="0" t="n">
        <v>100</v>
      </c>
      <c r="C153" s="0" t="str">
        <f aca="false">IF(WEEKDAY(A153,2)=4,"czwartek","")</f>
        <v/>
      </c>
      <c r="E153" s="4" t="n">
        <f aca="false">IF(E152&lt;5,30,E152-G152)</f>
        <v>30</v>
      </c>
      <c r="F153" s="4" t="n">
        <f aca="false">IF(AND(F152&lt;40,C152="czwartek"),45,F152-H152)</f>
        <v>39.33</v>
      </c>
      <c r="G153" s="4" t="n">
        <f aca="false">IF(E153&gt;15,9/100*B153,9/100*B153/2)</f>
        <v>9</v>
      </c>
      <c r="H153" s="4" t="n">
        <f aca="false">IF(E153&lt;=15,6/100*B153/2,0)</f>
        <v>0</v>
      </c>
      <c r="I153" s="4"/>
      <c r="J153" s="0" t="str">
        <f aca="false">IF(P153&gt;15,"lpg","50/50")</f>
        <v>lpg</v>
      </c>
      <c r="K153" s="0" t="n">
        <f aca="false">O152</f>
        <v>42.99</v>
      </c>
      <c r="L153" s="0" t="n">
        <f aca="false">ROUND(IF(J153="lpg",0,0.06*B153/2),2)</f>
        <v>0</v>
      </c>
      <c r="M153" s="0" t="str">
        <f aca="false">IF(AND(C153="czwartek",K153-L153&lt;40),"tak","nie")</f>
        <v>nie</v>
      </c>
      <c r="N153" s="0" t="n">
        <f aca="false">ROUND(IF(M153="tak",45-(K153-L153),0),2)</f>
        <v>0</v>
      </c>
      <c r="O153" s="0" t="n">
        <f aca="false">IF(M153="tak",45,K153-L153)</f>
        <v>42.99</v>
      </c>
      <c r="P153" s="0" t="n">
        <f aca="false">T152</f>
        <v>19.02</v>
      </c>
      <c r="Q153" s="4" t="n">
        <f aca="false">ROUND(IF(J153="lpg",B153*0.09,(B153/2)*0.09),2)</f>
        <v>9</v>
      </c>
      <c r="R153" s="0" t="str">
        <f aca="false">IF(P153-Q153&lt;5,"tak","nie")</f>
        <v>nie</v>
      </c>
      <c r="S153" s="0" t="n">
        <f aca="false">IF(R153="tak",30-AC153,0)</f>
        <v>0</v>
      </c>
      <c r="T153" s="0" t="n">
        <f aca="false">IF(R153="tak",30,P153-Q153)</f>
        <v>10.02</v>
      </c>
      <c r="AB153" s="0" t="str">
        <f aca="false">IF(P153&lt;5.25,"tak","")</f>
        <v/>
      </c>
      <c r="AC153" s="0" t="n">
        <f aca="false">P153-Q153</f>
        <v>10.02</v>
      </c>
    </row>
    <row r="154" customFormat="false" ht="13.8" hidden="false" customHeight="false" outlineLevel="0" collapsed="false">
      <c r="A154" s="3" t="n">
        <v>41792</v>
      </c>
      <c r="B154" s="0" t="n">
        <v>145</v>
      </c>
      <c r="C154" s="0" t="str">
        <f aca="false">IF(WEEKDAY(A154,2)=4,"czwartek","")</f>
        <v/>
      </c>
      <c r="E154" s="4" t="n">
        <f aca="false">IF(E153&lt;5,30,E153-G153)</f>
        <v>21</v>
      </c>
      <c r="F154" s="4" t="n">
        <f aca="false">IF(AND(F153&lt;40,C153="czwartek"),45,F153-H153)</f>
        <v>39.33</v>
      </c>
      <c r="G154" s="4" t="n">
        <f aca="false">IF(E154&gt;15,9/100*B154,9/100*B154/2)</f>
        <v>13.05</v>
      </c>
      <c r="H154" s="4" t="n">
        <f aca="false">IF(E154&lt;=15,6/100*B154/2,0)</f>
        <v>0</v>
      </c>
      <c r="I154" s="4"/>
      <c r="J154" s="0" t="str">
        <f aca="false">IF(P154&gt;15,"lpg","50/50")</f>
        <v>50/50</v>
      </c>
      <c r="K154" s="0" t="n">
        <f aca="false">O153</f>
        <v>42.99</v>
      </c>
      <c r="L154" s="0" t="n">
        <f aca="false">ROUND(IF(J154="lpg",0,0.06*B154/2),2)</f>
        <v>4.35</v>
      </c>
      <c r="M154" s="0" t="str">
        <f aca="false">IF(AND(C154="czwartek",K154-L154&lt;40),"tak","nie")</f>
        <v>nie</v>
      </c>
      <c r="N154" s="0" t="n">
        <f aca="false">ROUND(IF(M154="tak",45-(K154-L154),0),2)</f>
        <v>0</v>
      </c>
      <c r="O154" s="0" t="n">
        <f aca="false">IF(M154="tak",45,K154-L154)</f>
        <v>38.64</v>
      </c>
      <c r="P154" s="0" t="n">
        <f aca="false">T153</f>
        <v>10.02</v>
      </c>
      <c r="Q154" s="4" t="n">
        <f aca="false">ROUND(IF(J154="lpg",B154*0.09,(B154/2)*0.09),2)</f>
        <v>6.53</v>
      </c>
      <c r="R154" s="0" t="str">
        <f aca="false">IF(P154-Q154&lt;5,"tak","nie")</f>
        <v>tak</v>
      </c>
      <c r="S154" s="0" t="n">
        <f aca="false">IF(R154="tak",30-AC154,0)</f>
        <v>26.51</v>
      </c>
      <c r="T154" s="0" t="n">
        <f aca="false">IF(R154="tak",30,P154-Q154)</f>
        <v>30</v>
      </c>
      <c r="AB154" s="0" t="str">
        <f aca="false">IF(P154&lt;5.25,"tak","")</f>
        <v/>
      </c>
      <c r="AC154" s="0" t="n">
        <f aca="false">P154-Q154</f>
        <v>3.49</v>
      </c>
    </row>
    <row r="155" customFormat="false" ht="13.8" hidden="false" customHeight="false" outlineLevel="0" collapsed="false">
      <c r="A155" s="3" t="n">
        <v>41793</v>
      </c>
      <c r="B155" s="0" t="n">
        <v>36</v>
      </c>
      <c r="C155" s="0" t="str">
        <f aca="false">IF(WEEKDAY(A155,2)=4,"czwartek","")</f>
        <v/>
      </c>
      <c r="E155" s="4" t="n">
        <f aca="false">IF(E154&lt;5,30,E154-G154)</f>
        <v>7.95</v>
      </c>
      <c r="F155" s="4" t="n">
        <f aca="false">IF(AND(F154&lt;40,C154="czwartek"),45,F154-H154)</f>
        <v>39.33</v>
      </c>
      <c r="G155" s="4" t="n">
        <f aca="false">IF(E155&gt;15,9/100*B155,9/100*B155/2)</f>
        <v>1.62</v>
      </c>
      <c r="H155" s="4" t="n">
        <f aca="false">IF(E155&lt;=15,6/100*B155/2,0)</f>
        <v>1.08</v>
      </c>
      <c r="I155" s="4"/>
      <c r="J155" s="0" t="str">
        <f aca="false">IF(P155&gt;15,"lpg","50/50")</f>
        <v>lpg</v>
      </c>
      <c r="K155" s="0" t="n">
        <f aca="false">O154</f>
        <v>38.64</v>
      </c>
      <c r="L155" s="0" t="n">
        <f aca="false">ROUND(IF(J155="lpg",0,0.06*B155/2),2)</f>
        <v>0</v>
      </c>
      <c r="M155" s="0" t="str">
        <f aca="false">IF(AND(C155="czwartek",K155-L155&lt;40),"tak","nie")</f>
        <v>nie</v>
      </c>
      <c r="N155" s="0" t="n">
        <f aca="false">ROUND(IF(M155="tak",45-(K155-L155),0),2)</f>
        <v>0</v>
      </c>
      <c r="O155" s="0" t="n">
        <f aca="false">IF(M155="tak",45,K155-L155)</f>
        <v>38.64</v>
      </c>
      <c r="P155" s="0" t="n">
        <f aca="false">T154</f>
        <v>30</v>
      </c>
      <c r="Q155" s="4" t="n">
        <f aca="false">ROUND(IF(J155="lpg",B155*0.09,(B155/2)*0.09),2)</f>
        <v>3.24</v>
      </c>
      <c r="R155" s="0" t="str">
        <f aca="false">IF(P155-Q155&lt;5,"tak","nie")</f>
        <v>nie</v>
      </c>
      <c r="S155" s="0" t="n">
        <f aca="false">IF(R155="tak",30-AC155,0)</f>
        <v>0</v>
      </c>
      <c r="T155" s="0" t="n">
        <f aca="false">IF(R155="tak",30,P155-Q155)</f>
        <v>26.76</v>
      </c>
      <c r="AB155" s="0" t="str">
        <f aca="false">IF(P155&lt;5.25,"tak","")</f>
        <v/>
      </c>
      <c r="AC155" s="0" t="n">
        <f aca="false">P155-Q155</f>
        <v>26.76</v>
      </c>
    </row>
    <row r="156" customFormat="false" ht="13.8" hidden="false" customHeight="false" outlineLevel="0" collapsed="false">
      <c r="A156" s="3" t="n">
        <v>41794</v>
      </c>
      <c r="B156" s="0" t="n">
        <v>75</v>
      </c>
      <c r="C156" s="0" t="str">
        <f aca="false">IF(WEEKDAY(A156,2)=4,"czwartek","")</f>
        <v/>
      </c>
      <c r="E156" s="4" t="n">
        <f aca="false">IF(E155&lt;5,30,E155-G155)</f>
        <v>6.33</v>
      </c>
      <c r="F156" s="4" t="n">
        <f aca="false">IF(AND(F155&lt;40,C155="czwartek"),45,F155-H155)</f>
        <v>38.25</v>
      </c>
      <c r="G156" s="4" t="n">
        <f aca="false">IF(E156&gt;15,9/100*B156,9/100*B156/2)</f>
        <v>3.375</v>
      </c>
      <c r="H156" s="4" t="n">
        <f aca="false">IF(E156&lt;=15,6/100*B156/2,0)</f>
        <v>2.25</v>
      </c>
      <c r="I156" s="4"/>
      <c r="J156" s="0" t="str">
        <f aca="false">IF(P156&gt;15,"lpg","50/50")</f>
        <v>lpg</v>
      </c>
      <c r="K156" s="0" t="n">
        <f aca="false">O155</f>
        <v>38.64</v>
      </c>
      <c r="L156" s="0" t="n">
        <f aca="false">ROUND(IF(J156="lpg",0,0.06*B156/2),2)</f>
        <v>0</v>
      </c>
      <c r="M156" s="0" t="str">
        <f aca="false">IF(AND(C156="czwartek",K156-L156&lt;40),"tak","nie")</f>
        <v>nie</v>
      </c>
      <c r="N156" s="0" t="n">
        <f aca="false">ROUND(IF(M156="tak",45-(K156-L156),0),2)</f>
        <v>0</v>
      </c>
      <c r="O156" s="0" t="n">
        <f aca="false">IF(M156="tak",45,K156-L156)</f>
        <v>38.64</v>
      </c>
      <c r="P156" s="0" t="n">
        <f aca="false">T155</f>
        <v>26.76</v>
      </c>
      <c r="Q156" s="4" t="n">
        <f aca="false">ROUND(IF(J156="lpg",B156*0.09,(B156/2)*0.09),2)</f>
        <v>6.75</v>
      </c>
      <c r="R156" s="0" t="str">
        <f aca="false">IF(P156-Q156&lt;5,"tak","nie")</f>
        <v>nie</v>
      </c>
      <c r="S156" s="0" t="n">
        <f aca="false">IF(R156="tak",30-AC156,0)</f>
        <v>0</v>
      </c>
      <c r="T156" s="0" t="n">
        <f aca="false">IF(R156="tak",30,P156-Q156)</f>
        <v>20.01</v>
      </c>
      <c r="AB156" s="0" t="str">
        <f aca="false">IF(P156&lt;5.25,"tak","")</f>
        <v/>
      </c>
      <c r="AC156" s="0" t="n">
        <f aca="false">P156-Q156</f>
        <v>20.01</v>
      </c>
    </row>
    <row r="157" customFormat="false" ht="13.8" hidden="false" customHeight="false" outlineLevel="0" collapsed="false">
      <c r="A157" s="3" t="n">
        <v>41795</v>
      </c>
      <c r="B157" s="0" t="n">
        <v>132</v>
      </c>
      <c r="C157" s="0" t="str">
        <f aca="false">IF(WEEKDAY(A157,2)=4,"czwartek","")</f>
        <v>czwartek</v>
      </c>
      <c r="E157" s="4" t="n">
        <f aca="false">IF(E156&lt;5,30,E156-G156)</f>
        <v>2.955</v>
      </c>
      <c r="F157" s="4" t="n">
        <f aca="false">IF(AND(F156&lt;40,C156="czwartek"),45,F156-H156)</f>
        <v>36</v>
      </c>
      <c r="G157" s="4" t="n">
        <f aca="false">IF(E157&gt;15,9/100*B157,9/100*B157/2)</f>
        <v>5.94</v>
      </c>
      <c r="H157" s="4" t="n">
        <f aca="false">IF(E157&lt;=15,6/100*B157/2,0)</f>
        <v>3.96</v>
      </c>
      <c r="I157" s="4"/>
      <c r="J157" s="0" t="str">
        <f aca="false">IF(P157&gt;15,"lpg","50/50")</f>
        <v>lpg</v>
      </c>
      <c r="K157" s="0" t="n">
        <f aca="false">O156</f>
        <v>38.64</v>
      </c>
      <c r="L157" s="0" t="n">
        <f aca="false">ROUND(IF(J157="lpg",0,0.06*B157/2),2)</f>
        <v>0</v>
      </c>
      <c r="M157" s="0" t="str">
        <f aca="false">IF(AND(C157="czwartek",K157-L157&lt;40),"tak","nie")</f>
        <v>tak</v>
      </c>
      <c r="N157" s="0" t="n">
        <f aca="false">ROUND(IF(M157="tak",45-(K157-L157),0),2)</f>
        <v>6.36</v>
      </c>
      <c r="O157" s="0" t="n">
        <f aca="false">IF(M157="tak",45,K157-L157)</f>
        <v>45</v>
      </c>
      <c r="P157" s="0" t="n">
        <f aca="false">T156</f>
        <v>20.01</v>
      </c>
      <c r="Q157" s="4" t="n">
        <f aca="false">ROUND(IF(J157="lpg",B157*0.09,(B157/2)*0.09),2)</f>
        <v>11.88</v>
      </c>
      <c r="R157" s="0" t="str">
        <f aca="false">IF(P157-Q157&lt;5,"tak","nie")</f>
        <v>nie</v>
      </c>
      <c r="S157" s="0" t="n">
        <f aca="false">IF(R157="tak",30-AC157,0)</f>
        <v>0</v>
      </c>
      <c r="T157" s="0" t="n">
        <f aca="false">IF(R157="tak",30,P157-Q157)</f>
        <v>8.13</v>
      </c>
      <c r="AB157" s="0" t="str">
        <f aca="false">IF(P157&lt;5.25,"tak","")</f>
        <v/>
      </c>
      <c r="AC157" s="0" t="n">
        <f aca="false">P157-Q157</f>
        <v>8.13</v>
      </c>
    </row>
    <row r="158" customFormat="false" ht="13.8" hidden="false" customHeight="false" outlineLevel="0" collapsed="false">
      <c r="A158" s="3" t="n">
        <v>41796</v>
      </c>
      <c r="B158" s="0" t="n">
        <v>51</v>
      </c>
      <c r="C158" s="0" t="str">
        <f aca="false">IF(WEEKDAY(A158,2)=4,"czwartek","")</f>
        <v/>
      </c>
      <c r="E158" s="4" t="n">
        <f aca="false">IF(E157&lt;5,30,E157-G157)</f>
        <v>30</v>
      </c>
      <c r="F158" s="4" t="n">
        <f aca="false">IF(AND(F157&lt;40,C157="czwartek"),45,F157-H157)</f>
        <v>45</v>
      </c>
      <c r="G158" s="4" t="n">
        <f aca="false">IF(E158&gt;15,9/100*B158,9/100*B158/2)</f>
        <v>4.59</v>
      </c>
      <c r="H158" s="4" t="n">
        <f aca="false">IF(E158&lt;=15,6/100*B158/2,0)</f>
        <v>0</v>
      </c>
      <c r="I158" s="4"/>
      <c r="J158" s="0" t="str">
        <f aca="false">IF(P158&gt;15,"lpg","50/50")</f>
        <v>50/50</v>
      </c>
      <c r="K158" s="0" t="n">
        <f aca="false">O157</f>
        <v>45</v>
      </c>
      <c r="L158" s="0" t="n">
        <f aca="false">ROUND(IF(J158="lpg",0,0.06*B158/2),2)</f>
        <v>1.53</v>
      </c>
      <c r="M158" s="0" t="str">
        <f aca="false">IF(AND(C158="czwartek",K158-L158&lt;40),"tak","nie")</f>
        <v>nie</v>
      </c>
      <c r="N158" s="0" t="n">
        <f aca="false">ROUND(IF(M158="tak",45-(K158-L158),0),2)</f>
        <v>0</v>
      </c>
      <c r="O158" s="0" t="n">
        <f aca="false">IF(M158="tak",45,K158-L158)</f>
        <v>43.47</v>
      </c>
      <c r="P158" s="0" t="n">
        <f aca="false">T157</f>
        <v>8.13</v>
      </c>
      <c r="Q158" s="4" t="n">
        <f aca="false">ROUND(IF(J158="lpg",B158*0.09,(B158/2)*0.09),2)</f>
        <v>2.3</v>
      </c>
      <c r="R158" s="0" t="str">
        <f aca="false">IF(P158-Q158&lt;5,"tak","nie")</f>
        <v>nie</v>
      </c>
      <c r="S158" s="0" t="n">
        <f aca="false">IF(R158="tak",30-AC158,0)</f>
        <v>0</v>
      </c>
      <c r="T158" s="0" t="n">
        <f aca="false">IF(R158="tak",30,P158-Q158)</f>
        <v>5.83</v>
      </c>
      <c r="AB158" s="0" t="str">
        <f aca="false">IF(P158&lt;5.25,"tak","")</f>
        <v/>
      </c>
      <c r="AC158" s="0" t="n">
        <f aca="false">P158-Q158</f>
        <v>5.83</v>
      </c>
    </row>
    <row r="159" customFormat="false" ht="13.8" hidden="false" customHeight="false" outlineLevel="0" collapsed="false">
      <c r="A159" s="3" t="n">
        <v>41797</v>
      </c>
      <c r="B159" s="0" t="n">
        <v>32</v>
      </c>
      <c r="C159" s="0" t="str">
        <f aca="false">IF(WEEKDAY(A159,2)=4,"czwartek","")</f>
        <v/>
      </c>
      <c r="E159" s="4" t="n">
        <f aca="false">IF(E158&lt;5,30,E158-G158)</f>
        <v>25.41</v>
      </c>
      <c r="F159" s="4" t="n">
        <f aca="false">IF(AND(F158&lt;40,C158="czwartek"),45,F158-H158)</f>
        <v>45</v>
      </c>
      <c r="G159" s="4" t="n">
        <f aca="false">IF(E159&gt;15,9/100*B159,9/100*B159/2)</f>
        <v>2.88</v>
      </c>
      <c r="H159" s="4" t="n">
        <f aca="false">IF(E159&lt;=15,6/100*B159/2,0)</f>
        <v>0</v>
      </c>
      <c r="I159" s="4"/>
      <c r="J159" s="0" t="str">
        <f aca="false">IF(P159&gt;15,"lpg","50/50")</f>
        <v>50/50</v>
      </c>
      <c r="K159" s="0" t="n">
        <f aca="false">O158</f>
        <v>43.47</v>
      </c>
      <c r="L159" s="0" t="n">
        <f aca="false">ROUND(IF(J159="lpg",0,0.06*B159/2),2)</f>
        <v>0.96</v>
      </c>
      <c r="M159" s="0" t="str">
        <f aca="false">IF(AND(C159="czwartek",K159-L159&lt;40),"tak","nie")</f>
        <v>nie</v>
      </c>
      <c r="N159" s="0" t="n">
        <f aca="false">ROUND(IF(M159="tak",45-(K159-L159),0),2)</f>
        <v>0</v>
      </c>
      <c r="O159" s="0" t="n">
        <f aca="false">IF(M159="tak",45,K159-L159)</f>
        <v>42.51</v>
      </c>
      <c r="P159" s="0" t="n">
        <f aca="false">T158</f>
        <v>5.83</v>
      </c>
      <c r="Q159" s="4" t="n">
        <f aca="false">ROUND(IF(J159="lpg",B159*0.09,(B159/2)*0.09),2)</f>
        <v>1.44</v>
      </c>
      <c r="R159" s="0" t="str">
        <f aca="false">IF(P159-Q159&lt;5,"tak","nie")</f>
        <v>tak</v>
      </c>
      <c r="S159" s="0" t="n">
        <f aca="false">IF(R159="tak",30-AC159,0)</f>
        <v>25.61</v>
      </c>
      <c r="T159" s="0" t="n">
        <f aca="false">IF(R159="tak",30,P159-Q159)</f>
        <v>30</v>
      </c>
      <c r="AB159" s="0" t="str">
        <f aca="false">IF(P159&lt;5.25,"tak","")</f>
        <v/>
      </c>
      <c r="AC159" s="0" t="n">
        <f aca="false">P159-Q159</f>
        <v>4.39</v>
      </c>
    </row>
    <row r="160" customFormat="false" ht="13.8" hidden="false" customHeight="false" outlineLevel="0" collapsed="false">
      <c r="A160" s="3" t="n">
        <v>41798</v>
      </c>
      <c r="B160" s="0" t="n">
        <v>130</v>
      </c>
      <c r="C160" s="0" t="str">
        <f aca="false">IF(WEEKDAY(A160,2)=4,"czwartek","")</f>
        <v/>
      </c>
      <c r="E160" s="4" t="n">
        <f aca="false">IF(E159&lt;5,30,E159-G159)</f>
        <v>22.53</v>
      </c>
      <c r="F160" s="4" t="n">
        <f aca="false">IF(AND(F159&lt;40,C159="czwartek"),45,F159-H159)</f>
        <v>45</v>
      </c>
      <c r="G160" s="4" t="n">
        <f aca="false">IF(E160&gt;15,9/100*B160,9/100*B160/2)</f>
        <v>11.7</v>
      </c>
      <c r="H160" s="4" t="n">
        <f aca="false">IF(E160&lt;=15,6/100*B160/2,0)</f>
        <v>0</v>
      </c>
      <c r="I160" s="4"/>
      <c r="J160" s="0" t="str">
        <f aca="false">IF(P160&gt;15,"lpg","50/50")</f>
        <v>lpg</v>
      </c>
      <c r="K160" s="0" t="n">
        <f aca="false">O159</f>
        <v>42.51</v>
      </c>
      <c r="L160" s="0" t="n">
        <f aca="false">ROUND(IF(J160="lpg",0,0.06*B160/2),2)</f>
        <v>0</v>
      </c>
      <c r="M160" s="0" t="str">
        <f aca="false">IF(AND(C160="czwartek",K160-L160&lt;40),"tak","nie")</f>
        <v>nie</v>
      </c>
      <c r="N160" s="0" t="n">
        <f aca="false">ROUND(IF(M160="tak",45-(K160-L160),0),2)</f>
        <v>0</v>
      </c>
      <c r="O160" s="0" t="n">
        <f aca="false">IF(M160="tak",45,K160-L160)</f>
        <v>42.51</v>
      </c>
      <c r="P160" s="0" t="n">
        <f aca="false">T159</f>
        <v>30</v>
      </c>
      <c r="Q160" s="4" t="n">
        <f aca="false">ROUND(IF(J160="lpg",B160*0.09,(B160/2)*0.09),2)</f>
        <v>11.7</v>
      </c>
      <c r="R160" s="0" t="str">
        <f aca="false">IF(P160-Q160&lt;5,"tak","nie")</f>
        <v>nie</v>
      </c>
      <c r="S160" s="0" t="n">
        <f aca="false">IF(R160="tak",30-AC160,0)</f>
        <v>0</v>
      </c>
      <c r="T160" s="0" t="n">
        <f aca="false">IF(R160="tak",30,P160-Q160)</f>
        <v>18.3</v>
      </c>
      <c r="AB160" s="0" t="str">
        <f aca="false">IF(P160&lt;5.25,"tak","")</f>
        <v/>
      </c>
      <c r="AC160" s="0" t="n">
        <f aca="false">P160-Q160</f>
        <v>18.3</v>
      </c>
    </row>
    <row r="161" customFormat="false" ht="13.8" hidden="false" customHeight="false" outlineLevel="0" collapsed="false">
      <c r="A161" s="3" t="n">
        <v>41799</v>
      </c>
      <c r="B161" s="0" t="n">
        <v>25</v>
      </c>
      <c r="C161" s="0" t="str">
        <f aca="false">IF(WEEKDAY(A161,2)=4,"czwartek","")</f>
        <v/>
      </c>
      <c r="E161" s="4" t="n">
        <f aca="false">IF(E160&lt;5,30,E160-G160)</f>
        <v>10.83</v>
      </c>
      <c r="F161" s="4" t="n">
        <f aca="false">IF(AND(F160&lt;40,C160="czwartek"),45,F160-H160)</f>
        <v>45</v>
      </c>
      <c r="G161" s="4" t="n">
        <f aca="false">IF(E161&gt;15,9/100*B161,9/100*B161/2)</f>
        <v>1.125</v>
      </c>
      <c r="H161" s="4" t="n">
        <f aca="false">IF(E161&lt;=15,6/100*B161/2,0)</f>
        <v>0.75</v>
      </c>
      <c r="I161" s="4"/>
      <c r="J161" s="0" t="str">
        <f aca="false">IF(P161&gt;15,"lpg","50/50")</f>
        <v>lpg</v>
      </c>
      <c r="K161" s="0" t="n">
        <f aca="false">O160</f>
        <v>42.51</v>
      </c>
      <c r="L161" s="0" t="n">
        <f aca="false">ROUND(IF(J161="lpg",0,0.06*B161/2),2)</f>
        <v>0</v>
      </c>
      <c r="M161" s="0" t="str">
        <f aca="false">IF(AND(C161="czwartek",K161-L161&lt;40),"tak","nie")</f>
        <v>nie</v>
      </c>
      <c r="N161" s="0" t="n">
        <f aca="false">ROUND(IF(M161="tak",45-(K161-L161),0),2)</f>
        <v>0</v>
      </c>
      <c r="O161" s="0" t="n">
        <f aca="false">IF(M161="tak",45,K161-L161)</f>
        <v>42.51</v>
      </c>
      <c r="P161" s="0" t="n">
        <f aca="false">T160</f>
        <v>18.3</v>
      </c>
      <c r="Q161" s="4" t="n">
        <f aca="false">ROUND(IF(J161="lpg",B161*0.09,(B161/2)*0.09),2)</f>
        <v>2.25</v>
      </c>
      <c r="R161" s="0" t="str">
        <f aca="false">IF(P161-Q161&lt;5,"tak","nie")</f>
        <v>nie</v>
      </c>
      <c r="S161" s="0" t="n">
        <f aca="false">IF(R161="tak",30-AC161,0)</f>
        <v>0</v>
      </c>
      <c r="T161" s="0" t="n">
        <f aca="false">IF(R161="tak",30,P161-Q161)</f>
        <v>16.05</v>
      </c>
      <c r="AB161" s="0" t="str">
        <f aca="false">IF(P161&lt;5.25,"tak","")</f>
        <v/>
      </c>
      <c r="AC161" s="0" t="n">
        <f aca="false">P161-Q161</f>
        <v>16.05</v>
      </c>
    </row>
    <row r="162" customFormat="false" ht="13.8" hidden="false" customHeight="false" outlineLevel="0" collapsed="false">
      <c r="A162" s="3" t="n">
        <v>41800</v>
      </c>
      <c r="B162" s="0" t="n">
        <v>60</v>
      </c>
      <c r="C162" s="0" t="str">
        <f aca="false">IF(WEEKDAY(A162,2)=4,"czwartek","")</f>
        <v/>
      </c>
      <c r="E162" s="4" t="n">
        <f aca="false">IF(E161&lt;5,30,E161-G161)</f>
        <v>9.705</v>
      </c>
      <c r="F162" s="4" t="n">
        <f aca="false">IF(AND(F161&lt;40,C161="czwartek"),45,F161-H161)</f>
        <v>44.25</v>
      </c>
      <c r="G162" s="4" t="n">
        <f aca="false">IF(E162&gt;15,9/100*B162,9/100*B162/2)</f>
        <v>2.7</v>
      </c>
      <c r="H162" s="4" t="n">
        <f aca="false">IF(E162&lt;=15,6/100*B162/2,0)</f>
        <v>1.8</v>
      </c>
      <c r="I162" s="4"/>
      <c r="J162" s="0" t="str">
        <f aca="false">IF(P162&gt;15,"lpg","50/50")</f>
        <v>lpg</v>
      </c>
      <c r="K162" s="0" t="n">
        <f aca="false">O161</f>
        <v>42.51</v>
      </c>
      <c r="L162" s="0" t="n">
        <f aca="false">ROUND(IF(J162="lpg",0,0.06*B162/2),2)</f>
        <v>0</v>
      </c>
      <c r="M162" s="0" t="str">
        <f aca="false">IF(AND(C162="czwartek",K162-L162&lt;40),"tak","nie")</f>
        <v>nie</v>
      </c>
      <c r="N162" s="0" t="n">
        <f aca="false">ROUND(IF(M162="tak",45-(K162-L162),0),2)</f>
        <v>0</v>
      </c>
      <c r="O162" s="0" t="n">
        <f aca="false">IF(M162="tak",45,K162-L162)</f>
        <v>42.51</v>
      </c>
      <c r="P162" s="0" t="n">
        <f aca="false">T161</f>
        <v>16.05</v>
      </c>
      <c r="Q162" s="4" t="n">
        <f aca="false">ROUND(IF(J162="lpg",B162*0.09,(B162/2)*0.09),2)</f>
        <v>5.4</v>
      </c>
      <c r="R162" s="0" t="str">
        <f aca="false">IF(P162-Q162&lt;5,"tak","nie")</f>
        <v>nie</v>
      </c>
      <c r="S162" s="0" t="n">
        <f aca="false">IF(R162="tak",30-AC162,0)</f>
        <v>0</v>
      </c>
      <c r="T162" s="0" t="n">
        <f aca="false">IF(R162="tak",30,P162-Q162)</f>
        <v>10.65</v>
      </c>
      <c r="AB162" s="0" t="str">
        <f aca="false">IF(P162&lt;5.25,"tak","")</f>
        <v/>
      </c>
      <c r="AC162" s="0" t="n">
        <f aca="false">P162-Q162</f>
        <v>10.65</v>
      </c>
    </row>
    <row r="163" customFormat="false" ht="13.8" hidden="false" customHeight="false" outlineLevel="0" collapsed="false">
      <c r="A163" s="3" t="n">
        <v>41801</v>
      </c>
      <c r="B163" s="0" t="n">
        <v>104</v>
      </c>
      <c r="C163" s="0" t="str">
        <f aca="false">IF(WEEKDAY(A163,2)=4,"czwartek","")</f>
        <v/>
      </c>
      <c r="E163" s="4" t="n">
        <f aca="false">IF(E162&lt;5,30,E162-G162)</f>
        <v>7.005</v>
      </c>
      <c r="F163" s="4" t="n">
        <f aca="false">IF(AND(F162&lt;40,C162="czwartek"),45,F162-H162)</f>
        <v>42.45</v>
      </c>
      <c r="G163" s="4" t="n">
        <f aca="false">IF(E163&gt;15,9/100*B163,9/100*B163/2)</f>
        <v>4.68</v>
      </c>
      <c r="H163" s="4" t="n">
        <f aca="false">IF(E163&lt;=15,6/100*B163/2,0)</f>
        <v>3.12</v>
      </c>
      <c r="I163" s="4"/>
      <c r="J163" s="0" t="str">
        <f aca="false">IF(P163&gt;15,"lpg","50/50")</f>
        <v>50/50</v>
      </c>
      <c r="K163" s="0" t="n">
        <f aca="false">O162</f>
        <v>42.51</v>
      </c>
      <c r="L163" s="0" t="n">
        <f aca="false">ROUND(IF(J163="lpg",0,0.06*B163/2),2)</f>
        <v>3.12</v>
      </c>
      <c r="M163" s="0" t="str">
        <f aca="false">IF(AND(C163="czwartek",K163-L163&lt;40),"tak","nie")</f>
        <v>nie</v>
      </c>
      <c r="N163" s="0" t="n">
        <f aca="false">ROUND(IF(M163="tak",45-(K163-L163),0),2)</f>
        <v>0</v>
      </c>
      <c r="O163" s="0" t="n">
        <f aca="false">IF(M163="tak",45,K163-L163)</f>
        <v>39.39</v>
      </c>
      <c r="P163" s="0" t="n">
        <f aca="false">T162</f>
        <v>10.65</v>
      </c>
      <c r="Q163" s="4" t="n">
        <f aca="false">ROUND(IF(J163="lpg",B163*0.09,(B163/2)*0.09),2)</f>
        <v>4.68</v>
      </c>
      <c r="R163" s="0" t="str">
        <f aca="false">IF(P163-Q163&lt;5,"tak","nie")</f>
        <v>nie</v>
      </c>
      <c r="S163" s="0" t="n">
        <f aca="false">IF(R163="tak",30-AC163,0)</f>
        <v>0</v>
      </c>
      <c r="T163" s="0" t="n">
        <f aca="false">IF(R163="tak",30,P163-Q163)</f>
        <v>5.97</v>
      </c>
      <c r="AB163" s="0" t="str">
        <f aca="false">IF(P163&lt;5.25,"tak","")</f>
        <v/>
      </c>
      <c r="AC163" s="0" t="n">
        <f aca="false">P163-Q163</f>
        <v>5.97</v>
      </c>
    </row>
    <row r="164" customFormat="false" ht="13.8" hidden="false" customHeight="false" outlineLevel="0" collapsed="false">
      <c r="A164" s="3" t="n">
        <v>41802</v>
      </c>
      <c r="B164" s="0" t="n">
        <v>118</v>
      </c>
      <c r="C164" s="0" t="str">
        <f aca="false">IF(WEEKDAY(A164,2)=4,"czwartek","")</f>
        <v>czwartek</v>
      </c>
      <c r="E164" s="4" t="n">
        <f aca="false">IF(E163&lt;5,30,E163-G163)</f>
        <v>2.325</v>
      </c>
      <c r="F164" s="4" t="n">
        <f aca="false">IF(AND(F163&lt;40,C163="czwartek"),45,F163-H163)</f>
        <v>39.33</v>
      </c>
      <c r="G164" s="4" t="n">
        <f aca="false">IF(E164&gt;15,9/100*B164,9/100*B164/2)</f>
        <v>5.31</v>
      </c>
      <c r="H164" s="4" t="n">
        <f aca="false">IF(E164&lt;=15,6/100*B164/2,0)</f>
        <v>3.54</v>
      </c>
      <c r="I164" s="4"/>
      <c r="J164" s="0" t="str">
        <f aca="false">IF(P164&gt;15,"lpg","50/50")</f>
        <v>50/50</v>
      </c>
      <c r="K164" s="0" t="n">
        <f aca="false">O163</f>
        <v>39.39</v>
      </c>
      <c r="L164" s="0" t="n">
        <f aca="false">ROUND(IF(J164="lpg",0,0.06*B164/2),2)</f>
        <v>3.54</v>
      </c>
      <c r="M164" s="0" t="str">
        <f aca="false">IF(AND(C164="czwartek",K164-L164&lt;40),"tak","nie")</f>
        <v>tak</v>
      </c>
      <c r="N164" s="0" t="n">
        <f aca="false">ROUND(IF(M164="tak",45-(K164-L164),0),2)</f>
        <v>9.15</v>
      </c>
      <c r="O164" s="0" t="n">
        <f aca="false">IF(M164="tak",45,K164-L164)</f>
        <v>45</v>
      </c>
      <c r="P164" s="0" t="n">
        <f aca="false">T163</f>
        <v>5.97</v>
      </c>
      <c r="Q164" s="4" t="n">
        <f aca="false">ROUND(IF(J164="lpg",B164*0.09,(B164/2)*0.09),2)</f>
        <v>5.31</v>
      </c>
      <c r="R164" s="0" t="str">
        <f aca="false">IF(P164-Q164&lt;5,"tak","nie")</f>
        <v>tak</v>
      </c>
      <c r="S164" s="0" t="n">
        <f aca="false">IF(R164="tak",30-AC164,0)</f>
        <v>29.34</v>
      </c>
      <c r="T164" s="0" t="n">
        <f aca="false">IF(R164="tak",30,P164-Q164)</f>
        <v>30</v>
      </c>
      <c r="AB164" s="0" t="str">
        <f aca="false">IF(P164&lt;5.25,"tak","")</f>
        <v/>
      </c>
      <c r="AC164" s="0" t="n">
        <f aca="false">P164-Q164</f>
        <v>0.660000000000001</v>
      </c>
    </row>
    <row r="165" customFormat="false" ht="13.8" hidden="false" customHeight="false" outlineLevel="0" collapsed="false">
      <c r="A165" s="3" t="n">
        <v>41803</v>
      </c>
      <c r="B165" s="0" t="n">
        <v>35</v>
      </c>
      <c r="C165" s="0" t="str">
        <f aca="false">IF(WEEKDAY(A165,2)=4,"czwartek","")</f>
        <v/>
      </c>
      <c r="E165" s="4" t="n">
        <f aca="false">IF(E164&lt;5,30,E164-G164)</f>
        <v>30</v>
      </c>
      <c r="F165" s="4" t="n">
        <f aca="false">IF(AND(F164&lt;40,C164="czwartek"),45,F164-H164)</f>
        <v>45</v>
      </c>
      <c r="G165" s="4" t="n">
        <f aca="false">IF(E165&gt;15,9/100*B165,9/100*B165/2)</f>
        <v>3.15</v>
      </c>
      <c r="H165" s="4" t="n">
        <f aca="false">IF(E165&lt;=15,6/100*B165/2,0)</f>
        <v>0</v>
      </c>
      <c r="I165" s="4"/>
      <c r="J165" s="0" t="str">
        <f aca="false">IF(P165&gt;15,"lpg","50/50")</f>
        <v>lpg</v>
      </c>
      <c r="K165" s="0" t="n">
        <f aca="false">O164</f>
        <v>45</v>
      </c>
      <c r="L165" s="0" t="n">
        <f aca="false">ROUND(IF(J165="lpg",0,0.06*B165/2),2)</f>
        <v>0</v>
      </c>
      <c r="M165" s="0" t="str">
        <f aca="false">IF(AND(C165="czwartek",K165-L165&lt;40),"tak","nie")</f>
        <v>nie</v>
      </c>
      <c r="N165" s="0" t="n">
        <f aca="false">ROUND(IF(M165="tak",45-(K165-L165),0),2)</f>
        <v>0</v>
      </c>
      <c r="O165" s="0" t="n">
        <f aca="false">IF(M165="tak",45,K165-L165)</f>
        <v>45</v>
      </c>
      <c r="P165" s="0" t="n">
        <f aca="false">T164</f>
        <v>30</v>
      </c>
      <c r="Q165" s="4" t="n">
        <f aca="false">ROUND(IF(J165="lpg",B165*0.09,(B165/2)*0.09),2)</f>
        <v>3.15</v>
      </c>
      <c r="R165" s="0" t="str">
        <f aca="false">IF(P165-Q165&lt;5,"tak","nie")</f>
        <v>nie</v>
      </c>
      <c r="S165" s="0" t="n">
        <f aca="false">IF(R165="tak",30-AC165,0)</f>
        <v>0</v>
      </c>
      <c r="T165" s="0" t="n">
        <f aca="false">IF(R165="tak",30,P165-Q165)</f>
        <v>26.85</v>
      </c>
      <c r="AB165" s="0" t="str">
        <f aca="false">IF(P165&lt;5.25,"tak","")</f>
        <v/>
      </c>
      <c r="AC165" s="0" t="n">
        <f aca="false">P165-Q165</f>
        <v>26.85</v>
      </c>
    </row>
    <row r="166" customFormat="false" ht="13.8" hidden="false" customHeight="false" outlineLevel="0" collapsed="false">
      <c r="A166" s="3" t="n">
        <v>41804</v>
      </c>
      <c r="B166" s="0" t="n">
        <v>96</v>
      </c>
      <c r="C166" s="0" t="str">
        <f aca="false">IF(WEEKDAY(A166,2)=4,"czwartek","")</f>
        <v/>
      </c>
      <c r="E166" s="4" t="n">
        <f aca="false">IF(E165&lt;5,30,E165-G165)</f>
        <v>26.85</v>
      </c>
      <c r="F166" s="4" t="n">
        <f aca="false">IF(AND(F165&lt;40,C165="czwartek"),45,F165-H165)</f>
        <v>45</v>
      </c>
      <c r="G166" s="4" t="n">
        <f aca="false">IF(E166&gt;15,9/100*B166,9/100*B166/2)</f>
        <v>8.64</v>
      </c>
      <c r="H166" s="4" t="n">
        <f aca="false">IF(E166&lt;=15,6/100*B166/2,0)</f>
        <v>0</v>
      </c>
      <c r="I166" s="4"/>
      <c r="J166" s="0" t="str">
        <f aca="false">IF(P166&gt;15,"lpg","50/50")</f>
        <v>lpg</v>
      </c>
      <c r="K166" s="0" t="n">
        <f aca="false">O165</f>
        <v>45</v>
      </c>
      <c r="L166" s="0" t="n">
        <f aca="false">ROUND(IF(J166="lpg",0,0.06*B166/2),2)</f>
        <v>0</v>
      </c>
      <c r="M166" s="0" t="str">
        <f aca="false">IF(AND(C166="czwartek",K166-L166&lt;40),"tak","nie")</f>
        <v>nie</v>
      </c>
      <c r="N166" s="0" t="n">
        <f aca="false">ROUND(IF(M166="tak",45-(K166-L166),0),2)</f>
        <v>0</v>
      </c>
      <c r="O166" s="0" t="n">
        <f aca="false">IF(M166="tak",45,K166-L166)</f>
        <v>45</v>
      </c>
      <c r="P166" s="0" t="n">
        <f aca="false">T165</f>
        <v>26.85</v>
      </c>
      <c r="Q166" s="4" t="n">
        <f aca="false">ROUND(IF(J166="lpg",B166*0.09,(B166/2)*0.09),2)</f>
        <v>8.64</v>
      </c>
      <c r="R166" s="0" t="str">
        <f aca="false">IF(P166-Q166&lt;5,"tak","nie")</f>
        <v>nie</v>
      </c>
      <c r="S166" s="0" t="n">
        <f aca="false">IF(R166="tak",30-AC166,0)</f>
        <v>0</v>
      </c>
      <c r="T166" s="0" t="n">
        <f aca="false">IF(R166="tak",30,P166-Q166)</f>
        <v>18.21</v>
      </c>
      <c r="AB166" s="0" t="str">
        <f aca="false">IF(P166&lt;5.25,"tak","")</f>
        <v/>
      </c>
      <c r="AC166" s="0" t="n">
        <f aca="false">P166-Q166</f>
        <v>18.21</v>
      </c>
    </row>
    <row r="167" customFormat="false" ht="13.8" hidden="false" customHeight="false" outlineLevel="0" collapsed="false">
      <c r="A167" s="3" t="n">
        <v>41805</v>
      </c>
      <c r="B167" s="0" t="n">
        <v>23</v>
      </c>
      <c r="C167" s="0" t="str">
        <f aca="false">IF(WEEKDAY(A167,2)=4,"czwartek","")</f>
        <v/>
      </c>
      <c r="E167" s="4" t="n">
        <f aca="false">IF(E166&lt;5,30,E166-G166)</f>
        <v>18.21</v>
      </c>
      <c r="F167" s="4" t="n">
        <f aca="false">IF(AND(F166&lt;40,C166="czwartek"),45,F166-H166)</f>
        <v>45</v>
      </c>
      <c r="G167" s="4" t="n">
        <f aca="false">IF(E167&gt;15,9/100*B167,9/100*B167/2)</f>
        <v>2.07</v>
      </c>
      <c r="H167" s="4" t="n">
        <f aca="false">IF(E167&lt;=15,6/100*B167/2,0)</f>
        <v>0</v>
      </c>
      <c r="I167" s="4"/>
      <c r="J167" s="0" t="str">
        <f aca="false">IF(P167&gt;15,"lpg","50/50")</f>
        <v>lpg</v>
      </c>
      <c r="K167" s="0" t="n">
        <f aca="false">O166</f>
        <v>45</v>
      </c>
      <c r="L167" s="0" t="n">
        <f aca="false">ROUND(IF(J167="lpg",0,0.06*B167/2),2)</f>
        <v>0</v>
      </c>
      <c r="M167" s="0" t="str">
        <f aca="false">IF(AND(C167="czwartek",K167-L167&lt;40),"tak","nie")</f>
        <v>nie</v>
      </c>
      <c r="N167" s="0" t="n">
        <f aca="false">ROUND(IF(M167="tak",45-(K167-L167),0),2)</f>
        <v>0</v>
      </c>
      <c r="O167" s="0" t="n">
        <f aca="false">IF(M167="tak",45,K167-L167)</f>
        <v>45</v>
      </c>
      <c r="P167" s="0" t="n">
        <f aca="false">T166</f>
        <v>18.21</v>
      </c>
      <c r="Q167" s="4" t="n">
        <f aca="false">ROUND(IF(J167="lpg",B167*0.09,(B167/2)*0.09),2)</f>
        <v>2.07</v>
      </c>
      <c r="R167" s="0" t="str">
        <f aca="false">IF(P167-Q167&lt;5,"tak","nie")</f>
        <v>nie</v>
      </c>
      <c r="S167" s="0" t="n">
        <f aca="false">IF(R167="tak",30-AC167,0)</f>
        <v>0</v>
      </c>
      <c r="T167" s="0" t="n">
        <f aca="false">IF(R167="tak",30,P167-Q167)</f>
        <v>16.14</v>
      </c>
      <c r="AB167" s="0" t="str">
        <f aca="false">IF(P167&lt;5.25,"tak","")</f>
        <v/>
      </c>
      <c r="AC167" s="0" t="n">
        <f aca="false">P167-Q167</f>
        <v>16.14</v>
      </c>
    </row>
    <row r="168" customFormat="false" ht="13.8" hidden="false" customHeight="false" outlineLevel="0" collapsed="false">
      <c r="A168" s="3" t="n">
        <v>41806</v>
      </c>
      <c r="B168" s="0" t="n">
        <v>109</v>
      </c>
      <c r="C168" s="0" t="str">
        <f aca="false">IF(WEEKDAY(A168,2)=4,"czwartek","")</f>
        <v/>
      </c>
      <c r="E168" s="4" t="n">
        <f aca="false">IF(E167&lt;5,30,E167-G167)</f>
        <v>16.14</v>
      </c>
      <c r="F168" s="4" t="n">
        <f aca="false">IF(AND(F167&lt;40,C167="czwartek"),45,F167-H167)</f>
        <v>45</v>
      </c>
      <c r="G168" s="4" t="n">
        <f aca="false">IF(E168&gt;15,9/100*B168,9/100*B168/2)</f>
        <v>9.81</v>
      </c>
      <c r="H168" s="4" t="n">
        <f aca="false">IF(E168&lt;=15,6/100*B168/2,0)</f>
        <v>0</v>
      </c>
      <c r="I168" s="4"/>
      <c r="J168" s="0" t="str">
        <f aca="false">IF(P168&gt;15,"lpg","50/50")</f>
        <v>lpg</v>
      </c>
      <c r="K168" s="0" t="n">
        <f aca="false">O167</f>
        <v>45</v>
      </c>
      <c r="L168" s="0" t="n">
        <f aca="false">ROUND(IF(J168="lpg",0,0.06*B168/2),2)</f>
        <v>0</v>
      </c>
      <c r="M168" s="0" t="str">
        <f aca="false">IF(AND(C168="czwartek",K168-L168&lt;40),"tak","nie")</f>
        <v>nie</v>
      </c>
      <c r="N168" s="0" t="n">
        <f aca="false">ROUND(IF(M168="tak",45-(K168-L168),0),2)</f>
        <v>0</v>
      </c>
      <c r="O168" s="0" t="n">
        <f aca="false">IF(M168="tak",45,K168-L168)</f>
        <v>45</v>
      </c>
      <c r="P168" s="0" t="n">
        <f aca="false">T167</f>
        <v>16.14</v>
      </c>
      <c r="Q168" s="4" t="n">
        <f aca="false">ROUND(IF(J168="lpg",B168*0.09,(B168/2)*0.09),2)</f>
        <v>9.81</v>
      </c>
      <c r="R168" s="0" t="str">
        <f aca="false">IF(P168-Q168&lt;5,"tak","nie")</f>
        <v>nie</v>
      </c>
      <c r="S168" s="0" t="n">
        <f aca="false">IF(R168="tak",30-AC168,0)</f>
        <v>0</v>
      </c>
      <c r="T168" s="0" t="n">
        <f aca="false">IF(R168="tak",30,P168-Q168)</f>
        <v>6.33</v>
      </c>
      <c r="AB168" s="0" t="str">
        <f aca="false">IF(P168&lt;5.25,"tak","")</f>
        <v/>
      </c>
      <c r="AC168" s="0" t="n">
        <f aca="false">P168-Q168</f>
        <v>6.33</v>
      </c>
    </row>
    <row r="169" customFormat="false" ht="13.8" hidden="false" customHeight="false" outlineLevel="0" collapsed="false">
      <c r="A169" s="3" t="n">
        <v>41807</v>
      </c>
      <c r="B169" s="0" t="n">
        <v>39</v>
      </c>
      <c r="C169" s="0" t="str">
        <f aca="false">IF(WEEKDAY(A169,2)=4,"czwartek","")</f>
        <v/>
      </c>
      <c r="E169" s="4" t="n">
        <f aca="false">IF(E168&lt;5,30,E168-G168)</f>
        <v>6.33</v>
      </c>
      <c r="F169" s="4" t="n">
        <f aca="false">IF(AND(F168&lt;40,C168="czwartek"),45,F168-H168)</f>
        <v>45</v>
      </c>
      <c r="G169" s="4" t="n">
        <f aca="false">IF(E169&gt;15,9/100*B169,9/100*B169/2)</f>
        <v>1.755</v>
      </c>
      <c r="H169" s="4" t="n">
        <f aca="false">IF(E169&lt;=15,6/100*B169/2,0)</f>
        <v>1.17</v>
      </c>
      <c r="I169" s="4"/>
      <c r="J169" s="0" t="str">
        <f aca="false">IF(P169&gt;15,"lpg","50/50")</f>
        <v>50/50</v>
      </c>
      <c r="K169" s="0" t="n">
        <f aca="false">O168</f>
        <v>45</v>
      </c>
      <c r="L169" s="0" t="n">
        <f aca="false">ROUND(IF(J169="lpg",0,0.06*B169/2),2)</f>
        <v>1.17</v>
      </c>
      <c r="M169" s="0" t="str">
        <f aca="false">IF(AND(C169="czwartek",K169-L169&lt;40),"tak","nie")</f>
        <v>nie</v>
      </c>
      <c r="N169" s="0" t="n">
        <f aca="false">ROUND(IF(M169="tak",45-(K169-L169),0),2)</f>
        <v>0</v>
      </c>
      <c r="O169" s="0" t="n">
        <f aca="false">IF(M169="tak",45,K169-L169)</f>
        <v>43.83</v>
      </c>
      <c r="P169" s="0" t="n">
        <f aca="false">T168</f>
        <v>6.33</v>
      </c>
      <c r="Q169" s="4" t="n">
        <f aca="false">ROUND(IF(J169="lpg",B169*0.09,(B169/2)*0.09),2)</f>
        <v>1.76</v>
      </c>
      <c r="R169" s="0" t="str">
        <f aca="false">IF(P169-Q169&lt;5,"tak","nie")</f>
        <v>tak</v>
      </c>
      <c r="S169" s="0" t="n">
        <f aca="false">IF(R169="tak",30-AC169,0)</f>
        <v>25.43</v>
      </c>
      <c r="T169" s="0" t="n">
        <f aca="false">IF(R169="tak",30,P169-Q169)</f>
        <v>30</v>
      </c>
      <c r="AB169" s="0" t="str">
        <f aca="false">IF(P169&lt;5.25,"tak","")</f>
        <v/>
      </c>
      <c r="AC169" s="0" t="n">
        <f aca="false">P169-Q169</f>
        <v>4.57</v>
      </c>
    </row>
    <row r="170" customFormat="false" ht="13.8" hidden="false" customHeight="false" outlineLevel="0" collapsed="false">
      <c r="A170" s="3" t="n">
        <v>41808</v>
      </c>
      <c r="B170" s="0" t="n">
        <v>136</v>
      </c>
      <c r="C170" s="0" t="str">
        <f aca="false">IF(WEEKDAY(A170,2)=4,"czwartek","")</f>
        <v/>
      </c>
      <c r="E170" s="4" t="n">
        <f aca="false">IF(E169&lt;5,30,E169-G169)</f>
        <v>4.575</v>
      </c>
      <c r="F170" s="4" t="n">
        <f aca="false">IF(AND(F169&lt;40,C169="czwartek"),45,F169-H169)</f>
        <v>43.83</v>
      </c>
      <c r="G170" s="4" t="n">
        <f aca="false">IF(E170&gt;15,9/100*B170,9/100*B170/2)</f>
        <v>6.12</v>
      </c>
      <c r="H170" s="4" t="n">
        <f aca="false">IF(E170&lt;=15,6/100*B170/2,0)</f>
        <v>4.08</v>
      </c>
      <c r="I170" s="4"/>
      <c r="J170" s="0" t="str">
        <f aca="false">IF(P170&gt;15,"lpg","50/50")</f>
        <v>lpg</v>
      </c>
      <c r="K170" s="0" t="n">
        <f aca="false">O169</f>
        <v>43.83</v>
      </c>
      <c r="L170" s="0" t="n">
        <f aca="false">ROUND(IF(J170="lpg",0,0.06*B170/2),2)</f>
        <v>0</v>
      </c>
      <c r="M170" s="0" t="str">
        <f aca="false">IF(AND(C170="czwartek",K170-L170&lt;40),"tak","nie")</f>
        <v>nie</v>
      </c>
      <c r="N170" s="0" t="n">
        <f aca="false">ROUND(IF(M170="tak",45-(K170-L170),0),2)</f>
        <v>0</v>
      </c>
      <c r="O170" s="0" t="n">
        <f aca="false">IF(M170="tak",45,K170-L170)</f>
        <v>43.83</v>
      </c>
      <c r="P170" s="0" t="n">
        <f aca="false">T169</f>
        <v>30</v>
      </c>
      <c r="Q170" s="4" t="n">
        <f aca="false">ROUND(IF(J170="lpg",B170*0.09,(B170/2)*0.09),2)</f>
        <v>12.24</v>
      </c>
      <c r="R170" s="0" t="str">
        <f aca="false">IF(P170-Q170&lt;5,"tak","nie")</f>
        <v>nie</v>
      </c>
      <c r="S170" s="0" t="n">
        <f aca="false">IF(R170="tak",30-AC170,0)</f>
        <v>0</v>
      </c>
      <c r="T170" s="0" t="n">
        <f aca="false">IF(R170="tak",30,P170-Q170)</f>
        <v>17.76</v>
      </c>
      <c r="AB170" s="0" t="str">
        <f aca="false">IF(P170&lt;5.25,"tak","")</f>
        <v/>
      </c>
      <c r="AC170" s="0" t="n">
        <f aca="false">P170-Q170</f>
        <v>17.76</v>
      </c>
    </row>
    <row r="171" customFormat="false" ht="13.8" hidden="false" customHeight="false" outlineLevel="0" collapsed="false">
      <c r="A171" s="3" t="n">
        <v>41809</v>
      </c>
      <c r="B171" s="0" t="n">
        <v>132</v>
      </c>
      <c r="C171" s="0" t="str">
        <f aca="false">IF(WEEKDAY(A171,2)=4,"czwartek","")</f>
        <v>czwartek</v>
      </c>
      <c r="E171" s="4" t="n">
        <f aca="false">IF(E170&lt;5,30,E170-G170)</f>
        <v>30</v>
      </c>
      <c r="F171" s="4" t="n">
        <f aca="false">IF(AND(F170&lt;40,C170="czwartek"),45,F170-H170)</f>
        <v>39.75</v>
      </c>
      <c r="G171" s="4" t="n">
        <f aca="false">IF(E171&gt;15,9/100*B171,9/100*B171/2)</f>
        <v>11.88</v>
      </c>
      <c r="H171" s="4" t="n">
        <f aca="false">IF(E171&lt;=15,6/100*B171/2,0)</f>
        <v>0</v>
      </c>
      <c r="I171" s="4"/>
      <c r="J171" s="0" t="str">
        <f aca="false">IF(P171&gt;15,"lpg","50/50")</f>
        <v>lpg</v>
      </c>
      <c r="K171" s="0" t="n">
        <f aca="false">O170</f>
        <v>43.83</v>
      </c>
      <c r="L171" s="0" t="n">
        <f aca="false">ROUND(IF(J171="lpg",0,0.06*B171/2),2)</f>
        <v>0</v>
      </c>
      <c r="M171" s="0" t="str">
        <f aca="false">IF(AND(C171="czwartek",K171-L171&lt;40),"tak","nie")</f>
        <v>nie</v>
      </c>
      <c r="N171" s="0" t="n">
        <f aca="false">ROUND(IF(M171="tak",45-(K171-L171),0),2)</f>
        <v>0</v>
      </c>
      <c r="O171" s="0" t="n">
        <f aca="false">IF(M171="tak",45,K171-L171)</f>
        <v>43.83</v>
      </c>
      <c r="P171" s="0" t="n">
        <f aca="false">T170</f>
        <v>17.76</v>
      </c>
      <c r="Q171" s="4" t="n">
        <f aca="false">ROUND(IF(J171="lpg",B171*0.09,(B171/2)*0.09),2)</f>
        <v>11.88</v>
      </c>
      <c r="R171" s="0" t="str">
        <f aca="false">IF(P171-Q171&lt;5,"tak","nie")</f>
        <v>nie</v>
      </c>
      <c r="S171" s="0" t="n">
        <f aca="false">IF(R171="tak",30-AC171,0)</f>
        <v>0</v>
      </c>
      <c r="T171" s="0" t="n">
        <f aca="false">IF(R171="tak",30,P171-Q171)</f>
        <v>5.88</v>
      </c>
      <c r="AB171" s="0" t="str">
        <f aca="false">IF(P171&lt;5.25,"tak","")</f>
        <v/>
      </c>
      <c r="AC171" s="0" t="n">
        <f aca="false">P171-Q171</f>
        <v>5.88</v>
      </c>
    </row>
    <row r="172" customFormat="false" ht="13.8" hidden="false" customHeight="false" outlineLevel="0" collapsed="false">
      <c r="A172" s="3" t="n">
        <v>41810</v>
      </c>
      <c r="B172" s="0" t="n">
        <v>92</v>
      </c>
      <c r="C172" s="0" t="str">
        <f aca="false">IF(WEEKDAY(A172,2)=4,"czwartek","")</f>
        <v/>
      </c>
      <c r="E172" s="4" t="n">
        <f aca="false">IF(E171&lt;5,30,E171-G171)</f>
        <v>18.12</v>
      </c>
      <c r="F172" s="4" t="n">
        <f aca="false">IF(AND(F171&lt;40,C171="czwartek"),45,F171-H171)</f>
        <v>45</v>
      </c>
      <c r="G172" s="4" t="n">
        <f aca="false">IF(E172&gt;15,9/100*B172,9/100*B172/2)</f>
        <v>8.28</v>
      </c>
      <c r="H172" s="4" t="n">
        <f aca="false">IF(E172&lt;=15,6/100*B172/2,0)</f>
        <v>0</v>
      </c>
      <c r="I172" s="4"/>
      <c r="J172" s="0" t="str">
        <f aca="false">IF(P172&gt;15,"lpg","50/50")</f>
        <v>50/50</v>
      </c>
      <c r="K172" s="0" t="n">
        <f aca="false">O171</f>
        <v>43.83</v>
      </c>
      <c r="L172" s="0" t="n">
        <f aca="false">ROUND(IF(J172="lpg",0,0.06*B172/2),2)</f>
        <v>2.76</v>
      </c>
      <c r="M172" s="0" t="str">
        <f aca="false">IF(AND(C172="czwartek",K172-L172&lt;40),"tak","nie")</f>
        <v>nie</v>
      </c>
      <c r="N172" s="0" t="n">
        <f aca="false">ROUND(IF(M172="tak",45-(K172-L172),0),2)</f>
        <v>0</v>
      </c>
      <c r="O172" s="0" t="n">
        <f aca="false">IF(M172="tak",45,K172-L172)</f>
        <v>41.07</v>
      </c>
      <c r="P172" s="0" t="n">
        <f aca="false">T171</f>
        <v>5.88</v>
      </c>
      <c r="Q172" s="4" t="n">
        <f aca="false">ROUND(IF(J172="lpg",B172*0.09,(B172/2)*0.09),2)</f>
        <v>4.14</v>
      </c>
      <c r="R172" s="0" t="str">
        <f aca="false">IF(P172-Q172&lt;5,"tak","nie")</f>
        <v>tak</v>
      </c>
      <c r="S172" s="0" t="n">
        <f aca="false">IF(R172="tak",30-AC172,0)</f>
        <v>28.26</v>
      </c>
      <c r="T172" s="0" t="n">
        <f aca="false">IF(R172="tak",30,P172-Q172)</f>
        <v>30</v>
      </c>
      <c r="AB172" s="0" t="str">
        <f aca="false">IF(P172&lt;5.25,"tak","")</f>
        <v/>
      </c>
      <c r="AC172" s="0" t="n">
        <f aca="false">P172-Q172</f>
        <v>1.74</v>
      </c>
    </row>
    <row r="173" customFormat="false" ht="13.8" hidden="false" customHeight="false" outlineLevel="0" collapsed="false">
      <c r="A173" s="3" t="n">
        <v>41811</v>
      </c>
      <c r="B173" s="0" t="n">
        <v>49</v>
      </c>
      <c r="C173" s="0" t="str">
        <f aca="false">IF(WEEKDAY(A173,2)=4,"czwartek","")</f>
        <v/>
      </c>
      <c r="E173" s="4" t="n">
        <f aca="false">IF(E172&lt;5,30,E172-G172)</f>
        <v>9.84</v>
      </c>
      <c r="F173" s="4" t="n">
        <f aca="false">IF(AND(F172&lt;40,C172="czwartek"),45,F172-H172)</f>
        <v>45</v>
      </c>
      <c r="G173" s="4" t="n">
        <f aca="false">IF(E173&gt;15,9/100*B173,9/100*B173/2)</f>
        <v>2.205</v>
      </c>
      <c r="H173" s="4" t="n">
        <f aca="false">IF(E173&lt;=15,6/100*B173/2,0)</f>
        <v>1.47</v>
      </c>
      <c r="I173" s="4"/>
      <c r="J173" s="0" t="str">
        <f aca="false">IF(P173&gt;15,"lpg","50/50")</f>
        <v>lpg</v>
      </c>
      <c r="K173" s="0" t="n">
        <f aca="false">O172</f>
        <v>41.07</v>
      </c>
      <c r="L173" s="0" t="n">
        <f aca="false">ROUND(IF(J173="lpg",0,0.06*B173/2),2)</f>
        <v>0</v>
      </c>
      <c r="M173" s="0" t="str">
        <f aca="false">IF(AND(C173="czwartek",K173-L173&lt;40),"tak","nie")</f>
        <v>nie</v>
      </c>
      <c r="N173" s="0" t="n">
        <f aca="false">ROUND(IF(M173="tak",45-(K173-L173),0),2)</f>
        <v>0</v>
      </c>
      <c r="O173" s="0" t="n">
        <f aca="false">IF(M173="tak",45,K173-L173)</f>
        <v>41.07</v>
      </c>
      <c r="P173" s="0" t="n">
        <f aca="false">T172</f>
        <v>30</v>
      </c>
      <c r="Q173" s="4" t="n">
        <f aca="false">ROUND(IF(J173="lpg",B173*0.09,(B173/2)*0.09),2)</f>
        <v>4.41</v>
      </c>
      <c r="R173" s="0" t="str">
        <f aca="false">IF(P173-Q173&lt;5,"tak","nie")</f>
        <v>nie</v>
      </c>
      <c r="S173" s="0" t="n">
        <f aca="false">IF(R173="tak",30-AC173,0)</f>
        <v>0</v>
      </c>
      <c r="T173" s="0" t="n">
        <f aca="false">IF(R173="tak",30,P173-Q173)</f>
        <v>25.59</v>
      </c>
      <c r="AB173" s="0" t="str">
        <f aca="false">IF(P173&lt;5.25,"tak","")</f>
        <v/>
      </c>
      <c r="AC173" s="0" t="n">
        <f aca="false">P173-Q173</f>
        <v>25.59</v>
      </c>
    </row>
    <row r="174" customFormat="false" ht="13.8" hidden="false" customHeight="false" outlineLevel="0" collapsed="false">
      <c r="A174" s="3" t="n">
        <v>41812</v>
      </c>
      <c r="B174" s="0" t="n">
        <v>146</v>
      </c>
      <c r="C174" s="0" t="str">
        <f aca="false">IF(WEEKDAY(A174,2)=4,"czwartek","")</f>
        <v/>
      </c>
      <c r="E174" s="4" t="n">
        <f aca="false">IF(E173&lt;5,30,E173-G173)</f>
        <v>7.635</v>
      </c>
      <c r="F174" s="4" t="n">
        <f aca="false">IF(AND(F173&lt;40,C173="czwartek"),45,F173-H173)</f>
        <v>43.53</v>
      </c>
      <c r="G174" s="4" t="n">
        <f aca="false">IF(E174&gt;15,9/100*B174,9/100*B174/2)</f>
        <v>6.57</v>
      </c>
      <c r="H174" s="4" t="n">
        <f aca="false">IF(E174&lt;=15,6/100*B174/2,0)</f>
        <v>4.38</v>
      </c>
      <c r="I174" s="4"/>
      <c r="J174" s="0" t="str">
        <f aca="false">IF(P174&gt;15,"lpg","50/50")</f>
        <v>lpg</v>
      </c>
      <c r="K174" s="0" t="n">
        <f aca="false">O173</f>
        <v>41.07</v>
      </c>
      <c r="L174" s="0" t="n">
        <f aca="false">ROUND(IF(J174="lpg",0,0.06*B174/2),2)</f>
        <v>0</v>
      </c>
      <c r="M174" s="0" t="str">
        <f aca="false">IF(AND(C174="czwartek",K174-L174&lt;40),"tak","nie")</f>
        <v>nie</v>
      </c>
      <c r="N174" s="0" t="n">
        <f aca="false">ROUND(IF(M174="tak",45-(K174-L174),0),2)</f>
        <v>0</v>
      </c>
      <c r="O174" s="0" t="n">
        <f aca="false">IF(M174="tak",45,K174-L174)</f>
        <v>41.07</v>
      </c>
      <c r="P174" s="0" t="n">
        <f aca="false">T173</f>
        <v>25.59</v>
      </c>
      <c r="Q174" s="4" t="n">
        <f aca="false">ROUND(IF(J174="lpg",B174*0.09,(B174/2)*0.09),2)</f>
        <v>13.14</v>
      </c>
      <c r="R174" s="0" t="str">
        <f aca="false">IF(P174-Q174&lt;5,"tak","nie")</f>
        <v>nie</v>
      </c>
      <c r="S174" s="0" t="n">
        <f aca="false">IF(R174="tak",30-AC174,0)</f>
        <v>0</v>
      </c>
      <c r="T174" s="0" t="n">
        <f aca="false">IF(R174="tak",30,P174-Q174)</f>
        <v>12.45</v>
      </c>
      <c r="AB174" s="0" t="str">
        <f aca="false">IF(P174&lt;5.25,"tak","")</f>
        <v/>
      </c>
      <c r="AC174" s="0" t="n">
        <f aca="false">P174-Q174</f>
        <v>12.45</v>
      </c>
    </row>
    <row r="175" customFormat="false" ht="13.8" hidden="false" customHeight="false" outlineLevel="0" collapsed="false">
      <c r="A175" s="3" t="n">
        <v>41813</v>
      </c>
      <c r="B175" s="0" t="n">
        <v>90</v>
      </c>
      <c r="C175" s="0" t="str">
        <f aca="false">IF(WEEKDAY(A175,2)=4,"czwartek","")</f>
        <v/>
      </c>
      <c r="E175" s="4" t="n">
        <f aca="false">IF(E174&lt;5,30,E174-G174)</f>
        <v>1.065</v>
      </c>
      <c r="F175" s="4" t="n">
        <f aca="false">IF(AND(F174&lt;40,C174="czwartek"),45,F174-H174)</f>
        <v>39.15</v>
      </c>
      <c r="G175" s="4" t="n">
        <f aca="false">IF(E175&gt;15,9/100*B175,9/100*B175/2)</f>
        <v>4.05</v>
      </c>
      <c r="H175" s="4" t="n">
        <f aca="false">IF(E175&lt;=15,6/100*B175/2,0)</f>
        <v>2.7</v>
      </c>
      <c r="I175" s="4"/>
      <c r="J175" s="0" t="str">
        <f aca="false">IF(P175&gt;15,"lpg","50/50")</f>
        <v>50/50</v>
      </c>
      <c r="K175" s="0" t="n">
        <f aca="false">O174</f>
        <v>41.07</v>
      </c>
      <c r="L175" s="0" t="n">
        <f aca="false">ROUND(IF(J175="lpg",0,0.06*B175/2),2)</f>
        <v>2.7</v>
      </c>
      <c r="M175" s="0" t="str">
        <f aca="false">IF(AND(C175="czwartek",K175-L175&lt;40),"tak","nie")</f>
        <v>nie</v>
      </c>
      <c r="N175" s="0" t="n">
        <f aca="false">ROUND(IF(M175="tak",45-(K175-L175),0),2)</f>
        <v>0</v>
      </c>
      <c r="O175" s="0" t="n">
        <f aca="false">IF(M175="tak",45,K175-L175)</f>
        <v>38.37</v>
      </c>
      <c r="P175" s="0" t="n">
        <f aca="false">T174</f>
        <v>12.45</v>
      </c>
      <c r="Q175" s="4" t="n">
        <f aca="false">ROUND(IF(J175="lpg",B175*0.09,(B175/2)*0.09),2)</f>
        <v>4.05</v>
      </c>
      <c r="R175" s="0" t="str">
        <f aca="false">IF(P175-Q175&lt;5,"tak","nie")</f>
        <v>nie</v>
      </c>
      <c r="S175" s="0" t="n">
        <f aca="false">IF(R175="tak",30-AC175,0)</f>
        <v>0</v>
      </c>
      <c r="T175" s="0" t="n">
        <f aca="false">IF(R175="tak",30,P175-Q175)</f>
        <v>8.4</v>
      </c>
      <c r="AB175" s="0" t="str">
        <f aca="false">IF(P175&lt;5.25,"tak","")</f>
        <v/>
      </c>
      <c r="AC175" s="0" t="n">
        <f aca="false">P175-Q175</f>
        <v>8.4</v>
      </c>
    </row>
    <row r="176" customFormat="false" ht="13.8" hidden="false" customHeight="false" outlineLevel="0" collapsed="false">
      <c r="A176" s="3" t="n">
        <v>41814</v>
      </c>
      <c r="B176" s="0" t="n">
        <v>74</v>
      </c>
      <c r="C176" s="0" t="str">
        <f aca="false">IF(WEEKDAY(A176,2)=4,"czwartek","")</f>
        <v/>
      </c>
      <c r="E176" s="4" t="n">
        <f aca="false">IF(E175&lt;5,30,E175-G175)</f>
        <v>30</v>
      </c>
      <c r="F176" s="4" t="n">
        <f aca="false">IF(AND(F175&lt;40,C175="czwartek"),45,F175-H175)</f>
        <v>36.45</v>
      </c>
      <c r="G176" s="4" t="n">
        <f aca="false">IF(E176&gt;15,9/100*B176,9/100*B176/2)</f>
        <v>6.66</v>
      </c>
      <c r="H176" s="4" t="n">
        <f aca="false">IF(E176&lt;=15,6/100*B176/2,0)</f>
        <v>0</v>
      </c>
      <c r="I176" s="4"/>
      <c r="J176" s="0" t="str">
        <f aca="false">IF(P176&gt;15,"lpg","50/50")</f>
        <v>50/50</v>
      </c>
      <c r="K176" s="0" t="n">
        <f aca="false">O175</f>
        <v>38.37</v>
      </c>
      <c r="L176" s="0" t="n">
        <f aca="false">ROUND(IF(J176="lpg",0,0.06*B176/2),2)</f>
        <v>2.22</v>
      </c>
      <c r="M176" s="0" t="str">
        <f aca="false">IF(AND(C176="czwartek",K176-L176&lt;40),"tak","nie")</f>
        <v>nie</v>
      </c>
      <c r="N176" s="0" t="n">
        <f aca="false">ROUND(IF(M176="tak",45-(K176-L176),0),2)</f>
        <v>0</v>
      </c>
      <c r="O176" s="0" t="n">
        <f aca="false">IF(M176="tak",45,K176-L176)</f>
        <v>36.15</v>
      </c>
      <c r="P176" s="0" t="n">
        <f aca="false">T175</f>
        <v>8.4</v>
      </c>
      <c r="Q176" s="4" t="n">
        <f aca="false">ROUND(IF(J176="lpg",B176*0.09,(B176/2)*0.09),2)</f>
        <v>3.33</v>
      </c>
      <c r="R176" s="0" t="str">
        <f aca="false">IF(P176-Q176&lt;5,"tak","nie")</f>
        <v>nie</v>
      </c>
      <c r="S176" s="0" t="n">
        <f aca="false">IF(R176="tak",30-AC176,0)</f>
        <v>0</v>
      </c>
      <c r="T176" s="0" t="n">
        <f aca="false">IF(R176="tak",30,P176-Q176)</f>
        <v>5.07</v>
      </c>
      <c r="AB176" s="0" t="str">
        <f aca="false">IF(P176&lt;5.25,"tak","")</f>
        <v/>
      </c>
      <c r="AC176" s="0" t="n">
        <f aca="false">P176-Q176</f>
        <v>5.07</v>
      </c>
    </row>
    <row r="177" customFormat="false" ht="13.8" hidden="false" customHeight="false" outlineLevel="0" collapsed="false">
      <c r="A177" s="3" t="n">
        <v>41815</v>
      </c>
      <c r="B177" s="0" t="n">
        <v>97</v>
      </c>
      <c r="C177" s="0" t="str">
        <f aca="false">IF(WEEKDAY(A177,2)=4,"czwartek","")</f>
        <v/>
      </c>
      <c r="E177" s="4" t="n">
        <f aca="false">IF(E176&lt;5,30,E176-G176)</f>
        <v>23.34</v>
      </c>
      <c r="F177" s="4" t="n">
        <f aca="false">IF(AND(F176&lt;40,C176="czwartek"),45,F176-H176)</f>
        <v>36.45</v>
      </c>
      <c r="G177" s="4" t="n">
        <f aca="false">IF(E177&gt;15,9/100*B177,9/100*B177/2)</f>
        <v>8.73</v>
      </c>
      <c r="H177" s="4" t="n">
        <f aca="false">IF(E177&lt;=15,6/100*B177/2,0)</f>
        <v>0</v>
      </c>
      <c r="I177" s="4"/>
      <c r="J177" s="0" t="str">
        <f aca="false">IF(P177&gt;15,"lpg","50/50")</f>
        <v>50/50</v>
      </c>
      <c r="K177" s="0" t="n">
        <f aca="false">O176</f>
        <v>36.15</v>
      </c>
      <c r="L177" s="0" t="n">
        <f aca="false">ROUND(IF(J177="lpg",0,0.06*B177/2),2)</f>
        <v>2.91</v>
      </c>
      <c r="M177" s="0" t="str">
        <f aca="false">IF(AND(C177="czwartek",K177-L177&lt;40),"tak","nie")</f>
        <v>nie</v>
      </c>
      <c r="N177" s="0" t="n">
        <f aca="false">ROUND(IF(M177="tak",45-(K177-L177),0),2)</f>
        <v>0</v>
      </c>
      <c r="O177" s="0" t="n">
        <f aca="false">IF(M177="tak",45,K177-L177)</f>
        <v>33.24</v>
      </c>
      <c r="P177" s="0" t="n">
        <f aca="false">T176</f>
        <v>5.07</v>
      </c>
      <c r="Q177" s="4" t="n">
        <f aca="false">ROUND(IF(J177="lpg",B177*0.09,(B177/2)*0.09),2)</f>
        <v>4.37</v>
      </c>
      <c r="R177" s="0" t="str">
        <f aca="false">IF(P177-Q177&lt;5,"tak","nie")</f>
        <v>tak</v>
      </c>
      <c r="S177" s="0" t="n">
        <f aca="false">IF(R177="tak",30-AC177,0)</f>
        <v>29.3</v>
      </c>
      <c r="T177" s="0" t="n">
        <f aca="false">IF(R177="tak",30,P177-Q177)</f>
        <v>30</v>
      </c>
      <c r="AB177" s="0" t="str">
        <f aca="false">IF(P177&lt;5.25,"tak","")</f>
        <v>tak</v>
      </c>
      <c r="AC177" s="0" t="n">
        <f aca="false">P177-Q177</f>
        <v>0.699999999999998</v>
      </c>
    </row>
    <row r="178" customFormat="false" ht="13.8" hidden="false" customHeight="false" outlineLevel="0" collapsed="false">
      <c r="A178" s="3" t="n">
        <v>41816</v>
      </c>
      <c r="B178" s="0" t="n">
        <v>148</v>
      </c>
      <c r="C178" s="0" t="str">
        <f aca="false">IF(WEEKDAY(A178,2)=4,"czwartek","")</f>
        <v>czwartek</v>
      </c>
      <c r="E178" s="4" t="n">
        <f aca="false">IF(E177&lt;5,30,E177-G177)</f>
        <v>14.61</v>
      </c>
      <c r="F178" s="4" t="n">
        <f aca="false">IF(AND(F177&lt;40,C177="czwartek"),45,F177-H177)</f>
        <v>36.45</v>
      </c>
      <c r="G178" s="4" t="n">
        <f aca="false">IF(E178&gt;15,9/100*B178,9/100*B178/2)</f>
        <v>6.66</v>
      </c>
      <c r="H178" s="4" t="n">
        <f aca="false">IF(E178&lt;=15,6/100*B178/2,0)</f>
        <v>4.44</v>
      </c>
      <c r="I178" s="4"/>
      <c r="J178" s="0" t="str">
        <f aca="false">IF(P178&gt;15,"lpg","50/50")</f>
        <v>lpg</v>
      </c>
      <c r="K178" s="0" t="n">
        <f aca="false">O177</f>
        <v>33.24</v>
      </c>
      <c r="L178" s="0" t="n">
        <f aca="false">ROUND(IF(J178="lpg",0,0.06*B178/2),2)</f>
        <v>0</v>
      </c>
      <c r="M178" s="0" t="str">
        <f aca="false">IF(AND(C178="czwartek",K178-L178&lt;40),"tak","nie")</f>
        <v>tak</v>
      </c>
      <c r="N178" s="0" t="n">
        <f aca="false">ROUND(IF(M178="tak",45-(K178-L178),0),2)</f>
        <v>11.76</v>
      </c>
      <c r="O178" s="0" t="n">
        <f aca="false">IF(M178="tak",45,K178-L178)</f>
        <v>45</v>
      </c>
      <c r="P178" s="0" t="n">
        <f aca="false">T177</f>
        <v>30</v>
      </c>
      <c r="Q178" s="4" t="n">
        <f aca="false">ROUND(IF(J178="lpg",B178*0.09,(B178/2)*0.09),2)</f>
        <v>13.32</v>
      </c>
      <c r="R178" s="0" t="str">
        <f aca="false">IF(P178-Q178&lt;5,"tak","nie")</f>
        <v>nie</v>
      </c>
      <c r="S178" s="0" t="n">
        <f aca="false">IF(R178="tak",30-AC178,0)</f>
        <v>0</v>
      </c>
      <c r="T178" s="0" t="n">
        <f aca="false">IF(R178="tak",30,P178-Q178)</f>
        <v>16.68</v>
      </c>
      <c r="AB178" s="0" t="str">
        <f aca="false">IF(P178&lt;5.25,"tak","")</f>
        <v/>
      </c>
      <c r="AC178" s="0" t="n">
        <f aca="false">P178-Q178</f>
        <v>16.68</v>
      </c>
    </row>
    <row r="179" customFormat="false" ht="13.8" hidden="false" customHeight="false" outlineLevel="0" collapsed="false">
      <c r="A179" s="3" t="n">
        <v>41817</v>
      </c>
      <c r="B179" s="0" t="n">
        <v>65</v>
      </c>
      <c r="C179" s="0" t="str">
        <f aca="false">IF(WEEKDAY(A179,2)=4,"czwartek","")</f>
        <v/>
      </c>
      <c r="E179" s="4" t="n">
        <f aca="false">IF(E178&lt;5,30,E178-G178)</f>
        <v>7.95</v>
      </c>
      <c r="F179" s="4" t="n">
        <f aca="false">IF(AND(F178&lt;40,C178="czwartek"),45,F178-H178)</f>
        <v>45</v>
      </c>
      <c r="G179" s="4" t="n">
        <f aca="false">IF(E179&gt;15,9/100*B179,9/100*B179/2)</f>
        <v>2.925</v>
      </c>
      <c r="H179" s="4" t="n">
        <f aca="false">IF(E179&lt;=15,6/100*B179/2,0)</f>
        <v>1.95</v>
      </c>
      <c r="I179" s="4"/>
      <c r="J179" s="0" t="str">
        <f aca="false">IF(P179&gt;15,"lpg","50/50")</f>
        <v>lpg</v>
      </c>
      <c r="K179" s="0" t="n">
        <f aca="false">O178</f>
        <v>45</v>
      </c>
      <c r="L179" s="0" t="n">
        <f aca="false">ROUND(IF(J179="lpg",0,0.06*B179/2),2)</f>
        <v>0</v>
      </c>
      <c r="M179" s="0" t="str">
        <f aca="false">IF(AND(C179="czwartek",K179-L179&lt;40),"tak","nie")</f>
        <v>nie</v>
      </c>
      <c r="N179" s="0" t="n">
        <f aca="false">ROUND(IF(M179="tak",45-(K179-L179),0),2)</f>
        <v>0</v>
      </c>
      <c r="O179" s="0" t="n">
        <f aca="false">IF(M179="tak",45,K179-L179)</f>
        <v>45</v>
      </c>
      <c r="P179" s="0" t="n">
        <f aca="false">T178</f>
        <v>16.68</v>
      </c>
      <c r="Q179" s="4" t="n">
        <f aca="false">ROUND(IF(J179="lpg",B179*0.09,(B179/2)*0.09),2)</f>
        <v>5.85</v>
      </c>
      <c r="R179" s="0" t="str">
        <f aca="false">IF(P179-Q179&lt;5,"tak","nie")</f>
        <v>nie</v>
      </c>
      <c r="S179" s="0" t="n">
        <f aca="false">IF(R179="tak",30-AC179,0)</f>
        <v>0</v>
      </c>
      <c r="T179" s="0" t="n">
        <f aca="false">IF(R179="tak",30,P179-Q179)</f>
        <v>10.83</v>
      </c>
      <c r="AB179" s="0" t="str">
        <f aca="false">IF(P179&lt;5.25,"tak","")</f>
        <v/>
      </c>
      <c r="AC179" s="0" t="n">
        <f aca="false">P179-Q179</f>
        <v>10.83</v>
      </c>
    </row>
    <row r="180" customFormat="false" ht="13.8" hidden="false" customHeight="false" outlineLevel="0" collapsed="false">
      <c r="A180" s="3" t="n">
        <v>41818</v>
      </c>
      <c r="B180" s="0" t="n">
        <v>62</v>
      </c>
      <c r="C180" s="0" t="str">
        <f aca="false">IF(WEEKDAY(A180,2)=4,"czwartek","")</f>
        <v/>
      </c>
      <c r="E180" s="4" t="n">
        <f aca="false">IF(E179&lt;5,30,E179-G179)</f>
        <v>5.025</v>
      </c>
      <c r="F180" s="4" t="n">
        <f aca="false">IF(AND(F179&lt;40,C179="czwartek"),45,F179-H179)</f>
        <v>43.05</v>
      </c>
      <c r="G180" s="4" t="n">
        <f aca="false">IF(E180&gt;15,9/100*B180,9/100*B180/2)</f>
        <v>2.79</v>
      </c>
      <c r="H180" s="4" t="n">
        <f aca="false">IF(E180&lt;=15,6/100*B180/2,0)</f>
        <v>1.86</v>
      </c>
      <c r="I180" s="4"/>
      <c r="J180" s="0" t="str">
        <f aca="false">IF(P180&gt;15,"lpg","50/50")</f>
        <v>50/50</v>
      </c>
      <c r="K180" s="0" t="n">
        <f aca="false">O179</f>
        <v>45</v>
      </c>
      <c r="L180" s="0" t="n">
        <f aca="false">ROUND(IF(J180="lpg",0,0.06*B180/2),2)</f>
        <v>1.86</v>
      </c>
      <c r="M180" s="0" t="str">
        <f aca="false">IF(AND(C180="czwartek",K180-L180&lt;40),"tak","nie")</f>
        <v>nie</v>
      </c>
      <c r="N180" s="0" t="n">
        <f aca="false">ROUND(IF(M180="tak",45-(K180-L180),0),2)</f>
        <v>0</v>
      </c>
      <c r="O180" s="0" t="n">
        <f aca="false">IF(M180="tak",45,K180-L180)</f>
        <v>43.14</v>
      </c>
      <c r="P180" s="0" t="n">
        <f aca="false">T179</f>
        <v>10.83</v>
      </c>
      <c r="Q180" s="4" t="n">
        <f aca="false">ROUND(IF(J180="lpg",B180*0.09,(B180/2)*0.09),2)</f>
        <v>2.79</v>
      </c>
      <c r="R180" s="0" t="str">
        <f aca="false">IF(P180-Q180&lt;5,"tak","nie")</f>
        <v>nie</v>
      </c>
      <c r="S180" s="0" t="n">
        <f aca="false">IF(R180="tak",30-AC180,0)</f>
        <v>0</v>
      </c>
      <c r="T180" s="0" t="n">
        <f aca="false">IF(R180="tak",30,P180-Q180)</f>
        <v>8.04</v>
      </c>
      <c r="AB180" s="0" t="str">
        <f aca="false">IF(P180&lt;5.25,"tak","")</f>
        <v/>
      </c>
      <c r="AC180" s="0" t="n">
        <f aca="false">P180-Q180</f>
        <v>8.04</v>
      </c>
    </row>
    <row r="181" customFormat="false" ht="13.8" hidden="false" customHeight="false" outlineLevel="0" collapsed="false">
      <c r="A181" s="3" t="n">
        <v>41819</v>
      </c>
      <c r="B181" s="0" t="n">
        <v>130</v>
      </c>
      <c r="C181" s="0" t="str">
        <f aca="false">IF(WEEKDAY(A181,2)=4,"czwartek","")</f>
        <v/>
      </c>
      <c r="E181" s="4" t="n">
        <f aca="false">IF(E180&lt;5,30,E180-G180)</f>
        <v>2.235</v>
      </c>
      <c r="F181" s="4" t="n">
        <f aca="false">IF(AND(F180&lt;40,C180="czwartek"),45,F180-H180)</f>
        <v>41.19</v>
      </c>
      <c r="G181" s="4" t="n">
        <f aca="false">IF(E181&gt;15,9/100*B181,9/100*B181/2)</f>
        <v>5.85</v>
      </c>
      <c r="H181" s="4" t="n">
        <f aca="false">IF(E181&lt;=15,6/100*B181/2,0)</f>
        <v>3.9</v>
      </c>
      <c r="I181" s="4"/>
      <c r="J181" s="0" t="str">
        <f aca="false">IF(P181&gt;15,"lpg","50/50")</f>
        <v>50/50</v>
      </c>
      <c r="K181" s="0" t="n">
        <f aca="false">O180</f>
        <v>43.14</v>
      </c>
      <c r="L181" s="0" t="n">
        <f aca="false">ROUND(IF(J181="lpg",0,0.06*B181/2),2)</f>
        <v>3.9</v>
      </c>
      <c r="M181" s="0" t="str">
        <f aca="false">IF(AND(C181="czwartek",K181-L181&lt;40),"tak","nie")</f>
        <v>nie</v>
      </c>
      <c r="N181" s="0" t="n">
        <f aca="false">ROUND(IF(M181="tak",45-(K181-L181),0),2)</f>
        <v>0</v>
      </c>
      <c r="O181" s="0" t="n">
        <f aca="false">IF(M181="tak",45,K181-L181)</f>
        <v>39.24</v>
      </c>
      <c r="P181" s="0" t="n">
        <f aca="false">T180</f>
        <v>8.04</v>
      </c>
      <c r="Q181" s="4" t="n">
        <f aca="false">ROUND(IF(J181="lpg",B181*0.09,(B181/2)*0.09),2)</f>
        <v>5.85</v>
      </c>
      <c r="R181" s="0" t="str">
        <f aca="false">IF(P181-Q181&lt;5,"tak","nie")</f>
        <v>tak</v>
      </c>
      <c r="S181" s="0" t="n">
        <f aca="false">IF(R181="tak",30-AC181,0)</f>
        <v>27.81</v>
      </c>
      <c r="T181" s="0" t="n">
        <f aca="false">IF(R181="tak",30,P181-Q181)</f>
        <v>30</v>
      </c>
      <c r="AB181" s="0" t="str">
        <f aca="false">IF(P181&lt;5.25,"tak","")</f>
        <v/>
      </c>
      <c r="AC181" s="0" t="n">
        <f aca="false">P181-Q181</f>
        <v>2.19</v>
      </c>
    </row>
    <row r="182" customFormat="false" ht="13.8" hidden="false" customHeight="false" outlineLevel="0" collapsed="false">
      <c r="A182" s="3" t="n">
        <v>41820</v>
      </c>
      <c r="B182" s="0" t="n">
        <v>39</v>
      </c>
      <c r="C182" s="0" t="str">
        <f aca="false">IF(WEEKDAY(A182,2)=4,"czwartek","")</f>
        <v/>
      </c>
      <c r="E182" s="4" t="n">
        <f aca="false">IF(E181&lt;5,30,E181-G181)</f>
        <v>30</v>
      </c>
      <c r="F182" s="4" t="n">
        <f aca="false">IF(AND(F181&lt;40,C181="czwartek"),45,F181-H181)</f>
        <v>37.29</v>
      </c>
      <c r="G182" s="4" t="n">
        <f aca="false">IF(E182&gt;15,9/100*B182,9/100*B182/2)</f>
        <v>3.51</v>
      </c>
      <c r="H182" s="4" t="n">
        <f aca="false">IF(E182&lt;=15,6/100*B182/2,0)</f>
        <v>0</v>
      </c>
      <c r="I182" s="4"/>
      <c r="J182" s="0" t="str">
        <f aca="false">IF(P182&gt;15,"lpg","50/50")</f>
        <v>lpg</v>
      </c>
      <c r="K182" s="0" t="n">
        <f aca="false">O181</f>
        <v>39.24</v>
      </c>
      <c r="L182" s="0" t="n">
        <f aca="false">ROUND(IF(J182="lpg",0,0.06*B182/2),2)</f>
        <v>0</v>
      </c>
      <c r="M182" s="0" t="str">
        <f aca="false">IF(AND(C182="czwartek",K182-L182&lt;40),"tak","nie")</f>
        <v>nie</v>
      </c>
      <c r="N182" s="0" t="n">
        <f aca="false">ROUND(IF(M182="tak",45-(K182-L182),0),2)</f>
        <v>0</v>
      </c>
      <c r="O182" s="0" t="n">
        <f aca="false">IF(M182="tak",45,K182-L182)</f>
        <v>39.24</v>
      </c>
      <c r="P182" s="0" t="n">
        <f aca="false">T181</f>
        <v>30</v>
      </c>
      <c r="Q182" s="4" t="n">
        <f aca="false">ROUND(IF(J182="lpg",B182*0.09,(B182/2)*0.09),2)</f>
        <v>3.51</v>
      </c>
      <c r="R182" s="0" t="str">
        <f aca="false">IF(P182-Q182&lt;5,"tak","nie")</f>
        <v>nie</v>
      </c>
      <c r="S182" s="0" t="n">
        <f aca="false">IF(R182="tak",30-AC182,0)</f>
        <v>0</v>
      </c>
      <c r="T182" s="0" t="n">
        <f aca="false">IF(R182="tak",30,P182-Q182)</f>
        <v>26.49</v>
      </c>
      <c r="AB182" s="0" t="str">
        <f aca="false">IF(P182&lt;5.25,"tak","")</f>
        <v/>
      </c>
      <c r="AC182" s="0" t="n">
        <f aca="false">P182-Q182</f>
        <v>26.49</v>
      </c>
    </row>
    <row r="183" customFormat="false" ht="13.8" hidden="false" customHeight="false" outlineLevel="0" collapsed="false">
      <c r="A183" s="3" t="n">
        <v>41821</v>
      </c>
      <c r="B183" s="0" t="n">
        <v>95</v>
      </c>
      <c r="C183" s="0" t="str">
        <f aca="false">IF(WEEKDAY(A183,2)=4,"czwartek","")</f>
        <v/>
      </c>
      <c r="E183" s="4" t="n">
        <f aca="false">IF(E182&lt;5,30,E182-G182)</f>
        <v>26.49</v>
      </c>
      <c r="F183" s="4" t="n">
        <f aca="false">IF(AND(F182&lt;40,C182="czwartek"),45,F182-H182)</f>
        <v>37.29</v>
      </c>
      <c r="G183" s="4" t="n">
        <f aca="false">IF(E183&gt;15,9/100*B183,9/100*B183/2)</f>
        <v>8.55</v>
      </c>
      <c r="H183" s="4" t="n">
        <f aca="false">IF(E183&lt;=15,6/100*B183/2,0)</f>
        <v>0</v>
      </c>
      <c r="I183" s="4"/>
      <c r="J183" s="0" t="str">
        <f aca="false">IF(P183&gt;15,"lpg","50/50")</f>
        <v>lpg</v>
      </c>
      <c r="K183" s="0" t="n">
        <f aca="false">O182</f>
        <v>39.24</v>
      </c>
      <c r="L183" s="0" t="n">
        <f aca="false">ROUND(IF(J183="lpg",0,0.06*B183/2),2)</f>
        <v>0</v>
      </c>
      <c r="M183" s="0" t="str">
        <f aca="false">IF(AND(C183="czwartek",K183-L183&lt;40),"tak","nie")</f>
        <v>nie</v>
      </c>
      <c r="N183" s="0" t="n">
        <f aca="false">ROUND(IF(M183="tak",45-(K183-L183),0),2)</f>
        <v>0</v>
      </c>
      <c r="O183" s="0" t="n">
        <f aca="false">IF(M183="tak",45,K183-L183)</f>
        <v>39.24</v>
      </c>
      <c r="P183" s="0" t="n">
        <f aca="false">T182</f>
        <v>26.49</v>
      </c>
      <c r="Q183" s="4" t="n">
        <f aca="false">ROUND(IF(J183="lpg",B183*0.09,(B183/2)*0.09),2)</f>
        <v>8.55</v>
      </c>
      <c r="R183" s="0" t="str">
        <f aca="false">IF(P183-Q183&lt;5,"tak","nie")</f>
        <v>nie</v>
      </c>
      <c r="S183" s="0" t="n">
        <f aca="false">IF(R183="tak",30-AC183,0)</f>
        <v>0</v>
      </c>
      <c r="T183" s="0" t="n">
        <f aca="false">IF(R183="tak",30,P183-Q183)</f>
        <v>17.94</v>
      </c>
      <c r="AB183" s="0" t="str">
        <f aca="false">IF(P183&lt;5.25,"tak","")</f>
        <v/>
      </c>
      <c r="AC183" s="0" t="n">
        <f aca="false">P183-Q183</f>
        <v>17.94</v>
      </c>
    </row>
    <row r="184" customFormat="false" ht="13.8" hidden="false" customHeight="false" outlineLevel="0" collapsed="false">
      <c r="A184" s="3" t="n">
        <v>41822</v>
      </c>
      <c r="B184" s="0" t="n">
        <v>100</v>
      </c>
      <c r="C184" s="0" t="str">
        <f aca="false">IF(WEEKDAY(A184,2)=4,"czwartek","")</f>
        <v/>
      </c>
      <c r="E184" s="4" t="n">
        <f aca="false">IF(E183&lt;5,30,E183-G183)</f>
        <v>17.94</v>
      </c>
      <c r="F184" s="4" t="n">
        <f aca="false">IF(AND(F183&lt;40,C183="czwartek"),45,F183-H183)</f>
        <v>37.29</v>
      </c>
      <c r="G184" s="4" t="n">
        <f aca="false">IF(E184&gt;15,9/100*B184,9/100*B184/2)</f>
        <v>9</v>
      </c>
      <c r="H184" s="4" t="n">
        <f aca="false">IF(E184&lt;=15,6/100*B184/2,0)</f>
        <v>0</v>
      </c>
      <c r="I184" s="4"/>
      <c r="J184" s="0" t="str">
        <f aca="false">IF(P184&gt;15,"lpg","50/50")</f>
        <v>lpg</v>
      </c>
      <c r="K184" s="0" t="n">
        <f aca="false">O183</f>
        <v>39.24</v>
      </c>
      <c r="L184" s="0" t="n">
        <f aca="false">ROUND(IF(J184="lpg",0,0.06*B184/2),2)</f>
        <v>0</v>
      </c>
      <c r="M184" s="0" t="str">
        <f aca="false">IF(AND(C184="czwartek",K184-L184&lt;40),"tak","nie")</f>
        <v>nie</v>
      </c>
      <c r="N184" s="0" t="n">
        <f aca="false">ROUND(IF(M184="tak",45-(K184-L184),0),2)</f>
        <v>0</v>
      </c>
      <c r="O184" s="0" t="n">
        <f aca="false">IF(M184="tak",45,K184-L184)</f>
        <v>39.24</v>
      </c>
      <c r="P184" s="0" t="n">
        <f aca="false">T183</f>
        <v>17.94</v>
      </c>
      <c r="Q184" s="4" t="n">
        <f aca="false">ROUND(IF(J184="lpg",B184*0.09,(B184/2)*0.09),2)</f>
        <v>9</v>
      </c>
      <c r="R184" s="0" t="str">
        <f aca="false">IF(P184-Q184&lt;5,"tak","nie")</f>
        <v>nie</v>
      </c>
      <c r="S184" s="0" t="n">
        <f aca="false">IF(R184="tak",30-AC184,0)</f>
        <v>0</v>
      </c>
      <c r="T184" s="0" t="n">
        <f aca="false">IF(R184="tak",30,P184-Q184)</f>
        <v>8.94</v>
      </c>
      <c r="AB184" s="0" t="str">
        <f aca="false">IF(P184&lt;5.25,"tak","")</f>
        <v/>
      </c>
      <c r="AC184" s="0" t="n">
        <f aca="false">P184-Q184</f>
        <v>8.94</v>
      </c>
    </row>
    <row r="185" customFormat="false" ht="13.8" hidden="false" customHeight="false" outlineLevel="0" collapsed="false">
      <c r="A185" s="3" t="n">
        <v>41823</v>
      </c>
      <c r="B185" s="0" t="n">
        <v>75</v>
      </c>
      <c r="C185" s="0" t="str">
        <f aca="false">IF(WEEKDAY(A185,2)=4,"czwartek","")</f>
        <v>czwartek</v>
      </c>
      <c r="E185" s="4" t="n">
        <f aca="false">IF(E184&lt;5,30,E184-G184)</f>
        <v>8.94000000000001</v>
      </c>
      <c r="F185" s="4" t="n">
        <f aca="false">IF(AND(F184&lt;40,C184="czwartek"),45,F184-H184)</f>
        <v>37.29</v>
      </c>
      <c r="G185" s="4" t="n">
        <f aca="false">IF(E185&gt;15,9/100*B185,9/100*B185/2)</f>
        <v>3.375</v>
      </c>
      <c r="H185" s="4" t="n">
        <f aca="false">IF(E185&lt;=15,6/100*B185/2,0)</f>
        <v>2.25</v>
      </c>
      <c r="I185" s="4"/>
      <c r="J185" s="0" t="str">
        <f aca="false">IF(P185&gt;15,"lpg","50/50")</f>
        <v>50/50</v>
      </c>
      <c r="K185" s="0" t="n">
        <f aca="false">O184</f>
        <v>39.24</v>
      </c>
      <c r="L185" s="0" t="n">
        <f aca="false">ROUND(IF(J185="lpg",0,0.06*B185/2),2)</f>
        <v>2.25</v>
      </c>
      <c r="M185" s="0" t="str">
        <f aca="false">IF(AND(C185="czwartek",K185-L185&lt;40),"tak","nie")</f>
        <v>tak</v>
      </c>
      <c r="N185" s="0" t="n">
        <f aca="false">ROUND(IF(M185="tak",45-(K185-L185),0),2)</f>
        <v>8.01</v>
      </c>
      <c r="O185" s="0" t="n">
        <f aca="false">IF(M185="tak",45,K185-L185)</f>
        <v>45</v>
      </c>
      <c r="P185" s="0" t="n">
        <f aca="false">T184</f>
        <v>8.94</v>
      </c>
      <c r="Q185" s="4" t="n">
        <f aca="false">ROUND(IF(J185="lpg",B185*0.09,(B185/2)*0.09),2)</f>
        <v>3.38</v>
      </c>
      <c r="R185" s="0" t="str">
        <f aca="false">IF(P185-Q185&lt;5,"tak","nie")</f>
        <v>nie</v>
      </c>
      <c r="S185" s="0" t="n">
        <f aca="false">IF(R185="tak",30-AC185,0)</f>
        <v>0</v>
      </c>
      <c r="T185" s="0" t="n">
        <f aca="false">IF(R185="tak",30,P185-Q185)</f>
        <v>5.56</v>
      </c>
      <c r="AB185" s="0" t="str">
        <f aca="false">IF(P185&lt;5.25,"tak","")</f>
        <v/>
      </c>
      <c r="AC185" s="0" t="n">
        <f aca="false">P185-Q185</f>
        <v>5.56</v>
      </c>
    </row>
    <row r="186" customFormat="false" ht="13.8" hidden="false" customHeight="false" outlineLevel="0" collapsed="false">
      <c r="A186" s="3" t="n">
        <v>41824</v>
      </c>
      <c r="B186" s="0" t="n">
        <v>27</v>
      </c>
      <c r="C186" s="0" t="str">
        <f aca="false">IF(WEEKDAY(A186,2)=4,"czwartek","")</f>
        <v/>
      </c>
      <c r="E186" s="4" t="n">
        <f aca="false">IF(E185&lt;5,30,E185-G185)</f>
        <v>5.56500000000001</v>
      </c>
      <c r="F186" s="4" t="n">
        <f aca="false">IF(AND(F185&lt;40,C185="czwartek"),45,F185-H185)</f>
        <v>45</v>
      </c>
      <c r="G186" s="4" t="n">
        <f aca="false">IF(E186&gt;15,9/100*B186,9/100*B186/2)</f>
        <v>1.215</v>
      </c>
      <c r="H186" s="4" t="n">
        <f aca="false">IF(E186&lt;=15,6/100*B186/2,0)</f>
        <v>0.81</v>
      </c>
      <c r="I186" s="4"/>
      <c r="J186" s="0" t="str">
        <f aca="false">IF(P186&gt;15,"lpg","50/50")</f>
        <v>50/50</v>
      </c>
      <c r="K186" s="0" t="n">
        <f aca="false">O185</f>
        <v>45</v>
      </c>
      <c r="L186" s="0" t="n">
        <f aca="false">ROUND(IF(J186="lpg",0,0.06*B186/2),2)</f>
        <v>0.81</v>
      </c>
      <c r="M186" s="0" t="str">
        <f aca="false">IF(AND(C186="czwartek",K186-L186&lt;40),"tak","nie")</f>
        <v>nie</v>
      </c>
      <c r="N186" s="0" t="n">
        <f aca="false">ROUND(IF(M186="tak",45-(K186-L186),0),2)</f>
        <v>0</v>
      </c>
      <c r="O186" s="0" t="n">
        <f aca="false">IF(M186="tak",45,K186-L186)</f>
        <v>44.19</v>
      </c>
      <c r="P186" s="0" t="n">
        <f aca="false">T185</f>
        <v>5.56</v>
      </c>
      <c r="Q186" s="4" t="n">
        <f aca="false">ROUND(IF(J186="lpg",B186*0.09,(B186/2)*0.09),2)</f>
        <v>1.22</v>
      </c>
      <c r="R186" s="0" t="str">
        <f aca="false">IF(P186-Q186&lt;5,"tak","nie")</f>
        <v>tak</v>
      </c>
      <c r="S186" s="0" t="n">
        <f aca="false">IF(R186="tak",30-AC186,0)</f>
        <v>25.66</v>
      </c>
      <c r="T186" s="0" t="n">
        <f aca="false">IF(R186="tak",30,P186-Q186)</f>
        <v>30</v>
      </c>
      <c r="AB186" s="0" t="str">
        <f aca="false">IF(P186&lt;5.25,"tak","")</f>
        <v/>
      </c>
      <c r="AC186" s="0" t="n">
        <f aca="false">P186-Q186</f>
        <v>4.34</v>
      </c>
    </row>
    <row r="187" customFormat="false" ht="13.8" hidden="false" customHeight="false" outlineLevel="0" collapsed="false">
      <c r="A187" s="3" t="n">
        <v>41825</v>
      </c>
      <c r="B187" s="0" t="n">
        <v>56</v>
      </c>
      <c r="C187" s="0" t="str">
        <f aca="false">IF(WEEKDAY(A187,2)=4,"czwartek","")</f>
        <v/>
      </c>
      <c r="E187" s="4" t="n">
        <f aca="false">IF(E186&lt;5,30,E186-G186)</f>
        <v>4.35000000000001</v>
      </c>
      <c r="F187" s="4" t="n">
        <f aca="false">IF(AND(F186&lt;40,C186="czwartek"),45,F186-H186)</f>
        <v>44.19</v>
      </c>
      <c r="G187" s="4" t="n">
        <f aca="false">IF(E187&gt;15,9/100*B187,9/100*B187/2)</f>
        <v>2.52</v>
      </c>
      <c r="H187" s="4" t="n">
        <f aca="false">IF(E187&lt;=15,6/100*B187/2,0)</f>
        <v>1.68</v>
      </c>
      <c r="I187" s="4"/>
      <c r="J187" s="0" t="str">
        <f aca="false">IF(P187&gt;15,"lpg","50/50")</f>
        <v>lpg</v>
      </c>
      <c r="K187" s="0" t="n">
        <f aca="false">O186</f>
        <v>44.19</v>
      </c>
      <c r="L187" s="0" t="n">
        <f aca="false">ROUND(IF(J187="lpg",0,0.06*B187/2),2)</f>
        <v>0</v>
      </c>
      <c r="M187" s="0" t="str">
        <f aca="false">IF(AND(C187="czwartek",K187-L187&lt;40),"tak","nie")</f>
        <v>nie</v>
      </c>
      <c r="N187" s="0" t="n">
        <f aca="false">ROUND(IF(M187="tak",45-(K187-L187),0),2)</f>
        <v>0</v>
      </c>
      <c r="O187" s="0" t="n">
        <f aca="false">IF(M187="tak",45,K187-L187)</f>
        <v>44.19</v>
      </c>
      <c r="P187" s="0" t="n">
        <f aca="false">T186</f>
        <v>30</v>
      </c>
      <c r="Q187" s="4" t="n">
        <f aca="false">ROUND(IF(J187="lpg",B187*0.09,(B187/2)*0.09),2)</f>
        <v>5.04</v>
      </c>
      <c r="R187" s="0" t="str">
        <f aca="false">IF(P187-Q187&lt;5,"tak","nie")</f>
        <v>nie</v>
      </c>
      <c r="S187" s="0" t="n">
        <f aca="false">IF(R187="tak",30-AC187,0)</f>
        <v>0</v>
      </c>
      <c r="T187" s="0" t="n">
        <f aca="false">IF(R187="tak",30,P187-Q187)</f>
        <v>24.96</v>
      </c>
      <c r="AB187" s="0" t="str">
        <f aca="false">IF(P187&lt;5.25,"tak","")</f>
        <v/>
      </c>
      <c r="AC187" s="0" t="n">
        <f aca="false">P187-Q187</f>
        <v>24.96</v>
      </c>
    </row>
    <row r="188" customFormat="false" ht="13.8" hidden="false" customHeight="false" outlineLevel="0" collapsed="false">
      <c r="A188" s="3" t="n">
        <v>41826</v>
      </c>
      <c r="B188" s="0" t="n">
        <v>141</v>
      </c>
      <c r="C188" s="0" t="str">
        <f aca="false">IF(WEEKDAY(A188,2)=4,"czwartek","")</f>
        <v/>
      </c>
      <c r="E188" s="4" t="n">
        <f aca="false">IF(E187&lt;5,30,E187-G187)</f>
        <v>30</v>
      </c>
      <c r="F188" s="4" t="n">
        <f aca="false">IF(AND(F187&lt;40,C187="czwartek"),45,F187-H187)</f>
        <v>42.51</v>
      </c>
      <c r="G188" s="4" t="n">
        <f aca="false">IF(E188&gt;15,9/100*B188,9/100*B188/2)</f>
        <v>12.69</v>
      </c>
      <c r="H188" s="4" t="n">
        <f aca="false">IF(E188&lt;=15,6/100*B188/2,0)</f>
        <v>0</v>
      </c>
      <c r="I188" s="4"/>
      <c r="J188" s="0" t="str">
        <f aca="false">IF(P188&gt;15,"lpg","50/50")</f>
        <v>lpg</v>
      </c>
      <c r="K188" s="0" t="n">
        <f aca="false">O187</f>
        <v>44.19</v>
      </c>
      <c r="L188" s="0" t="n">
        <f aca="false">ROUND(IF(J188="lpg",0,0.06*B188/2),2)</f>
        <v>0</v>
      </c>
      <c r="M188" s="0" t="str">
        <f aca="false">IF(AND(C188="czwartek",K188-L188&lt;40),"tak","nie")</f>
        <v>nie</v>
      </c>
      <c r="N188" s="0" t="n">
        <f aca="false">ROUND(IF(M188="tak",45-(K188-L188),0),2)</f>
        <v>0</v>
      </c>
      <c r="O188" s="0" t="n">
        <f aca="false">IF(M188="tak",45,K188-L188)</f>
        <v>44.19</v>
      </c>
      <c r="P188" s="0" t="n">
        <f aca="false">T187</f>
        <v>24.96</v>
      </c>
      <c r="Q188" s="4" t="n">
        <f aca="false">ROUND(IF(J188="lpg",B188*0.09,(B188/2)*0.09),2)</f>
        <v>12.69</v>
      </c>
      <c r="R188" s="0" t="str">
        <f aca="false">IF(P188-Q188&lt;5,"tak","nie")</f>
        <v>nie</v>
      </c>
      <c r="S188" s="0" t="n">
        <f aca="false">IF(R188="tak",30-AC188,0)</f>
        <v>0</v>
      </c>
      <c r="T188" s="0" t="n">
        <f aca="false">IF(R188="tak",30,P188-Q188)</f>
        <v>12.27</v>
      </c>
      <c r="AB188" s="0" t="str">
        <f aca="false">IF(P188&lt;5.25,"tak","")</f>
        <v/>
      </c>
      <c r="AC188" s="0" t="n">
        <f aca="false">P188-Q188</f>
        <v>12.27</v>
      </c>
    </row>
    <row r="189" customFormat="false" ht="13.8" hidden="false" customHeight="false" outlineLevel="0" collapsed="false">
      <c r="A189" s="3" t="n">
        <v>41827</v>
      </c>
      <c r="B189" s="0" t="n">
        <v>120</v>
      </c>
      <c r="C189" s="0" t="str">
        <f aca="false">IF(WEEKDAY(A189,2)=4,"czwartek","")</f>
        <v/>
      </c>
      <c r="E189" s="4" t="n">
        <f aca="false">IF(E188&lt;5,30,E188-G188)</f>
        <v>17.31</v>
      </c>
      <c r="F189" s="4" t="n">
        <f aca="false">IF(AND(F188&lt;40,C188="czwartek"),45,F188-H188)</f>
        <v>42.51</v>
      </c>
      <c r="G189" s="4" t="n">
        <f aca="false">IF(E189&gt;15,9/100*B189,9/100*B189/2)</f>
        <v>10.8</v>
      </c>
      <c r="H189" s="4" t="n">
        <f aca="false">IF(E189&lt;=15,6/100*B189/2,0)</f>
        <v>0</v>
      </c>
      <c r="I189" s="4"/>
      <c r="J189" s="0" t="str">
        <f aca="false">IF(P189&gt;15,"lpg","50/50")</f>
        <v>50/50</v>
      </c>
      <c r="K189" s="0" t="n">
        <f aca="false">O188</f>
        <v>44.19</v>
      </c>
      <c r="L189" s="0" t="n">
        <f aca="false">ROUND(IF(J189="lpg",0,0.06*B189/2),2)</f>
        <v>3.6</v>
      </c>
      <c r="M189" s="0" t="str">
        <f aca="false">IF(AND(C189="czwartek",K189-L189&lt;40),"tak","nie")</f>
        <v>nie</v>
      </c>
      <c r="N189" s="0" t="n">
        <f aca="false">ROUND(IF(M189="tak",45-(K189-L189),0),2)</f>
        <v>0</v>
      </c>
      <c r="O189" s="0" t="n">
        <f aca="false">IF(M189="tak",45,K189-L189)</f>
        <v>40.59</v>
      </c>
      <c r="P189" s="0" t="n">
        <f aca="false">T188</f>
        <v>12.27</v>
      </c>
      <c r="Q189" s="4" t="n">
        <f aca="false">ROUND(IF(J189="lpg",B189*0.09,(B189/2)*0.09),2)</f>
        <v>5.4</v>
      </c>
      <c r="R189" s="0" t="str">
        <f aca="false">IF(P189-Q189&lt;5,"tak","nie")</f>
        <v>nie</v>
      </c>
      <c r="S189" s="0" t="n">
        <f aca="false">IF(R189="tak",30-AC189,0)</f>
        <v>0</v>
      </c>
      <c r="T189" s="0" t="n">
        <f aca="false">IF(R189="tak",30,P189-Q189)</f>
        <v>6.87</v>
      </c>
      <c r="AB189" s="0" t="str">
        <f aca="false">IF(P189&lt;5.25,"tak","")</f>
        <v/>
      </c>
      <c r="AC189" s="0" t="n">
        <f aca="false">P189-Q189</f>
        <v>6.87</v>
      </c>
    </row>
    <row r="190" customFormat="false" ht="13.8" hidden="false" customHeight="false" outlineLevel="0" collapsed="false">
      <c r="A190" s="3" t="n">
        <v>41828</v>
      </c>
      <c r="B190" s="0" t="n">
        <v>95</v>
      </c>
      <c r="C190" s="0" t="str">
        <f aca="false">IF(WEEKDAY(A190,2)=4,"czwartek","")</f>
        <v/>
      </c>
      <c r="E190" s="4" t="n">
        <f aca="false">IF(E189&lt;5,30,E189-G189)</f>
        <v>6.51</v>
      </c>
      <c r="F190" s="4" t="n">
        <f aca="false">IF(AND(F189&lt;40,C189="czwartek"),45,F189-H189)</f>
        <v>42.51</v>
      </c>
      <c r="G190" s="4" t="n">
        <f aca="false">IF(E190&gt;15,9/100*B190,9/100*B190/2)</f>
        <v>4.275</v>
      </c>
      <c r="H190" s="4" t="n">
        <f aca="false">IF(E190&lt;=15,6/100*B190/2,0)</f>
        <v>2.85</v>
      </c>
      <c r="I190" s="4"/>
      <c r="J190" s="0" t="str">
        <f aca="false">IF(P190&gt;15,"lpg","50/50")</f>
        <v>50/50</v>
      </c>
      <c r="K190" s="0" t="n">
        <f aca="false">O189</f>
        <v>40.59</v>
      </c>
      <c r="L190" s="0" t="n">
        <f aca="false">ROUND(IF(J190="lpg",0,0.06*B190/2),2)</f>
        <v>2.85</v>
      </c>
      <c r="M190" s="0" t="str">
        <f aca="false">IF(AND(C190="czwartek",K190-L190&lt;40),"tak","nie")</f>
        <v>nie</v>
      </c>
      <c r="N190" s="0" t="n">
        <f aca="false">ROUND(IF(M190="tak",45-(K190-L190),0),2)</f>
        <v>0</v>
      </c>
      <c r="O190" s="0" t="n">
        <f aca="false">IF(M190="tak",45,K190-L190)</f>
        <v>37.74</v>
      </c>
      <c r="P190" s="0" t="n">
        <f aca="false">T189</f>
        <v>6.87</v>
      </c>
      <c r="Q190" s="4" t="n">
        <f aca="false">ROUND(IF(J190="lpg",B190*0.09,(B190/2)*0.09),2)</f>
        <v>4.28</v>
      </c>
      <c r="R190" s="0" t="str">
        <f aca="false">IF(P190-Q190&lt;5,"tak","nie")</f>
        <v>tak</v>
      </c>
      <c r="S190" s="0" t="n">
        <f aca="false">IF(R190="tak",30-AC190,0)</f>
        <v>27.41</v>
      </c>
      <c r="T190" s="0" t="n">
        <f aca="false">IF(R190="tak",30,P190-Q190)</f>
        <v>30</v>
      </c>
      <c r="AB190" s="0" t="str">
        <f aca="false">IF(P190&lt;5.25,"tak","")</f>
        <v/>
      </c>
      <c r="AC190" s="0" t="n">
        <f aca="false">P190-Q190</f>
        <v>2.59</v>
      </c>
    </row>
    <row r="191" customFormat="false" ht="13.8" hidden="false" customHeight="false" outlineLevel="0" collapsed="false">
      <c r="A191" s="3" t="n">
        <v>41829</v>
      </c>
      <c r="B191" s="0" t="n">
        <v>81</v>
      </c>
      <c r="C191" s="0" t="str">
        <f aca="false">IF(WEEKDAY(A191,2)=4,"czwartek","")</f>
        <v/>
      </c>
      <c r="E191" s="4" t="n">
        <f aca="false">IF(E190&lt;5,30,E190-G190)</f>
        <v>2.235</v>
      </c>
      <c r="F191" s="4" t="n">
        <f aca="false">IF(AND(F190&lt;40,C190="czwartek"),45,F190-H190)</f>
        <v>39.66</v>
      </c>
      <c r="G191" s="4" t="n">
        <f aca="false">IF(E191&gt;15,9/100*B191,9/100*B191/2)</f>
        <v>3.645</v>
      </c>
      <c r="H191" s="4" t="n">
        <f aca="false">IF(E191&lt;=15,6/100*B191/2,0)</f>
        <v>2.43</v>
      </c>
      <c r="I191" s="4"/>
      <c r="J191" s="0" t="str">
        <f aca="false">IF(P191&gt;15,"lpg","50/50")</f>
        <v>lpg</v>
      </c>
      <c r="K191" s="0" t="n">
        <f aca="false">O190</f>
        <v>37.74</v>
      </c>
      <c r="L191" s="0" t="n">
        <f aca="false">ROUND(IF(J191="lpg",0,0.06*B191/2),2)</f>
        <v>0</v>
      </c>
      <c r="M191" s="0" t="str">
        <f aca="false">IF(AND(C191="czwartek",K191-L191&lt;40),"tak","nie")</f>
        <v>nie</v>
      </c>
      <c r="N191" s="0" t="n">
        <f aca="false">ROUND(IF(M191="tak",45-(K191-L191),0),2)</f>
        <v>0</v>
      </c>
      <c r="O191" s="0" t="n">
        <f aca="false">IF(M191="tak",45,K191-L191)</f>
        <v>37.74</v>
      </c>
      <c r="P191" s="0" t="n">
        <f aca="false">T190</f>
        <v>30</v>
      </c>
      <c r="Q191" s="4" t="n">
        <f aca="false">ROUND(IF(J191="lpg",B191*0.09,(B191/2)*0.09),2)</f>
        <v>7.29</v>
      </c>
      <c r="R191" s="0" t="str">
        <f aca="false">IF(P191-Q191&lt;5,"tak","nie")</f>
        <v>nie</v>
      </c>
      <c r="S191" s="0" t="n">
        <f aca="false">IF(R191="tak",30-AC191,0)</f>
        <v>0</v>
      </c>
      <c r="T191" s="0" t="n">
        <f aca="false">IF(R191="tak",30,P191-Q191)</f>
        <v>22.71</v>
      </c>
      <c r="AB191" s="0" t="str">
        <f aca="false">IF(P191&lt;5.25,"tak","")</f>
        <v/>
      </c>
      <c r="AC191" s="0" t="n">
        <f aca="false">P191-Q191</f>
        <v>22.71</v>
      </c>
    </row>
    <row r="192" customFormat="false" ht="13.8" hidden="false" customHeight="false" outlineLevel="0" collapsed="false">
      <c r="A192" s="3" t="n">
        <v>41830</v>
      </c>
      <c r="B192" s="0" t="n">
        <v>30</v>
      </c>
      <c r="C192" s="0" t="str">
        <f aca="false">IF(WEEKDAY(A192,2)=4,"czwartek","")</f>
        <v>czwartek</v>
      </c>
      <c r="E192" s="4" t="n">
        <f aca="false">IF(E191&lt;5,30,E191-G191)</f>
        <v>30</v>
      </c>
      <c r="F192" s="4" t="n">
        <f aca="false">IF(AND(F191&lt;40,C191="czwartek"),45,F191-H191)</f>
        <v>37.23</v>
      </c>
      <c r="G192" s="4" t="n">
        <f aca="false">IF(E192&gt;15,9/100*B192,9/100*B192/2)</f>
        <v>2.7</v>
      </c>
      <c r="H192" s="4" t="n">
        <f aca="false">IF(E192&lt;=15,6/100*B192/2,0)</f>
        <v>0</v>
      </c>
      <c r="I192" s="4"/>
      <c r="J192" s="0" t="str">
        <f aca="false">IF(P192&gt;15,"lpg","50/50")</f>
        <v>lpg</v>
      </c>
      <c r="K192" s="0" t="n">
        <f aca="false">O191</f>
        <v>37.74</v>
      </c>
      <c r="L192" s="0" t="n">
        <f aca="false">ROUND(IF(J192="lpg",0,0.06*B192/2),2)</f>
        <v>0</v>
      </c>
      <c r="M192" s="0" t="str">
        <f aca="false">IF(AND(C192="czwartek",K192-L192&lt;40),"tak","nie")</f>
        <v>tak</v>
      </c>
      <c r="N192" s="0" t="n">
        <f aca="false">ROUND(IF(M192="tak",45-(K192-L192),0),2)</f>
        <v>7.26</v>
      </c>
      <c r="O192" s="0" t="n">
        <f aca="false">IF(M192="tak",45,K192-L192)</f>
        <v>45</v>
      </c>
      <c r="P192" s="0" t="n">
        <f aca="false">T191</f>
        <v>22.71</v>
      </c>
      <c r="Q192" s="4" t="n">
        <f aca="false">ROUND(IF(J192="lpg",B192*0.09,(B192/2)*0.09),2)</f>
        <v>2.7</v>
      </c>
      <c r="R192" s="0" t="str">
        <f aca="false">IF(P192-Q192&lt;5,"tak","nie")</f>
        <v>nie</v>
      </c>
      <c r="S192" s="0" t="n">
        <f aca="false">IF(R192="tak",30-AC192,0)</f>
        <v>0</v>
      </c>
      <c r="T192" s="0" t="n">
        <f aca="false">IF(R192="tak",30,P192-Q192)</f>
        <v>20.01</v>
      </c>
      <c r="AB192" s="0" t="str">
        <f aca="false">IF(P192&lt;5.25,"tak","")</f>
        <v/>
      </c>
      <c r="AC192" s="0" t="n">
        <f aca="false">P192-Q192</f>
        <v>20.01</v>
      </c>
    </row>
    <row r="193" customFormat="false" ht="13.8" hidden="false" customHeight="false" outlineLevel="0" collapsed="false">
      <c r="A193" s="3" t="n">
        <v>41831</v>
      </c>
      <c r="B193" s="0" t="n">
        <v>76</v>
      </c>
      <c r="C193" s="0" t="str">
        <f aca="false">IF(WEEKDAY(A193,2)=4,"czwartek","")</f>
        <v/>
      </c>
      <c r="E193" s="4" t="n">
        <f aca="false">IF(E192&lt;5,30,E192-G192)</f>
        <v>27.3</v>
      </c>
      <c r="F193" s="4" t="n">
        <f aca="false">IF(AND(F192&lt;40,C192="czwartek"),45,F192-H192)</f>
        <v>45</v>
      </c>
      <c r="G193" s="4" t="n">
        <f aca="false">IF(E193&gt;15,9/100*B193,9/100*B193/2)</f>
        <v>6.84</v>
      </c>
      <c r="H193" s="4" t="n">
        <f aca="false">IF(E193&lt;=15,6/100*B193/2,0)</f>
        <v>0</v>
      </c>
      <c r="I193" s="4"/>
      <c r="J193" s="0" t="str">
        <f aca="false">IF(P193&gt;15,"lpg","50/50")</f>
        <v>lpg</v>
      </c>
      <c r="K193" s="0" t="n">
        <f aca="false">O192</f>
        <v>45</v>
      </c>
      <c r="L193" s="0" t="n">
        <f aca="false">ROUND(IF(J193="lpg",0,0.06*B193/2),2)</f>
        <v>0</v>
      </c>
      <c r="M193" s="0" t="str">
        <f aca="false">IF(AND(C193="czwartek",K193-L193&lt;40),"tak","nie")</f>
        <v>nie</v>
      </c>
      <c r="N193" s="0" t="n">
        <f aca="false">ROUND(IF(M193="tak",45-(K193-L193),0),2)</f>
        <v>0</v>
      </c>
      <c r="O193" s="0" t="n">
        <f aca="false">IF(M193="tak",45,K193-L193)</f>
        <v>45</v>
      </c>
      <c r="P193" s="0" t="n">
        <f aca="false">T192</f>
        <v>20.01</v>
      </c>
      <c r="Q193" s="4" t="n">
        <f aca="false">ROUND(IF(J193="lpg",B193*0.09,(B193/2)*0.09),2)</f>
        <v>6.84</v>
      </c>
      <c r="R193" s="0" t="str">
        <f aca="false">IF(P193-Q193&lt;5,"tak","nie")</f>
        <v>nie</v>
      </c>
      <c r="S193" s="0" t="n">
        <f aca="false">IF(R193="tak",30-AC193,0)</f>
        <v>0</v>
      </c>
      <c r="T193" s="0" t="n">
        <f aca="false">IF(R193="tak",30,P193-Q193)</f>
        <v>13.17</v>
      </c>
      <c r="AB193" s="0" t="str">
        <f aca="false">IF(P193&lt;5.25,"tak","")</f>
        <v/>
      </c>
      <c r="AC193" s="0" t="n">
        <f aca="false">P193-Q193</f>
        <v>13.17</v>
      </c>
    </row>
    <row r="194" customFormat="false" ht="13.8" hidden="false" customHeight="false" outlineLevel="0" collapsed="false">
      <c r="A194" s="3" t="n">
        <v>41832</v>
      </c>
      <c r="B194" s="0" t="n">
        <v>67</v>
      </c>
      <c r="C194" s="0" t="str">
        <f aca="false">IF(WEEKDAY(A194,2)=4,"czwartek","")</f>
        <v/>
      </c>
      <c r="E194" s="4" t="n">
        <f aca="false">IF(E193&lt;5,30,E193-G193)</f>
        <v>20.46</v>
      </c>
      <c r="F194" s="4" t="n">
        <f aca="false">IF(AND(F193&lt;40,C193="czwartek"),45,F193-H193)</f>
        <v>45</v>
      </c>
      <c r="G194" s="4" t="n">
        <f aca="false">IF(E194&gt;15,9/100*B194,9/100*B194/2)</f>
        <v>6.03</v>
      </c>
      <c r="H194" s="4" t="n">
        <f aca="false">IF(E194&lt;=15,6/100*B194/2,0)</f>
        <v>0</v>
      </c>
      <c r="I194" s="4"/>
      <c r="J194" s="0" t="str">
        <f aca="false">IF(P194&gt;15,"lpg","50/50")</f>
        <v>50/50</v>
      </c>
      <c r="K194" s="0" t="n">
        <f aca="false">O193</f>
        <v>45</v>
      </c>
      <c r="L194" s="0" t="n">
        <f aca="false">ROUND(IF(J194="lpg",0,0.06*B194/2),2)</f>
        <v>2.01</v>
      </c>
      <c r="M194" s="0" t="str">
        <f aca="false">IF(AND(C194="czwartek",K194-L194&lt;40),"tak","nie")</f>
        <v>nie</v>
      </c>
      <c r="N194" s="0" t="n">
        <f aca="false">ROUND(IF(M194="tak",45-(K194-L194),0),2)</f>
        <v>0</v>
      </c>
      <c r="O194" s="0" t="n">
        <f aca="false">IF(M194="tak",45,K194-L194)</f>
        <v>42.99</v>
      </c>
      <c r="P194" s="0" t="n">
        <f aca="false">T193</f>
        <v>13.17</v>
      </c>
      <c r="Q194" s="4" t="n">
        <f aca="false">ROUND(IF(J194="lpg",B194*0.09,(B194/2)*0.09),2)</f>
        <v>3.02</v>
      </c>
      <c r="R194" s="0" t="str">
        <f aca="false">IF(P194-Q194&lt;5,"tak","nie")</f>
        <v>nie</v>
      </c>
      <c r="S194" s="0" t="n">
        <f aca="false">IF(R194="tak",30-AC194,0)</f>
        <v>0</v>
      </c>
      <c r="T194" s="0" t="n">
        <f aca="false">IF(R194="tak",30,P194-Q194)</f>
        <v>10.15</v>
      </c>
      <c r="AB194" s="0" t="str">
        <f aca="false">IF(P194&lt;5.25,"tak","")</f>
        <v/>
      </c>
      <c r="AC194" s="0" t="n">
        <f aca="false">P194-Q194</f>
        <v>10.15</v>
      </c>
    </row>
    <row r="195" customFormat="false" ht="13.8" hidden="false" customHeight="false" outlineLevel="0" collapsed="false">
      <c r="A195" s="3" t="n">
        <v>41833</v>
      </c>
      <c r="B195" s="0" t="n">
        <v>102</v>
      </c>
      <c r="C195" s="0" t="str">
        <f aca="false">IF(WEEKDAY(A195,2)=4,"czwartek","")</f>
        <v/>
      </c>
      <c r="E195" s="4" t="n">
        <f aca="false">IF(E194&lt;5,30,E194-G194)</f>
        <v>14.43</v>
      </c>
      <c r="F195" s="4" t="n">
        <f aca="false">IF(AND(F194&lt;40,C194="czwartek"),45,F194-H194)</f>
        <v>45</v>
      </c>
      <c r="G195" s="4" t="n">
        <f aca="false">IF(E195&gt;15,9/100*B195,9/100*B195/2)</f>
        <v>4.59</v>
      </c>
      <c r="H195" s="4" t="n">
        <f aca="false">IF(E195&lt;=15,6/100*B195/2,0)</f>
        <v>3.06</v>
      </c>
      <c r="I195" s="4"/>
      <c r="J195" s="0" t="str">
        <f aca="false">IF(P195&gt;15,"lpg","50/50")</f>
        <v>50/50</v>
      </c>
      <c r="K195" s="0" t="n">
        <f aca="false">O194</f>
        <v>42.99</v>
      </c>
      <c r="L195" s="0" t="n">
        <f aca="false">ROUND(IF(J195="lpg",0,0.06*B195/2),2)</f>
        <v>3.06</v>
      </c>
      <c r="M195" s="0" t="str">
        <f aca="false">IF(AND(C195="czwartek",K195-L195&lt;40),"tak","nie")</f>
        <v>nie</v>
      </c>
      <c r="N195" s="0" t="n">
        <f aca="false">ROUND(IF(M195="tak",45-(K195-L195),0),2)</f>
        <v>0</v>
      </c>
      <c r="O195" s="0" t="n">
        <f aca="false">IF(M195="tak",45,K195-L195)</f>
        <v>39.93</v>
      </c>
      <c r="P195" s="0" t="n">
        <f aca="false">T194</f>
        <v>10.15</v>
      </c>
      <c r="Q195" s="4" t="n">
        <f aca="false">ROUND(IF(J195="lpg",B195*0.09,(B195/2)*0.09),2)</f>
        <v>4.59</v>
      </c>
      <c r="R195" s="0" t="str">
        <f aca="false">IF(P195-Q195&lt;5,"tak","nie")</f>
        <v>nie</v>
      </c>
      <c r="S195" s="0" t="n">
        <f aca="false">IF(R195="tak",30-AC195,0)</f>
        <v>0</v>
      </c>
      <c r="T195" s="0" t="n">
        <f aca="false">IF(R195="tak",30,P195-Q195)</f>
        <v>5.56</v>
      </c>
      <c r="AB195" s="0" t="str">
        <f aca="false">IF(P195&lt;5.25,"tak","")</f>
        <v/>
      </c>
      <c r="AC195" s="0" t="n">
        <f aca="false">P195-Q195</f>
        <v>5.56</v>
      </c>
    </row>
    <row r="196" customFormat="false" ht="13.8" hidden="false" customHeight="false" outlineLevel="0" collapsed="false">
      <c r="A196" s="3" t="n">
        <v>41834</v>
      </c>
      <c r="B196" s="0" t="n">
        <v>67</v>
      </c>
      <c r="C196" s="0" t="str">
        <f aca="false">IF(WEEKDAY(A196,2)=4,"czwartek","")</f>
        <v/>
      </c>
      <c r="E196" s="4" t="n">
        <f aca="false">IF(E195&lt;5,30,E195-G195)</f>
        <v>9.84</v>
      </c>
      <c r="F196" s="4" t="n">
        <f aca="false">IF(AND(F195&lt;40,C195="czwartek"),45,F195-H195)</f>
        <v>41.94</v>
      </c>
      <c r="G196" s="4" t="n">
        <f aca="false">IF(E196&gt;15,9/100*B196,9/100*B196/2)</f>
        <v>3.015</v>
      </c>
      <c r="H196" s="4" t="n">
        <f aca="false">IF(E196&lt;=15,6/100*B196/2,0)</f>
        <v>2.01</v>
      </c>
      <c r="I196" s="4"/>
      <c r="J196" s="0" t="str">
        <f aca="false">IF(P196&gt;15,"lpg","50/50")</f>
        <v>50/50</v>
      </c>
      <c r="K196" s="0" t="n">
        <f aca="false">O195</f>
        <v>39.93</v>
      </c>
      <c r="L196" s="0" t="n">
        <f aca="false">ROUND(IF(J196="lpg",0,0.06*B196/2),2)</f>
        <v>2.01</v>
      </c>
      <c r="M196" s="0" t="str">
        <f aca="false">IF(AND(C196="czwartek",K196-L196&lt;40),"tak","nie")</f>
        <v>nie</v>
      </c>
      <c r="N196" s="0" t="n">
        <f aca="false">ROUND(IF(M196="tak",45-(K196-L196),0),2)</f>
        <v>0</v>
      </c>
      <c r="O196" s="0" t="n">
        <f aca="false">IF(M196="tak",45,K196-L196)</f>
        <v>37.92</v>
      </c>
      <c r="P196" s="0" t="n">
        <f aca="false">T195</f>
        <v>5.56</v>
      </c>
      <c r="Q196" s="4" t="n">
        <f aca="false">ROUND(IF(J196="lpg",B196*0.09,(B196/2)*0.09),2)</f>
        <v>3.02</v>
      </c>
      <c r="R196" s="0" t="str">
        <f aca="false">IF(P196-Q196&lt;5,"tak","nie")</f>
        <v>tak</v>
      </c>
      <c r="S196" s="0" t="n">
        <f aca="false">IF(R196="tak",30-AC196,0)</f>
        <v>27.46</v>
      </c>
      <c r="T196" s="0" t="n">
        <f aca="false">IF(R196="tak",30,P196-Q196)</f>
        <v>30</v>
      </c>
      <c r="AB196" s="0" t="str">
        <f aca="false">IF(P196&lt;5.25,"tak","")</f>
        <v/>
      </c>
      <c r="AC196" s="0" t="n">
        <f aca="false">P196-Q196</f>
        <v>2.54</v>
      </c>
    </row>
    <row r="197" customFormat="false" ht="13.8" hidden="false" customHeight="false" outlineLevel="0" collapsed="false">
      <c r="A197" s="3" t="n">
        <v>41835</v>
      </c>
      <c r="B197" s="0" t="n">
        <v>25</v>
      </c>
      <c r="C197" s="0" t="str">
        <f aca="false">IF(WEEKDAY(A197,2)=4,"czwartek","")</f>
        <v/>
      </c>
      <c r="E197" s="4" t="n">
        <f aca="false">IF(E196&lt;5,30,E196-G196)</f>
        <v>6.825</v>
      </c>
      <c r="F197" s="4" t="n">
        <f aca="false">IF(AND(F196&lt;40,C196="czwartek"),45,F196-H196)</f>
        <v>39.93</v>
      </c>
      <c r="G197" s="4" t="n">
        <f aca="false">IF(E197&gt;15,9/100*B197,9/100*B197/2)</f>
        <v>1.125</v>
      </c>
      <c r="H197" s="4" t="n">
        <f aca="false">IF(E197&lt;=15,6/100*B197/2,0)</f>
        <v>0.75</v>
      </c>
      <c r="I197" s="4"/>
      <c r="J197" s="0" t="str">
        <f aca="false">IF(P197&gt;15,"lpg","50/50")</f>
        <v>lpg</v>
      </c>
      <c r="K197" s="0" t="n">
        <f aca="false">O196</f>
        <v>37.92</v>
      </c>
      <c r="L197" s="0" t="n">
        <f aca="false">ROUND(IF(J197="lpg",0,0.06*B197/2),2)</f>
        <v>0</v>
      </c>
      <c r="M197" s="0" t="str">
        <f aca="false">IF(AND(C197="czwartek",K197-L197&lt;40),"tak","nie")</f>
        <v>nie</v>
      </c>
      <c r="N197" s="0" t="n">
        <f aca="false">ROUND(IF(M197="tak",45-(K197-L197),0),2)</f>
        <v>0</v>
      </c>
      <c r="O197" s="0" t="n">
        <f aca="false">IF(M197="tak",45,K197-L197)</f>
        <v>37.92</v>
      </c>
      <c r="P197" s="0" t="n">
        <f aca="false">T196</f>
        <v>30</v>
      </c>
      <c r="Q197" s="4" t="n">
        <f aca="false">ROUND(IF(J197="lpg",B197*0.09,(B197/2)*0.09),2)</f>
        <v>2.25</v>
      </c>
      <c r="R197" s="0" t="str">
        <f aca="false">IF(P197-Q197&lt;5,"tak","nie")</f>
        <v>nie</v>
      </c>
      <c r="S197" s="0" t="n">
        <f aca="false">IF(R197="tak",30-AC197,0)</f>
        <v>0</v>
      </c>
      <c r="T197" s="0" t="n">
        <f aca="false">IF(R197="tak",30,P197-Q197)</f>
        <v>27.75</v>
      </c>
      <c r="AB197" s="0" t="str">
        <f aca="false">IF(P197&lt;5.25,"tak","")</f>
        <v/>
      </c>
      <c r="AC197" s="0" t="n">
        <f aca="false">P197-Q197</f>
        <v>27.75</v>
      </c>
    </row>
    <row r="198" customFormat="false" ht="13.8" hidden="false" customHeight="false" outlineLevel="0" collapsed="false">
      <c r="A198" s="3" t="n">
        <v>41836</v>
      </c>
      <c r="B198" s="0" t="n">
        <v>69</v>
      </c>
      <c r="C198" s="0" t="str">
        <f aca="false">IF(WEEKDAY(A198,2)=4,"czwartek","")</f>
        <v/>
      </c>
      <c r="E198" s="4" t="n">
        <f aca="false">IF(E197&lt;5,30,E197-G197)</f>
        <v>5.7</v>
      </c>
      <c r="F198" s="4" t="n">
        <f aca="false">IF(AND(F197&lt;40,C197="czwartek"),45,F197-H197)</f>
        <v>39.18</v>
      </c>
      <c r="G198" s="4" t="n">
        <f aca="false">IF(E198&gt;15,9/100*B198,9/100*B198/2)</f>
        <v>3.105</v>
      </c>
      <c r="H198" s="4" t="n">
        <f aca="false">IF(E198&lt;=15,6/100*B198/2,0)</f>
        <v>2.07</v>
      </c>
      <c r="I198" s="4"/>
      <c r="J198" s="0" t="str">
        <f aca="false">IF(P198&gt;15,"lpg","50/50")</f>
        <v>lpg</v>
      </c>
      <c r="K198" s="0" t="n">
        <f aca="false">O197</f>
        <v>37.92</v>
      </c>
      <c r="L198" s="0" t="n">
        <f aca="false">ROUND(IF(J198="lpg",0,0.06*B198/2),2)</f>
        <v>0</v>
      </c>
      <c r="M198" s="0" t="str">
        <f aca="false">IF(AND(C198="czwartek",K198-L198&lt;40),"tak","nie")</f>
        <v>nie</v>
      </c>
      <c r="N198" s="0" t="n">
        <f aca="false">ROUND(IF(M198="tak",45-(K198-L198),0),2)</f>
        <v>0</v>
      </c>
      <c r="O198" s="0" t="n">
        <f aca="false">IF(M198="tak",45,K198-L198)</f>
        <v>37.92</v>
      </c>
      <c r="P198" s="0" t="n">
        <f aca="false">T197</f>
        <v>27.75</v>
      </c>
      <c r="Q198" s="4" t="n">
        <f aca="false">ROUND(IF(J198="lpg",B198*0.09,(B198/2)*0.09),2)</f>
        <v>6.21</v>
      </c>
      <c r="R198" s="0" t="str">
        <f aca="false">IF(P198-Q198&lt;5,"tak","nie")</f>
        <v>nie</v>
      </c>
      <c r="S198" s="0" t="n">
        <f aca="false">IF(R198="tak",30-AC198,0)</f>
        <v>0</v>
      </c>
      <c r="T198" s="0" t="n">
        <f aca="false">IF(R198="tak",30,P198-Q198)</f>
        <v>21.54</v>
      </c>
      <c r="AB198" s="0" t="str">
        <f aca="false">IF(P198&lt;5.25,"tak","")</f>
        <v/>
      </c>
      <c r="AC198" s="0" t="n">
        <f aca="false">P198-Q198</f>
        <v>21.54</v>
      </c>
    </row>
    <row r="199" customFormat="false" ht="13.8" hidden="false" customHeight="false" outlineLevel="0" collapsed="false">
      <c r="A199" s="3" t="n">
        <v>41837</v>
      </c>
      <c r="B199" s="0" t="n">
        <v>61</v>
      </c>
      <c r="C199" s="0" t="str">
        <f aca="false">IF(WEEKDAY(A199,2)=4,"czwartek","")</f>
        <v>czwartek</v>
      </c>
      <c r="E199" s="4" t="n">
        <f aca="false">IF(E198&lt;5,30,E198-G198)</f>
        <v>2.595</v>
      </c>
      <c r="F199" s="4" t="n">
        <f aca="false">IF(AND(F198&lt;40,C198="czwartek"),45,F198-H198)</f>
        <v>37.11</v>
      </c>
      <c r="G199" s="4" t="n">
        <f aca="false">IF(E199&gt;15,9/100*B199,9/100*B199/2)</f>
        <v>2.745</v>
      </c>
      <c r="H199" s="4" t="n">
        <f aca="false">IF(E199&lt;=15,6/100*B199/2,0)</f>
        <v>1.83</v>
      </c>
      <c r="I199" s="4"/>
      <c r="J199" s="0" t="str">
        <f aca="false">IF(P199&gt;15,"lpg","50/50")</f>
        <v>lpg</v>
      </c>
      <c r="K199" s="0" t="n">
        <f aca="false">O198</f>
        <v>37.92</v>
      </c>
      <c r="L199" s="0" t="n">
        <f aca="false">ROUND(IF(J199="lpg",0,0.06*B199/2),2)</f>
        <v>0</v>
      </c>
      <c r="M199" s="0" t="str">
        <f aca="false">IF(AND(C199="czwartek",K199-L199&lt;40),"tak","nie")</f>
        <v>tak</v>
      </c>
      <c r="N199" s="0" t="n">
        <f aca="false">ROUND(IF(M199="tak",45-(K199-L199),0),2)</f>
        <v>7.08</v>
      </c>
      <c r="O199" s="0" t="n">
        <f aca="false">IF(M199="tak",45,K199-L199)</f>
        <v>45</v>
      </c>
      <c r="P199" s="0" t="n">
        <f aca="false">T198</f>
        <v>21.54</v>
      </c>
      <c r="Q199" s="4" t="n">
        <f aca="false">ROUND(IF(J199="lpg",B199*0.09,(B199/2)*0.09),2)</f>
        <v>5.49</v>
      </c>
      <c r="R199" s="0" t="str">
        <f aca="false">IF(P199-Q199&lt;5,"tak","nie")</f>
        <v>nie</v>
      </c>
      <c r="S199" s="0" t="n">
        <f aca="false">IF(R199="tak",30-AC199,0)</f>
        <v>0</v>
      </c>
      <c r="T199" s="0" t="n">
        <f aca="false">IF(R199="tak",30,P199-Q199)</f>
        <v>16.05</v>
      </c>
      <c r="AB199" s="0" t="str">
        <f aca="false">IF(P199&lt;5.25,"tak","")</f>
        <v/>
      </c>
      <c r="AC199" s="0" t="n">
        <f aca="false">P199-Q199</f>
        <v>16.05</v>
      </c>
    </row>
    <row r="200" customFormat="false" ht="13.8" hidden="false" customHeight="false" outlineLevel="0" collapsed="false">
      <c r="A200" s="3" t="n">
        <v>41838</v>
      </c>
      <c r="B200" s="0" t="n">
        <v>99</v>
      </c>
      <c r="C200" s="0" t="str">
        <f aca="false">IF(WEEKDAY(A200,2)=4,"czwartek","")</f>
        <v/>
      </c>
      <c r="E200" s="4" t="n">
        <f aca="false">IF(E199&lt;5,30,E199-G199)</f>
        <v>30</v>
      </c>
      <c r="F200" s="4" t="n">
        <f aca="false">IF(AND(F199&lt;40,C199="czwartek"),45,F199-H199)</f>
        <v>45</v>
      </c>
      <c r="G200" s="4" t="n">
        <f aca="false">IF(E200&gt;15,9/100*B200,9/100*B200/2)</f>
        <v>8.91</v>
      </c>
      <c r="H200" s="4" t="n">
        <f aca="false">IF(E200&lt;=15,6/100*B200/2,0)</f>
        <v>0</v>
      </c>
      <c r="I200" s="4"/>
      <c r="J200" s="0" t="str">
        <f aca="false">IF(P200&gt;15,"lpg","50/50")</f>
        <v>lpg</v>
      </c>
      <c r="K200" s="0" t="n">
        <f aca="false">O199</f>
        <v>45</v>
      </c>
      <c r="L200" s="0" t="n">
        <f aca="false">ROUND(IF(J200="lpg",0,0.06*B200/2),2)</f>
        <v>0</v>
      </c>
      <c r="M200" s="0" t="str">
        <f aca="false">IF(AND(C200="czwartek",K200-L200&lt;40),"tak","nie")</f>
        <v>nie</v>
      </c>
      <c r="N200" s="0" t="n">
        <f aca="false">ROUND(IF(M200="tak",45-(K200-L200),0),2)</f>
        <v>0</v>
      </c>
      <c r="O200" s="0" t="n">
        <f aca="false">IF(M200="tak",45,K200-L200)</f>
        <v>45</v>
      </c>
      <c r="P200" s="0" t="n">
        <f aca="false">T199</f>
        <v>16.05</v>
      </c>
      <c r="Q200" s="4" t="n">
        <f aca="false">ROUND(IF(J200="lpg",B200*0.09,(B200/2)*0.09),2)</f>
        <v>8.91</v>
      </c>
      <c r="R200" s="0" t="str">
        <f aca="false">IF(P200-Q200&lt;5,"tak","nie")</f>
        <v>nie</v>
      </c>
      <c r="S200" s="0" t="n">
        <f aca="false">IF(R200="tak",30-AC200,0)</f>
        <v>0</v>
      </c>
      <c r="T200" s="0" t="n">
        <f aca="false">IF(R200="tak",30,P200-Q200)</f>
        <v>7.14</v>
      </c>
      <c r="AB200" s="0" t="str">
        <f aca="false">IF(P200&lt;5.25,"tak","")</f>
        <v/>
      </c>
      <c r="AC200" s="0" t="n">
        <f aca="false">P200-Q200</f>
        <v>7.14</v>
      </c>
    </row>
    <row r="201" customFormat="false" ht="13.8" hidden="false" customHeight="false" outlineLevel="0" collapsed="false">
      <c r="A201" s="3" t="n">
        <v>41839</v>
      </c>
      <c r="B201" s="0" t="n">
        <v>16</v>
      </c>
      <c r="C201" s="0" t="str">
        <f aca="false">IF(WEEKDAY(A201,2)=4,"czwartek","")</f>
        <v/>
      </c>
      <c r="E201" s="4" t="n">
        <f aca="false">IF(E200&lt;5,30,E200-G200)</f>
        <v>21.09</v>
      </c>
      <c r="F201" s="4" t="n">
        <f aca="false">IF(AND(F200&lt;40,C200="czwartek"),45,F200-H200)</f>
        <v>45</v>
      </c>
      <c r="G201" s="4" t="n">
        <f aca="false">IF(E201&gt;15,9/100*B201,9/100*B201/2)</f>
        <v>1.44</v>
      </c>
      <c r="H201" s="4" t="n">
        <f aca="false">IF(E201&lt;=15,6/100*B201/2,0)</f>
        <v>0</v>
      </c>
      <c r="I201" s="4"/>
      <c r="J201" s="0" t="str">
        <f aca="false">IF(P201&gt;15,"lpg","50/50")</f>
        <v>50/50</v>
      </c>
      <c r="K201" s="0" t="n">
        <f aca="false">O200</f>
        <v>45</v>
      </c>
      <c r="L201" s="0" t="n">
        <f aca="false">ROUND(IF(J201="lpg",0,0.06*B201/2),2)</f>
        <v>0.48</v>
      </c>
      <c r="M201" s="0" t="str">
        <f aca="false">IF(AND(C201="czwartek",K201-L201&lt;40),"tak","nie")</f>
        <v>nie</v>
      </c>
      <c r="N201" s="0" t="n">
        <f aca="false">ROUND(IF(M201="tak",45-(K201-L201),0),2)</f>
        <v>0</v>
      </c>
      <c r="O201" s="0" t="n">
        <f aca="false">IF(M201="tak",45,K201-L201)</f>
        <v>44.52</v>
      </c>
      <c r="P201" s="0" t="n">
        <f aca="false">T200</f>
        <v>7.14</v>
      </c>
      <c r="Q201" s="4" t="n">
        <f aca="false">ROUND(IF(J201="lpg",B201*0.09,(B201/2)*0.09),2)</f>
        <v>0.72</v>
      </c>
      <c r="R201" s="0" t="str">
        <f aca="false">IF(P201-Q201&lt;5,"tak","nie")</f>
        <v>nie</v>
      </c>
      <c r="S201" s="0" t="n">
        <f aca="false">IF(R201="tak",30-AC201,0)</f>
        <v>0</v>
      </c>
      <c r="T201" s="0" t="n">
        <f aca="false">IF(R201="tak",30,P201-Q201)</f>
        <v>6.42</v>
      </c>
      <c r="AB201" s="0" t="str">
        <f aca="false">IF(P201&lt;5.25,"tak","")</f>
        <v/>
      </c>
      <c r="AC201" s="0" t="n">
        <f aca="false">P201-Q201</f>
        <v>6.42</v>
      </c>
    </row>
    <row r="202" customFormat="false" ht="13.8" hidden="false" customHeight="false" outlineLevel="0" collapsed="false">
      <c r="A202" s="3" t="n">
        <v>41840</v>
      </c>
      <c r="B202" s="0" t="n">
        <v>102</v>
      </c>
      <c r="C202" s="0" t="str">
        <f aca="false">IF(WEEKDAY(A202,2)=4,"czwartek","")</f>
        <v/>
      </c>
      <c r="E202" s="4" t="n">
        <f aca="false">IF(E201&lt;5,30,E201-G201)</f>
        <v>19.65</v>
      </c>
      <c r="F202" s="4" t="n">
        <f aca="false">IF(AND(F201&lt;40,C201="czwartek"),45,F201-H201)</f>
        <v>45</v>
      </c>
      <c r="G202" s="4" t="n">
        <f aca="false">IF(E202&gt;15,9/100*B202,9/100*B202/2)</f>
        <v>9.18</v>
      </c>
      <c r="H202" s="4" t="n">
        <f aca="false">IF(E202&lt;=15,6/100*B202/2,0)</f>
        <v>0</v>
      </c>
      <c r="I202" s="4"/>
      <c r="J202" s="0" t="str">
        <f aca="false">IF(P202&gt;15,"lpg","50/50")</f>
        <v>50/50</v>
      </c>
      <c r="K202" s="0" t="n">
        <f aca="false">O201</f>
        <v>44.52</v>
      </c>
      <c r="L202" s="0" t="n">
        <f aca="false">ROUND(IF(J202="lpg",0,0.06*B202/2),2)</f>
        <v>3.06</v>
      </c>
      <c r="M202" s="0" t="str">
        <f aca="false">IF(AND(C202="czwartek",K202-L202&lt;40),"tak","nie")</f>
        <v>nie</v>
      </c>
      <c r="N202" s="0" t="n">
        <f aca="false">ROUND(IF(M202="tak",45-(K202-L202),0),2)</f>
        <v>0</v>
      </c>
      <c r="O202" s="0" t="n">
        <f aca="false">IF(M202="tak",45,K202-L202)</f>
        <v>41.46</v>
      </c>
      <c r="P202" s="0" t="n">
        <f aca="false">T201</f>
        <v>6.42</v>
      </c>
      <c r="Q202" s="4" t="n">
        <f aca="false">ROUND(IF(J202="lpg",B202*0.09,(B202/2)*0.09),2)</f>
        <v>4.59</v>
      </c>
      <c r="R202" s="0" t="str">
        <f aca="false">IF(P202-Q202&lt;5,"tak","nie")</f>
        <v>tak</v>
      </c>
      <c r="S202" s="0" t="n">
        <f aca="false">IF(R202="tak",30-AC202,0)</f>
        <v>28.17</v>
      </c>
      <c r="T202" s="0" t="n">
        <f aca="false">IF(R202="tak",30,P202-Q202)</f>
        <v>30</v>
      </c>
      <c r="AB202" s="0" t="str">
        <f aca="false">IF(P202&lt;5.25,"tak","")</f>
        <v/>
      </c>
      <c r="AC202" s="0" t="n">
        <f aca="false">P202-Q202</f>
        <v>1.83</v>
      </c>
    </row>
    <row r="203" customFormat="false" ht="13.8" hidden="false" customHeight="false" outlineLevel="0" collapsed="false">
      <c r="A203" s="3" t="n">
        <v>41841</v>
      </c>
      <c r="B203" s="0" t="n">
        <v>67</v>
      </c>
      <c r="C203" s="0" t="str">
        <f aca="false">IF(WEEKDAY(A203,2)=4,"czwartek","")</f>
        <v/>
      </c>
      <c r="E203" s="4" t="n">
        <f aca="false">IF(E202&lt;5,30,E202-G202)</f>
        <v>10.47</v>
      </c>
      <c r="F203" s="4" t="n">
        <f aca="false">IF(AND(F202&lt;40,C202="czwartek"),45,F202-H202)</f>
        <v>45</v>
      </c>
      <c r="G203" s="4" t="n">
        <f aca="false">IF(E203&gt;15,9/100*B203,9/100*B203/2)</f>
        <v>3.015</v>
      </c>
      <c r="H203" s="4" t="n">
        <f aca="false">IF(E203&lt;=15,6/100*B203/2,0)</f>
        <v>2.01</v>
      </c>
      <c r="I203" s="4"/>
      <c r="J203" s="0" t="str">
        <f aca="false">IF(P203&gt;15,"lpg","50/50")</f>
        <v>lpg</v>
      </c>
      <c r="K203" s="0" t="n">
        <f aca="false">O202</f>
        <v>41.46</v>
      </c>
      <c r="L203" s="0" t="n">
        <f aca="false">ROUND(IF(J203="lpg",0,0.06*B203/2),2)</f>
        <v>0</v>
      </c>
      <c r="M203" s="0" t="str">
        <f aca="false">IF(AND(C203="czwartek",K203-L203&lt;40),"tak","nie")</f>
        <v>nie</v>
      </c>
      <c r="N203" s="0" t="n">
        <f aca="false">ROUND(IF(M203="tak",45-(K203-L203),0),2)</f>
        <v>0</v>
      </c>
      <c r="O203" s="0" t="n">
        <f aca="false">IF(M203="tak",45,K203-L203)</f>
        <v>41.46</v>
      </c>
      <c r="P203" s="0" t="n">
        <f aca="false">T202</f>
        <v>30</v>
      </c>
      <c r="Q203" s="4" t="n">
        <f aca="false">ROUND(IF(J203="lpg",B203*0.09,(B203/2)*0.09),2)</f>
        <v>6.03</v>
      </c>
      <c r="R203" s="0" t="str">
        <f aca="false">IF(P203-Q203&lt;5,"tak","nie")</f>
        <v>nie</v>
      </c>
      <c r="S203" s="0" t="n">
        <f aca="false">IF(R203="tak",30-AC203,0)</f>
        <v>0</v>
      </c>
      <c r="T203" s="0" t="n">
        <f aca="false">IF(R203="tak",30,P203-Q203)</f>
        <v>23.97</v>
      </c>
      <c r="AB203" s="0" t="str">
        <f aca="false">IF(P203&lt;5.25,"tak","")</f>
        <v/>
      </c>
      <c r="AC203" s="0" t="n">
        <f aca="false">P203-Q203</f>
        <v>23.97</v>
      </c>
    </row>
    <row r="204" customFormat="false" ht="13.8" hidden="false" customHeight="false" outlineLevel="0" collapsed="false">
      <c r="A204" s="3" t="n">
        <v>41842</v>
      </c>
      <c r="B204" s="0" t="n">
        <v>51</v>
      </c>
      <c r="C204" s="0" t="str">
        <f aca="false">IF(WEEKDAY(A204,2)=4,"czwartek","")</f>
        <v/>
      </c>
      <c r="E204" s="4" t="n">
        <f aca="false">IF(E203&lt;5,30,E203-G203)</f>
        <v>7.455</v>
      </c>
      <c r="F204" s="4" t="n">
        <f aca="false">IF(AND(F203&lt;40,C203="czwartek"),45,F203-H203)</f>
        <v>42.99</v>
      </c>
      <c r="G204" s="4" t="n">
        <f aca="false">IF(E204&gt;15,9/100*B204,9/100*B204/2)</f>
        <v>2.295</v>
      </c>
      <c r="H204" s="4" t="n">
        <f aca="false">IF(E204&lt;=15,6/100*B204/2,0)</f>
        <v>1.53</v>
      </c>
      <c r="I204" s="4"/>
      <c r="J204" s="0" t="str">
        <f aca="false">IF(P204&gt;15,"lpg","50/50")</f>
        <v>lpg</v>
      </c>
      <c r="K204" s="0" t="n">
        <f aca="false">O203</f>
        <v>41.46</v>
      </c>
      <c r="L204" s="0" t="n">
        <f aca="false">ROUND(IF(J204="lpg",0,0.06*B204/2),2)</f>
        <v>0</v>
      </c>
      <c r="M204" s="0" t="str">
        <f aca="false">IF(AND(C204="czwartek",K204-L204&lt;40),"tak","nie")</f>
        <v>nie</v>
      </c>
      <c r="N204" s="0" t="n">
        <f aca="false">ROUND(IF(M204="tak",45-(K204-L204),0),2)</f>
        <v>0</v>
      </c>
      <c r="O204" s="0" t="n">
        <f aca="false">IF(M204="tak",45,K204-L204)</f>
        <v>41.46</v>
      </c>
      <c r="P204" s="0" t="n">
        <f aca="false">T203</f>
        <v>23.97</v>
      </c>
      <c r="Q204" s="4" t="n">
        <f aca="false">ROUND(IF(J204="lpg",B204*0.09,(B204/2)*0.09),2)</f>
        <v>4.59</v>
      </c>
      <c r="R204" s="0" t="str">
        <f aca="false">IF(P204-Q204&lt;5,"tak","nie")</f>
        <v>nie</v>
      </c>
      <c r="S204" s="0" t="n">
        <f aca="false">IF(R204="tak",30-AC204,0)</f>
        <v>0</v>
      </c>
      <c r="T204" s="0" t="n">
        <f aca="false">IF(R204="tak",30,P204-Q204)</f>
        <v>19.38</v>
      </c>
      <c r="AB204" s="0" t="str">
        <f aca="false">IF(P204&lt;5.25,"tak","")</f>
        <v/>
      </c>
      <c r="AC204" s="0" t="n">
        <f aca="false">P204-Q204</f>
        <v>19.38</v>
      </c>
    </row>
    <row r="205" customFormat="false" ht="13.8" hidden="false" customHeight="false" outlineLevel="0" collapsed="false">
      <c r="A205" s="3" t="n">
        <v>41843</v>
      </c>
      <c r="B205" s="0" t="n">
        <v>34</v>
      </c>
      <c r="C205" s="0" t="str">
        <f aca="false">IF(WEEKDAY(A205,2)=4,"czwartek","")</f>
        <v/>
      </c>
      <c r="E205" s="4" t="n">
        <f aca="false">IF(E204&lt;5,30,E204-G204)</f>
        <v>5.16</v>
      </c>
      <c r="F205" s="4" t="n">
        <f aca="false">IF(AND(F204&lt;40,C204="czwartek"),45,F204-H204)</f>
        <v>41.46</v>
      </c>
      <c r="G205" s="4" t="n">
        <f aca="false">IF(E205&gt;15,9/100*B205,9/100*B205/2)</f>
        <v>1.53</v>
      </c>
      <c r="H205" s="4" t="n">
        <f aca="false">IF(E205&lt;=15,6/100*B205/2,0)</f>
        <v>1.02</v>
      </c>
      <c r="I205" s="4"/>
      <c r="J205" s="0" t="str">
        <f aca="false">IF(P205&gt;15,"lpg","50/50")</f>
        <v>lpg</v>
      </c>
      <c r="K205" s="0" t="n">
        <f aca="false">O204</f>
        <v>41.46</v>
      </c>
      <c r="L205" s="0" t="n">
        <f aca="false">ROUND(IF(J205="lpg",0,0.06*B205/2),2)</f>
        <v>0</v>
      </c>
      <c r="M205" s="0" t="str">
        <f aca="false">IF(AND(C205="czwartek",K205-L205&lt;40),"tak","nie")</f>
        <v>nie</v>
      </c>
      <c r="N205" s="0" t="n">
        <f aca="false">ROUND(IF(M205="tak",45-(K205-L205),0),2)</f>
        <v>0</v>
      </c>
      <c r="O205" s="0" t="n">
        <f aca="false">IF(M205="tak",45,K205-L205)</f>
        <v>41.46</v>
      </c>
      <c r="P205" s="0" t="n">
        <f aca="false">T204</f>
        <v>19.38</v>
      </c>
      <c r="Q205" s="4" t="n">
        <f aca="false">ROUND(IF(J205="lpg",B205*0.09,(B205/2)*0.09),2)</f>
        <v>3.06</v>
      </c>
      <c r="R205" s="0" t="str">
        <f aca="false">IF(P205-Q205&lt;5,"tak","nie")</f>
        <v>nie</v>
      </c>
      <c r="S205" s="0" t="n">
        <f aca="false">IF(R205="tak",30-AC205,0)</f>
        <v>0</v>
      </c>
      <c r="T205" s="0" t="n">
        <f aca="false">IF(R205="tak",30,P205-Q205)</f>
        <v>16.32</v>
      </c>
      <c r="AB205" s="0" t="str">
        <f aca="false">IF(P205&lt;5.25,"tak","")</f>
        <v/>
      </c>
      <c r="AC205" s="0" t="n">
        <f aca="false">P205-Q205</f>
        <v>16.32</v>
      </c>
    </row>
    <row r="206" customFormat="false" ht="13.8" hidden="false" customHeight="false" outlineLevel="0" collapsed="false">
      <c r="A206" s="3" t="n">
        <v>41844</v>
      </c>
      <c r="B206" s="0" t="n">
        <v>108</v>
      </c>
      <c r="C206" s="0" t="str">
        <f aca="false">IF(WEEKDAY(A206,2)=4,"czwartek","")</f>
        <v>czwartek</v>
      </c>
      <c r="E206" s="4" t="n">
        <f aca="false">IF(E205&lt;5,30,E205-G205)</f>
        <v>3.63</v>
      </c>
      <c r="F206" s="4" t="n">
        <f aca="false">IF(AND(F205&lt;40,C205="czwartek"),45,F205-H205)</f>
        <v>40.44</v>
      </c>
      <c r="G206" s="4" t="n">
        <f aca="false">IF(E206&gt;15,9/100*B206,9/100*B206/2)</f>
        <v>4.86</v>
      </c>
      <c r="H206" s="4" t="n">
        <f aca="false">IF(E206&lt;=15,6/100*B206/2,0)</f>
        <v>3.24</v>
      </c>
      <c r="I206" s="4"/>
      <c r="J206" s="0" t="str">
        <f aca="false">IF(P206&gt;15,"lpg","50/50")</f>
        <v>lpg</v>
      </c>
      <c r="K206" s="0" t="n">
        <f aca="false">O205</f>
        <v>41.46</v>
      </c>
      <c r="L206" s="0" t="n">
        <f aca="false">ROUND(IF(J206="lpg",0,0.06*B206/2),2)</f>
        <v>0</v>
      </c>
      <c r="M206" s="0" t="str">
        <f aca="false">IF(AND(C206="czwartek",K206-L206&lt;40),"tak","nie")</f>
        <v>nie</v>
      </c>
      <c r="N206" s="0" t="n">
        <f aca="false">ROUND(IF(M206="tak",45-(K206-L206),0),2)</f>
        <v>0</v>
      </c>
      <c r="O206" s="0" t="n">
        <f aca="false">IF(M206="tak",45,K206-L206)</f>
        <v>41.46</v>
      </c>
      <c r="P206" s="0" t="n">
        <f aca="false">T205</f>
        <v>16.32</v>
      </c>
      <c r="Q206" s="4" t="n">
        <f aca="false">ROUND(IF(J206="lpg",B206*0.09,(B206/2)*0.09),2)</f>
        <v>9.72</v>
      </c>
      <c r="R206" s="0" t="str">
        <f aca="false">IF(P206-Q206&lt;5,"tak","nie")</f>
        <v>nie</v>
      </c>
      <c r="S206" s="0" t="n">
        <f aca="false">IF(R206="tak",30-AC206,0)</f>
        <v>0</v>
      </c>
      <c r="T206" s="0" t="n">
        <f aca="false">IF(R206="tak",30,P206-Q206)</f>
        <v>6.6</v>
      </c>
      <c r="AB206" s="0" t="str">
        <f aca="false">IF(P206&lt;5.25,"tak","")</f>
        <v/>
      </c>
      <c r="AC206" s="0" t="n">
        <f aca="false">P206-Q206</f>
        <v>6.6</v>
      </c>
    </row>
    <row r="207" customFormat="false" ht="13.8" hidden="false" customHeight="false" outlineLevel="0" collapsed="false">
      <c r="A207" s="3" t="n">
        <v>41845</v>
      </c>
      <c r="B207" s="0" t="n">
        <v>64</v>
      </c>
      <c r="C207" s="0" t="str">
        <f aca="false">IF(WEEKDAY(A207,2)=4,"czwartek","")</f>
        <v/>
      </c>
      <c r="E207" s="4" t="n">
        <f aca="false">IF(E206&lt;5,30,E206-G206)</f>
        <v>30</v>
      </c>
      <c r="F207" s="4" t="n">
        <f aca="false">IF(AND(F206&lt;40,C206="czwartek"),45,F206-H206)</f>
        <v>37.2</v>
      </c>
      <c r="G207" s="4" t="n">
        <f aca="false">IF(E207&gt;15,9/100*B207,9/100*B207/2)</f>
        <v>5.76</v>
      </c>
      <c r="H207" s="4" t="n">
        <f aca="false">IF(E207&lt;=15,6/100*B207/2,0)</f>
        <v>0</v>
      </c>
      <c r="I207" s="4"/>
      <c r="J207" s="0" t="str">
        <f aca="false">IF(P207&gt;15,"lpg","50/50")</f>
        <v>50/50</v>
      </c>
      <c r="K207" s="0" t="n">
        <f aca="false">O206</f>
        <v>41.46</v>
      </c>
      <c r="L207" s="0" t="n">
        <f aca="false">ROUND(IF(J207="lpg",0,0.06*B207/2),2)</f>
        <v>1.92</v>
      </c>
      <c r="M207" s="0" t="str">
        <f aca="false">IF(AND(C207="czwartek",K207-L207&lt;40),"tak","nie")</f>
        <v>nie</v>
      </c>
      <c r="N207" s="0" t="n">
        <f aca="false">ROUND(IF(M207="tak",45-(K207-L207),0),2)</f>
        <v>0</v>
      </c>
      <c r="O207" s="0" t="n">
        <f aca="false">IF(M207="tak",45,K207-L207)</f>
        <v>39.54</v>
      </c>
      <c r="P207" s="0" t="n">
        <f aca="false">T206</f>
        <v>6.6</v>
      </c>
      <c r="Q207" s="4" t="n">
        <f aca="false">ROUND(IF(J207="lpg",B207*0.09,(B207/2)*0.09),2)</f>
        <v>2.88</v>
      </c>
      <c r="R207" s="0" t="str">
        <f aca="false">IF(P207-Q207&lt;5,"tak","nie")</f>
        <v>tak</v>
      </c>
      <c r="S207" s="0" t="n">
        <f aca="false">IF(R207="tak",30-AC207,0)</f>
        <v>26.28</v>
      </c>
      <c r="T207" s="0" t="n">
        <f aca="false">IF(R207="tak",30,P207-Q207)</f>
        <v>30</v>
      </c>
      <c r="AB207" s="0" t="str">
        <f aca="false">IF(P207&lt;5.25,"tak","")</f>
        <v/>
      </c>
      <c r="AC207" s="0" t="n">
        <f aca="false">P207-Q207</f>
        <v>3.72</v>
      </c>
    </row>
    <row r="208" customFormat="false" ht="13.8" hidden="false" customHeight="false" outlineLevel="0" collapsed="false">
      <c r="A208" s="3" t="n">
        <v>41846</v>
      </c>
      <c r="B208" s="0" t="n">
        <v>53</v>
      </c>
      <c r="C208" s="0" t="str">
        <f aca="false">IF(WEEKDAY(A208,2)=4,"czwartek","")</f>
        <v/>
      </c>
      <c r="E208" s="4" t="n">
        <f aca="false">IF(E207&lt;5,30,E207-G207)</f>
        <v>24.24</v>
      </c>
      <c r="F208" s="4" t="n">
        <f aca="false">IF(AND(F207&lt;40,C207="czwartek"),45,F207-H207)</f>
        <v>37.2</v>
      </c>
      <c r="G208" s="4" t="n">
        <f aca="false">IF(E208&gt;15,9/100*B208,9/100*B208/2)</f>
        <v>4.77</v>
      </c>
      <c r="H208" s="4" t="n">
        <f aca="false">IF(E208&lt;=15,6/100*B208/2,0)</f>
        <v>0</v>
      </c>
      <c r="I208" s="4"/>
      <c r="J208" s="0" t="str">
        <f aca="false">IF(P208&gt;15,"lpg","50/50")</f>
        <v>lpg</v>
      </c>
      <c r="K208" s="0" t="n">
        <f aca="false">O207</f>
        <v>39.54</v>
      </c>
      <c r="L208" s="0" t="n">
        <f aca="false">ROUND(IF(J208="lpg",0,0.06*B208/2),2)</f>
        <v>0</v>
      </c>
      <c r="M208" s="0" t="str">
        <f aca="false">IF(AND(C208="czwartek",K208-L208&lt;40),"tak","nie")</f>
        <v>nie</v>
      </c>
      <c r="N208" s="0" t="n">
        <f aca="false">ROUND(IF(M208="tak",45-(K208-L208),0),2)</f>
        <v>0</v>
      </c>
      <c r="O208" s="0" t="n">
        <f aca="false">IF(M208="tak",45,K208-L208)</f>
        <v>39.54</v>
      </c>
      <c r="P208" s="0" t="n">
        <f aca="false">T207</f>
        <v>30</v>
      </c>
      <c r="Q208" s="4" t="n">
        <f aca="false">ROUND(IF(J208="lpg",B208*0.09,(B208/2)*0.09),2)</f>
        <v>4.77</v>
      </c>
      <c r="R208" s="0" t="str">
        <f aca="false">IF(P208-Q208&lt;5,"tak","nie")</f>
        <v>nie</v>
      </c>
      <c r="S208" s="0" t="n">
        <f aca="false">IF(R208="tak",30-AC208,0)</f>
        <v>0</v>
      </c>
      <c r="T208" s="0" t="n">
        <f aca="false">IF(R208="tak",30,P208-Q208)</f>
        <v>25.23</v>
      </c>
      <c r="AB208" s="0" t="str">
        <f aca="false">IF(P208&lt;5.25,"tak","")</f>
        <v/>
      </c>
      <c r="AC208" s="0" t="n">
        <f aca="false">P208-Q208</f>
        <v>25.23</v>
      </c>
    </row>
    <row r="209" customFormat="false" ht="13.8" hidden="false" customHeight="false" outlineLevel="0" collapsed="false">
      <c r="A209" s="3" t="n">
        <v>41847</v>
      </c>
      <c r="B209" s="0" t="n">
        <v>66</v>
      </c>
      <c r="C209" s="0" t="str">
        <f aca="false">IF(WEEKDAY(A209,2)=4,"czwartek","")</f>
        <v/>
      </c>
      <c r="E209" s="4" t="n">
        <f aca="false">IF(E208&lt;5,30,E208-G208)</f>
        <v>19.47</v>
      </c>
      <c r="F209" s="4" t="n">
        <f aca="false">IF(AND(F208&lt;40,C208="czwartek"),45,F208-H208)</f>
        <v>37.2</v>
      </c>
      <c r="G209" s="4" t="n">
        <f aca="false">IF(E209&gt;15,9/100*B209,9/100*B209/2)</f>
        <v>5.94</v>
      </c>
      <c r="H209" s="4" t="n">
        <f aca="false">IF(E209&lt;=15,6/100*B209/2,0)</f>
        <v>0</v>
      </c>
      <c r="I209" s="4"/>
      <c r="J209" s="0" t="str">
        <f aca="false">IF(P209&gt;15,"lpg","50/50")</f>
        <v>lpg</v>
      </c>
      <c r="K209" s="0" t="n">
        <f aca="false">O208</f>
        <v>39.54</v>
      </c>
      <c r="L209" s="0" t="n">
        <f aca="false">ROUND(IF(J209="lpg",0,0.06*B209/2),2)</f>
        <v>0</v>
      </c>
      <c r="M209" s="0" t="str">
        <f aca="false">IF(AND(C209="czwartek",K209-L209&lt;40),"tak","nie")</f>
        <v>nie</v>
      </c>
      <c r="N209" s="0" t="n">
        <f aca="false">ROUND(IF(M209="tak",45-(K209-L209),0),2)</f>
        <v>0</v>
      </c>
      <c r="O209" s="0" t="n">
        <f aca="false">IF(M209="tak",45,K209-L209)</f>
        <v>39.54</v>
      </c>
      <c r="P209" s="0" t="n">
        <f aca="false">T208</f>
        <v>25.23</v>
      </c>
      <c r="Q209" s="4" t="n">
        <f aca="false">ROUND(IF(J209="lpg",B209*0.09,(B209/2)*0.09),2)</f>
        <v>5.94</v>
      </c>
      <c r="R209" s="0" t="str">
        <f aca="false">IF(P209-Q209&lt;5,"tak","nie")</f>
        <v>nie</v>
      </c>
      <c r="S209" s="0" t="n">
        <f aca="false">IF(R209="tak",30-AC209,0)</f>
        <v>0</v>
      </c>
      <c r="T209" s="0" t="n">
        <f aca="false">IF(R209="tak",30,P209-Q209)</f>
        <v>19.29</v>
      </c>
      <c r="AB209" s="0" t="str">
        <f aca="false">IF(P209&lt;5.25,"tak","")</f>
        <v/>
      </c>
      <c r="AC209" s="0" t="n">
        <f aca="false">P209-Q209</f>
        <v>19.29</v>
      </c>
    </row>
    <row r="210" customFormat="false" ht="13.8" hidden="false" customHeight="false" outlineLevel="0" collapsed="false">
      <c r="A210" s="3" t="n">
        <v>41848</v>
      </c>
      <c r="B210" s="0" t="n">
        <v>109</v>
      </c>
      <c r="C210" s="0" t="str">
        <f aca="false">IF(WEEKDAY(A210,2)=4,"czwartek","")</f>
        <v/>
      </c>
      <c r="E210" s="4" t="n">
        <f aca="false">IF(E209&lt;5,30,E209-G209)</f>
        <v>13.53</v>
      </c>
      <c r="F210" s="4" t="n">
        <f aca="false">IF(AND(F209&lt;40,C209="czwartek"),45,F209-H209)</f>
        <v>37.2</v>
      </c>
      <c r="G210" s="4" t="n">
        <f aca="false">IF(E210&gt;15,9/100*B210,9/100*B210/2)</f>
        <v>4.905</v>
      </c>
      <c r="H210" s="4" t="n">
        <f aca="false">IF(E210&lt;=15,6/100*B210/2,0)</f>
        <v>3.27</v>
      </c>
      <c r="I210" s="4"/>
      <c r="J210" s="0" t="str">
        <f aca="false">IF(P210&gt;15,"lpg","50/50")</f>
        <v>lpg</v>
      </c>
      <c r="K210" s="0" t="n">
        <f aca="false">O209</f>
        <v>39.54</v>
      </c>
      <c r="L210" s="0" t="n">
        <f aca="false">ROUND(IF(J210="lpg",0,0.06*B210/2),2)</f>
        <v>0</v>
      </c>
      <c r="M210" s="0" t="str">
        <f aca="false">IF(AND(C210="czwartek",K210-L210&lt;40),"tak","nie")</f>
        <v>nie</v>
      </c>
      <c r="N210" s="0" t="n">
        <f aca="false">ROUND(IF(M210="tak",45-(K210-L210),0),2)</f>
        <v>0</v>
      </c>
      <c r="O210" s="0" t="n">
        <f aca="false">IF(M210="tak",45,K210-L210)</f>
        <v>39.54</v>
      </c>
      <c r="P210" s="0" t="n">
        <f aca="false">T209</f>
        <v>19.29</v>
      </c>
      <c r="Q210" s="4" t="n">
        <f aca="false">ROUND(IF(J210="lpg",B210*0.09,(B210/2)*0.09),2)</f>
        <v>9.81</v>
      </c>
      <c r="R210" s="0" t="str">
        <f aca="false">IF(P210-Q210&lt;5,"tak","nie")</f>
        <v>nie</v>
      </c>
      <c r="S210" s="0" t="n">
        <f aca="false">IF(R210="tak",30-AC210,0)</f>
        <v>0</v>
      </c>
      <c r="T210" s="0" t="n">
        <f aca="false">IF(R210="tak",30,P210-Q210)</f>
        <v>9.48</v>
      </c>
      <c r="AB210" s="0" t="str">
        <f aca="false">IF(P210&lt;5.25,"tak","")</f>
        <v/>
      </c>
      <c r="AC210" s="0" t="n">
        <f aca="false">P210-Q210</f>
        <v>9.48</v>
      </c>
    </row>
    <row r="211" customFormat="false" ht="13.8" hidden="false" customHeight="false" outlineLevel="0" collapsed="false">
      <c r="A211" s="3" t="n">
        <v>41849</v>
      </c>
      <c r="B211" s="0" t="n">
        <v>70</v>
      </c>
      <c r="C211" s="0" t="str">
        <f aca="false">IF(WEEKDAY(A211,2)=4,"czwartek","")</f>
        <v/>
      </c>
      <c r="E211" s="4" t="n">
        <f aca="false">IF(E210&lt;5,30,E210-G210)</f>
        <v>8.625</v>
      </c>
      <c r="F211" s="4" t="n">
        <f aca="false">IF(AND(F210&lt;40,C210="czwartek"),45,F210-H210)</f>
        <v>33.93</v>
      </c>
      <c r="G211" s="4" t="n">
        <f aca="false">IF(E211&gt;15,9/100*B211,9/100*B211/2)</f>
        <v>3.15</v>
      </c>
      <c r="H211" s="4" t="n">
        <f aca="false">IF(E211&lt;=15,6/100*B211/2,0)</f>
        <v>2.1</v>
      </c>
      <c r="I211" s="4"/>
      <c r="J211" s="0" t="str">
        <f aca="false">IF(P211&gt;15,"lpg","50/50")</f>
        <v>50/50</v>
      </c>
      <c r="K211" s="0" t="n">
        <f aca="false">O210</f>
        <v>39.54</v>
      </c>
      <c r="L211" s="0" t="n">
        <f aca="false">ROUND(IF(J211="lpg",0,0.06*B211/2),2)</f>
        <v>2.1</v>
      </c>
      <c r="M211" s="0" t="str">
        <f aca="false">IF(AND(C211="czwartek",K211-L211&lt;40),"tak","nie")</f>
        <v>nie</v>
      </c>
      <c r="N211" s="0" t="n">
        <f aca="false">ROUND(IF(M211="tak",45-(K211-L211),0),2)</f>
        <v>0</v>
      </c>
      <c r="O211" s="0" t="n">
        <f aca="false">IF(M211="tak",45,K211-L211)</f>
        <v>37.44</v>
      </c>
      <c r="P211" s="0" t="n">
        <f aca="false">T210</f>
        <v>9.48</v>
      </c>
      <c r="Q211" s="4" t="n">
        <f aca="false">ROUND(IF(J211="lpg",B211*0.09,(B211/2)*0.09),2)</f>
        <v>3.15</v>
      </c>
      <c r="R211" s="0" t="str">
        <f aca="false">IF(P211-Q211&lt;5,"tak","nie")</f>
        <v>nie</v>
      </c>
      <c r="S211" s="0" t="n">
        <f aca="false">IF(R211="tak",30-AC211,0)</f>
        <v>0</v>
      </c>
      <c r="T211" s="0" t="n">
        <f aca="false">IF(R211="tak",30,P211-Q211)</f>
        <v>6.33</v>
      </c>
      <c r="AB211" s="0" t="str">
        <f aca="false">IF(P211&lt;5.25,"tak","")</f>
        <v/>
      </c>
      <c r="AC211" s="0" t="n">
        <f aca="false">P211-Q211</f>
        <v>6.33</v>
      </c>
    </row>
    <row r="212" customFormat="false" ht="13.8" hidden="false" customHeight="false" outlineLevel="0" collapsed="false">
      <c r="A212" s="3" t="n">
        <v>41850</v>
      </c>
      <c r="B212" s="0" t="n">
        <v>29</v>
      </c>
      <c r="C212" s="0" t="str">
        <f aca="false">IF(WEEKDAY(A212,2)=4,"czwartek","")</f>
        <v/>
      </c>
      <c r="E212" s="4" t="n">
        <f aca="false">IF(E211&lt;5,30,E211-G211)</f>
        <v>5.475</v>
      </c>
      <c r="F212" s="4" t="n">
        <f aca="false">IF(AND(F211&lt;40,C211="czwartek"),45,F211-H211)</f>
        <v>31.83</v>
      </c>
      <c r="G212" s="4" t="n">
        <f aca="false">IF(E212&gt;15,9/100*B212,9/100*B212/2)</f>
        <v>1.305</v>
      </c>
      <c r="H212" s="4" t="n">
        <f aca="false">IF(E212&lt;=15,6/100*B212/2,0)</f>
        <v>0.87</v>
      </c>
      <c r="I212" s="4"/>
      <c r="J212" s="0" t="str">
        <f aca="false">IF(P212&gt;15,"lpg","50/50")</f>
        <v>50/50</v>
      </c>
      <c r="K212" s="0" t="n">
        <f aca="false">O211</f>
        <v>37.44</v>
      </c>
      <c r="L212" s="0" t="n">
        <f aca="false">ROUND(IF(J212="lpg",0,0.06*B212/2),2)</f>
        <v>0.87</v>
      </c>
      <c r="M212" s="0" t="str">
        <f aca="false">IF(AND(C212="czwartek",K212-L212&lt;40),"tak","nie")</f>
        <v>nie</v>
      </c>
      <c r="N212" s="0" t="n">
        <f aca="false">ROUND(IF(M212="tak",45-(K212-L212),0),2)</f>
        <v>0</v>
      </c>
      <c r="O212" s="0" t="n">
        <f aca="false">IF(M212="tak",45,K212-L212)</f>
        <v>36.57</v>
      </c>
      <c r="P212" s="0" t="n">
        <f aca="false">T211</f>
        <v>6.33</v>
      </c>
      <c r="Q212" s="4" t="n">
        <f aca="false">ROUND(IF(J212="lpg",B212*0.09,(B212/2)*0.09),2)</f>
        <v>1.31</v>
      </c>
      <c r="R212" s="0" t="str">
        <f aca="false">IF(P212-Q212&lt;5,"tak","nie")</f>
        <v>nie</v>
      </c>
      <c r="S212" s="0" t="n">
        <f aca="false">IF(R212="tak",30-AC212,0)</f>
        <v>0</v>
      </c>
      <c r="T212" s="0" t="n">
        <f aca="false">IF(R212="tak",30,P212-Q212)</f>
        <v>5.02</v>
      </c>
      <c r="AB212" s="0" t="str">
        <f aca="false">IF(P212&lt;5.25,"tak","")</f>
        <v/>
      </c>
      <c r="AC212" s="0" t="n">
        <f aca="false">P212-Q212</f>
        <v>5.02</v>
      </c>
    </row>
    <row r="213" customFormat="false" ht="13.8" hidden="false" customHeight="false" outlineLevel="0" collapsed="false">
      <c r="A213" s="3" t="n">
        <v>41851</v>
      </c>
      <c r="B213" s="0" t="n">
        <v>41</v>
      </c>
      <c r="C213" s="0" t="str">
        <f aca="false">IF(WEEKDAY(A213,2)=4,"czwartek","")</f>
        <v>czwartek</v>
      </c>
      <c r="E213" s="4" t="n">
        <f aca="false">IF(E212&lt;5,30,E212-G212)</f>
        <v>4.17</v>
      </c>
      <c r="F213" s="4" t="n">
        <f aca="false">IF(AND(F212&lt;40,C212="czwartek"),45,F212-H212)</f>
        <v>30.96</v>
      </c>
      <c r="G213" s="4" t="n">
        <f aca="false">IF(E213&gt;15,9/100*B213,9/100*B213/2)</f>
        <v>1.845</v>
      </c>
      <c r="H213" s="4" t="n">
        <f aca="false">IF(E213&lt;=15,6/100*B213/2,0)</f>
        <v>1.23</v>
      </c>
      <c r="I213" s="4"/>
      <c r="J213" s="0" t="str">
        <f aca="false">IF(P213&gt;15,"lpg","50/50")</f>
        <v>50/50</v>
      </c>
      <c r="K213" s="0" t="n">
        <f aca="false">O212</f>
        <v>36.57</v>
      </c>
      <c r="L213" s="0" t="n">
        <f aca="false">ROUND(IF(J213="lpg",0,0.06*B213/2),2)</f>
        <v>1.23</v>
      </c>
      <c r="M213" s="0" t="str">
        <f aca="false">IF(AND(C213="czwartek",K213-L213&lt;40),"tak","nie")</f>
        <v>tak</v>
      </c>
      <c r="N213" s="0" t="n">
        <f aca="false">ROUND(IF(M213="tak",45-(K213-L213),0),2)</f>
        <v>9.66</v>
      </c>
      <c r="O213" s="0" t="n">
        <f aca="false">IF(M213="tak",45,K213-L213)</f>
        <v>45</v>
      </c>
      <c r="P213" s="0" t="n">
        <f aca="false">T212</f>
        <v>5.02</v>
      </c>
      <c r="Q213" s="4" t="n">
        <f aca="false">ROUND(IF(J213="lpg",B213*0.09,(B213/2)*0.09),2)</f>
        <v>1.85</v>
      </c>
      <c r="R213" s="0" t="str">
        <f aca="false">IF(P213-Q213&lt;5,"tak","nie")</f>
        <v>tak</v>
      </c>
      <c r="S213" s="0" t="n">
        <f aca="false">IF(R213="tak",30-AC213,0)</f>
        <v>26.83</v>
      </c>
      <c r="T213" s="0" t="n">
        <f aca="false">IF(R213="tak",30,P213-Q213)</f>
        <v>30</v>
      </c>
      <c r="AB213" s="0" t="str">
        <f aca="false">IF(P213&lt;5.25,"tak","")</f>
        <v>tak</v>
      </c>
      <c r="AC213" s="0" t="n">
        <f aca="false">P213-Q213</f>
        <v>3.17</v>
      </c>
    </row>
    <row r="214" customFormat="false" ht="13.8" hidden="false" customHeight="false" outlineLevel="0" collapsed="false">
      <c r="A214" s="3" t="n">
        <v>41852</v>
      </c>
      <c r="B214" s="0" t="n">
        <v>41</v>
      </c>
      <c r="C214" s="0" t="str">
        <f aca="false">IF(WEEKDAY(A214,2)=4,"czwartek","")</f>
        <v/>
      </c>
      <c r="E214" s="4" t="n">
        <f aca="false">IF(E213&lt;5,30,E213-G213)</f>
        <v>30</v>
      </c>
      <c r="F214" s="4" t="n">
        <f aca="false">IF(AND(F213&lt;40,C213="czwartek"),45,F213-H213)</f>
        <v>45</v>
      </c>
      <c r="G214" s="4" t="n">
        <f aca="false">IF(E214&gt;15,9/100*B214,9/100*B214/2)</f>
        <v>3.69</v>
      </c>
      <c r="H214" s="4" t="n">
        <f aca="false">IF(E214&lt;=15,6/100*B214/2,0)</f>
        <v>0</v>
      </c>
      <c r="I214" s="4"/>
      <c r="J214" s="0" t="str">
        <f aca="false">IF(P214&gt;15,"lpg","50/50")</f>
        <v>lpg</v>
      </c>
      <c r="K214" s="0" t="n">
        <f aca="false">O213</f>
        <v>45</v>
      </c>
      <c r="L214" s="0" t="n">
        <f aca="false">ROUND(IF(J214="lpg",0,0.06*B214/2),2)</f>
        <v>0</v>
      </c>
      <c r="M214" s="0" t="str">
        <f aca="false">IF(AND(C214="czwartek",K214-L214&lt;40),"tak","nie")</f>
        <v>nie</v>
      </c>
      <c r="N214" s="0" t="n">
        <f aca="false">ROUND(IF(M214="tak",45-(K214-L214),0),2)</f>
        <v>0</v>
      </c>
      <c r="O214" s="0" t="n">
        <f aca="false">IF(M214="tak",45,K214-L214)</f>
        <v>45</v>
      </c>
      <c r="P214" s="0" t="n">
        <f aca="false">T213</f>
        <v>30</v>
      </c>
      <c r="Q214" s="4" t="n">
        <f aca="false">ROUND(IF(J214="lpg",B214*0.09,(B214/2)*0.09),2)</f>
        <v>3.69</v>
      </c>
      <c r="R214" s="0" t="str">
        <f aca="false">IF(P214-Q214&lt;5,"tak","nie")</f>
        <v>nie</v>
      </c>
      <c r="S214" s="0" t="n">
        <f aca="false">IF(R214="tak",30-AC214,0)</f>
        <v>0</v>
      </c>
      <c r="T214" s="0" t="n">
        <f aca="false">IF(R214="tak",30,P214-Q214)</f>
        <v>26.31</v>
      </c>
      <c r="AB214" s="0" t="str">
        <f aca="false">IF(P214&lt;5.25,"tak","")</f>
        <v/>
      </c>
      <c r="AC214" s="0" t="n">
        <f aca="false">P214-Q214</f>
        <v>26.31</v>
      </c>
    </row>
    <row r="215" customFormat="false" ht="13.8" hidden="false" customHeight="false" outlineLevel="0" collapsed="false">
      <c r="A215" s="3" t="n">
        <v>41853</v>
      </c>
      <c r="B215" s="0" t="n">
        <v>116</v>
      </c>
      <c r="C215" s="0" t="str">
        <f aca="false">IF(WEEKDAY(A215,2)=4,"czwartek","")</f>
        <v/>
      </c>
      <c r="E215" s="4" t="n">
        <f aca="false">IF(E214&lt;5,30,E214-G214)</f>
        <v>26.31</v>
      </c>
      <c r="F215" s="4" t="n">
        <f aca="false">IF(AND(F214&lt;40,C214="czwartek"),45,F214-H214)</f>
        <v>45</v>
      </c>
      <c r="G215" s="4" t="n">
        <f aca="false">IF(E215&gt;15,9/100*B215,9/100*B215/2)</f>
        <v>10.44</v>
      </c>
      <c r="H215" s="4" t="n">
        <f aca="false">IF(E215&lt;=15,6/100*B215/2,0)</f>
        <v>0</v>
      </c>
      <c r="I215" s="4"/>
      <c r="J215" s="0" t="str">
        <f aca="false">IF(P215&gt;15,"lpg","50/50")</f>
        <v>lpg</v>
      </c>
      <c r="K215" s="0" t="n">
        <f aca="false">O214</f>
        <v>45</v>
      </c>
      <c r="L215" s="0" t="n">
        <f aca="false">ROUND(IF(J215="lpg",0,0.06*B215/2),2)</f>
        <v>0</v>
      </c>
      <c r="M215" s="0" t="str">
        <f aca="false">IF(AND(C215="czwartek",K215-L215&lt;40),"tak","nie")</f>
        <v>nie</v>
      </c>
      <c r="N215" s="0" t="n">
        <f aca="false">ROUND(IF(M215="tak",45-(K215-L215),0),2)</f>
        <v>0</v>
      </c>
      <c r="O215" s="0" t="n">
        <f aca="false">IF(M215="tak",45,K215-L215)</f>
        <v>45</v>
      </c>
      <c r="P215" s="0" t="n">
        <f aca="false">T214</f>
        <v>26.31</v>
      </c>
      <c r="Q215" s="4" t="n">
        <f aca="false">ROUND(IF(J215="lpg",B215*0.09,(B215/2)*0.09),2)</f>
        <v>10.44</v>
      </c>
      <c r="R215" s="0" t="str">
        <f aca="false">IF(P215-Q215&lt;5,"tak","nie")</f>
        <v>nie</v>
      </c>
      <c r="S215" s="0" t="n">
        <f aca="false">IF(R215="tak",30-AC215,0)</f>
        <v>0</v>
      </c>
      <c r="T215" s="0" t="n">
        <f aca="false">IF(R215="tak",30,P215-Q215)</f>
        <v>15.87</v>
      </c>
      <c r="AB215" s="0" t="str">
        <f aca="false">IF(P215&lt;5.25,"tak","")</f>
        <v/>
      </c>
      <c r="AC215" s="0" t="n">
        <f aca="false">P215-Q215</f>
        <v>15.87</v>
      </c>
    </row>
    <row r="216" customFormat="false" ht="13.8" hidden="false" customHeight="false" outlineLevel="0" collapsed="false">
      <c r="A216" s="3" t="n">
        <v>41854</v>
      </c>
      <c r="B216" s="0" t="n">
        <v>128</v>
      </c>
      <c r="C216" s="0" t="str">
        <f aca="false">IF(WEEKDAY(A216,2)=4,"czwartek","")</f>
        <v/>
      </c>
      <c r="E216" s="4" t="n">
        <f aca="false">IF(E215&lt;5,30,E215-G215)</f>
        <v>15.87</v>
      </c>
      <c r="F216" s="4" t="n">
        <f aca="false">IF(AND(F215&lt;40,C215="czwartek"),45,F215-H215)</f>
        <v>45</v>
      </c>
      <c r="G216" s="4" t="n">
        <f aca="false">IF(E216&gt;15,9/100*B216,9/100*B216/2)</f>
        <v>11.52</v>
      </c>
      <c r="H216" s="4" t="n">
        <f aca="false">IF(E216&lt;=15,6/100*B216/2,0)</f>
        <v>0</v>
      </c>
      <c r="I216" s="4"/>
      <c r="J216" s="0" t="str">
        <f aca="false">IF(P216&gt;15,"lpg","50/50")</f>
        <v>lpg</v>
      </c>
      <c r="K216" s="0" t="n">
        <f aca="false">O215</f>
        <v>45</v>
      </c>
      <c r="L216" s="0" t="n">
        <f aca="false">ROUND(IF(J216="lpg",0,0.06*B216/2),2)</f>
        <v>0</v>
      </c>
      <c r="M216" s="0" t="str">
        <f aca="false">IF(AND(C216="czwartek",K216-L216&lt;40),"tak","nie")</f>
        <v>nie</v>
      </c>
      <c r="N216" s="0" t="n">
        <f aca="false">ROUND(IF(M216="tak",45-(K216-L216),0),2)</f>
        <v>0</v>
      </c>
      <c r="O216" s="0" t="n">
        <f aca="false">IF(M216="tak",45,K216-L216)</f>
        <v>45</v>
      </c>
      <c r="P216" s="0" t="n">
        <f aca="false">T215</f>
        <v>15.87</v>
      </c>
      <c r="Q216" s="4" t="n">
        <f aca="false">ROUND(IF(J216="lpg",B216*0.09,(B216/2)*0.09),2)</f>
        <v>11.52</v>
      </c>
      <c r="R216" s="0" t="str">
        <f aca="false">IF(P216-Q216&lt;5,"tak","nie")</f>
        <v>tak</v>
      </c>
      <c r="S216" s="0" t="n">
        <f aca="false">IF(R216="tak",30-AC216,0)</f>
        <v>25.65</v>
      </c>
      <c r="T216" s="0" t="n">
        <f aca="false">IF(R216="tak",30,P216-Q216)</f>
        <v>30</v>
      </c>
      <c r="AB216" s="0" t="str">
        <f aca="false">IF(P216&lt;5.25,"tak","")</f>
        <v/>
      </c>
      <c r="AC216" s="0" t="n">
        <f aca="false">P216-Q216</f>
        <v>4.35</v>
      </c>
    </row>
    <row r="217" customFormat="false" ht="13.8" hidden="false" customHeight="false" outlineLevel="0" collapsed="false">
      <c r="A217" s="3" t="n">
        <v>41855</v>
      </c>
      <c r="B217" s="0" t="n">
        <v>66</v>
      </c>
      <c r="C217" s="0" t="str">
        <f aca="false">IF(WEEKDAY(A217,2)=4,"czwartek","")</f>
        <v/>
      </c>
      <c r="E217" s="4" t="n">
        <f aca="false">IF(E216&lt;5,30,E216-G216)</f>
        <v>4.35</v>
      </c>
      <c r="F217" s="4" t="n">
        <f aca="false">IF(AND(F216&lt;40,C216="czwartek"),45,F216-H216)</f>
        <v>45</v>
      </c>
      <c r="G217" s="4" t="n">
        <f aca="false">IF(E217&gt;15,9/100*B217,9/100*B217/2)</f>
        <v>2.97</v>
      </c>
      <c r="H217" s="4" t="n">
        <f aca="false">IF(E217&lt;=15,6/100*B217/2,0)</f>
        <v>1.98</v>
      </c>
      <c r="I217" s="4"/>
      <c r="J217" s="0" t="str">
        <f aca="false">IF(P217&gt;15,"lpg","50/50")</f>
        <v>lpg</v>
      </c>
      <c r="K217" s="0" t="n">
        <f aca="false">O216</f>
        <v>45</v>
      </c>
      <c r="L217" s="0" t="n">
        <f aca="false">ROUND(IF(J217="lpg",0,0.06*B217/2),2)</f>
        <v>0</v>
      </c>
      <c r="M217" s="0" t="str">
        <f aca="false">IF(AND(C217="czwartek",K217-L217&lt;40),"tak","nie")</f>
        <v>nie</v>
      </c>
      <c r="N217" s="0" t="n">
        <f aca="false">ROUND(IF(M217="tak",45-(K217-L217),0),2)</f>
        <v>0</v>
      </c>
      <c r="O217" s="0" t="n">
        <f aca="false">IF(M217="tak",45,K217-L217)</f>
        <v>45</v>
      </c>
      <c r="P217" s="0" t="n">
        <f aca="false">T216</f>
        <v>30</v>
      </c>
      <c r="Q217" s="4" t="n">
        <f aca="false">ROUND(IF(J217="lpg",B217*0.09,(B217/2)*0.09),2)</f>
        <v>5.94</v>
      </c>
      <c r="R217" s="0" t="str">
        <f aca="false">IF(P217-Q217&lt;5,"tak","nie")</f>
        <v>nie</v>
      </c>
      <c r="S217" s="0" t="n">
        <f aca="false">IF(R217="tak",30-AC217,0)</f>
        <v>0</v>
      </c>
      <c r="T217" s="0" t="n">
        <f aca="false">IF(R217="tak",30,P217-Q217)</f>
        <v>24.06</v>
      </c>
      <c r="AB217" s="0" t="str">
        <f aca="false">IF(P217&lt;5.25,"tak","")</f>
        <v/>
      </c>
      <c r="AC217" s="0" t="n">
        <f aca="false">P217-Q217</f>
        <v>24.06</v>
      </c>
    </row>
    <row r="218" customFormat="false" ht="13.8" hidden="false" customHeight="false" outlineLevel="0" collapsed="false">
      <c r="A218" s="3" t="n">
        <v>41856</v>
      </c>
      <c r="B218" s="0" t="n">
        <v>129</v>
      </c>
      <c r="C218" s="0" t="str">
        <f aca="false">IF(WEEKDAY(A218,2)=4,"czwartek","")</f>
        <v/>
      </c>
      <c r="E218" s="4" t="n">
        <f aca="false">IF(E217&lt;5,30,E217-G217)</f>
        <v>30</v>
      </c>
      <c r="F218" s="4" t="n">
        <f aca="false">IF(AND(F217&lt;40,C217="czwartek"),45,F217-H217)</f>
        <v>43.02</v>
      </c>
      <c r="G218" s="4" t="n">
        <f aca="false">IF(E218&gt;15,9/100*B218,9/100*B218/2)</f>
        <v>11.61</v>
      </c>
      <c r="H218" s="4" t="n">
        <f aca="false">IF(E218&lt;=15,6/100*B218/2,0)</f>
        <v>0</v>
      </c>
      <c r="I218" s="4"/>
      <c r="J218" s="0" t="str">
        <f aca="false">IF(P218&gt;15,"lpg","50/50")</f>
        <v>lpg</v>
      </c>
      <c r="K218" s="0" t="n">
        <f aca="false">O217</f>
        <v>45</v>
      </c>
      <c r="L218" s="0" t="n">
        <f aca="false">ROUND(IF(J218="lpg",0,0.06*B218/2),2)</f>
        <v>0</v>
      </c>
      <c r="M218" s="0" t="str">
        <f aca="false">IF(AND(C218="czwartek",K218-L218&lt;40),"tak","nie")</f>
        <v>nie</v>
      </c>
      <c r="N218" s="0" t="n">
        <f aca="false">ROUND(IF(M218="tak",45-(K218-L218),0),2)</f>
        <v>0</v>
      </c>
      <c r="O218" s="0" t="n">
        <f aca="false">IF(M218="tak",45,K218-L218)</f>
        <v>45</v>
      </c>
      <c r="P218" s="0" t="n">
        <f aca="false">T217</f>
        <v>24.06</v>
      </c>
      <c r="Q218" s="4" t="n">
        <f aca="false">ROUND(IF(J218="lpg",B218*0.09,(B218/2)*0.09),2)</f>
        <v>11.61</v>
      </c>
      <c r="R218" s="0" t="str">
        <f aca="false">IF(P218-Q218&lt;5,"tak","nie")</f>
        <v>nie</v>
      </c>
      <c r="S218" s="0" t="n">
        <f aca="false">IF(R218="tak",30-AC218,0)</f>
        <v>0</v>
      </c>
      <c r="T218" s="0" t="n">
        <f aca="false">IF(R218="tak",30,P218-Q218)</f>
        <v>12.45</v>
      </c>
      <c r="AB218" s="0" t="str">
        <f aca="false">IF(P218&lt;5.25,"tak","")</f>
        <v/>
      </c>
      <c r="AC218" s="0" t="n">
        <f aca="false">P218-Q218</f>
        <v>12.45</v>
      </c>
    </row>
    <row r="219" customFormat="false" ht="13.8" hidden="false" customHeight="false" outlineLevel="0" collapsed="false">
      <c r="A219" s="3" t="n">
        <v>41857</v>
      </c>
      <c r="B219" s="0" t="n">
        <v>41</v>
      </c>
      <c r="C219" s="0" t="str">
        <f aca="false">IF(WEEKDAY(A219,2)=4,"czwartek","")</f>
        <v/>
      </c>
      <c r="E219" s="4" t="n">
        <f aca="false">IF(E218&lt;5,30,E218-G218)</f>
        <v>18.39</v>
      </c>
      <c r="F219" s="4" t="n">
        <f aca="false">IF(AND(F218&lt;40,C218="czwartek"),45,F218-H218)</f>
        <v>43.02</v>
      </c>
      <c r="G219" s="4" t="n">
        <f aca="false">IF(E219&gt;15,9/100*B219,9/100*B219/2)</f>
        <v>3.69</v>
      </c>
      <c r="H219" s="4" t="n">
        <f aca="false">IF(E219&lt;=15,6/100*B219/2,0)</f>
        <v>0</v>
      </c>
      <c r="I219" s="4"/>
      <c r="J219" s="0" t="str">
        <f aca="false">IF(P219&gt;15,"lpg","50/50")</f>
        <v>50/50</v>
      </c>
      <c r="K219" s="0" t="n">
        <f aca="false">O218</f>
        <v>45</v>
      </c>
      <c r="L219" s="0" t="n">
        <f aca="false">ROUND(IF(J219="lpg",0,0.06*B219/2),2)</f>
        <v>1.23</v>
      </c>
      <c r="M219" s="0" t="str">
        <f aca="false">IF(AND(C219="czwartek",K219-L219&lt;40),"tak","nie")</f>
        <v>nie</v>
      </c>
      <c r="N219" s="0" t="n">
        <f aca="false">ROUND(IF(M219="tak",45-(K219-L219),0),2)</f>
        <v>0</v>
      </c>
      <c r="O219" s="0" t="n">
        <f aca="false">IF(M219="tak",45,K219-L219)</f>
        <v>43.77</v>
      </c>
      <c r="P219" s="0" t="n">
        <f aca="false">T218</f>
        <v>12.45</v>
      </c>
      <c r="Q219" s="4" t="n">
        <f aca="false">ROUND(IF(J219="lpg",B219*0.09,(B219/2)*0.09),2)</f>
        <v>1.85</v>
      </c>
      <c r="R219" s="0" t="str">
        <f aca="false">IF(P219-Q219&lt;5,"tak","nie")</f>
        <v>nie</v>
      </c>
      <c r="S219" s="0" t="n">
        <f aca="false">IF(R219="tak",30-AC219,0)</f>
        <v>0</v>
      </c>
      <c r="T219" s="0" t="n">
        <f aca="false">IF(R219="tak",30,P219-Q219)</f>
        <v>10.6</v>
      </c>
      <c r="AB219" s="0" t="str">
        <f aca="false">IF(P219&lt;5.25,"tak","")</f>
        <v/>
      </c>
      <c r="AC219" s="0" t="n">
        <f aca="false">P219-Q219</f>
        <v>10.6</v>
      </c>
    </row>
    <row r="220" customFormat="false" ht="13.8" hidden="false" customHeight="false" outlineLevel="0" collapsed="false">
      <c r="A220" s="3" t="n">
        <v>41858</v>
      </c>
      <c r="B220" s="0" t="n">
        <v>51</v>
      </c>
      <c r="C220" s="0" t="str">
        <f aca="false">IF(WEEKDAY(A220,2)=4,"czwartek","")</f>
        <v>czwartek</v>
      </c>
      <c r="E220" s="4" t="n">
        <f aca="false">IF(E219&lt;5,30,E219-G219)</f>
        <v>14.7</v>
      </c>
      <c r="F220" s="4" t="n">
        <f aca="false">IF(AND(F219&lt;40,C219="czwartek"),45,F219-H219)</f>
        <v>43.02</v>
      </c>
      <c r="G220" s="4" t="n">
        <f aca="false">IF(E220&gt;15,9/100*B220,9/100*B220/2)</f>
        <v>2.295</v>
      </c>
      <c r="H220" s="4" t="n">
        <f aca="false">IF(E220&lt;=15,6/100*B220/2,0)</f>
        <v>1.53</v>
      </c>
      <c r="I220" s="4"/>
      <c r="J220" s="0" t="str">
        <f aca="false">IF(P220&gt;15,"lpg","50/50")</f>
        <v>50/50</v>
      </c>
      <c r="K220" s="0" t="n">
        <f aca="false">O219</f>
        <v>43.77</v>
      </c>
      <c r="L220" s="0" t="n">
        <f aca="false">ROUND(IF(J220="lpg",0,0.06*B220/2),2)</f>
        <v>1.53</v>
      </c>
      <c r="M220" s="0" t="str">
        <f aca="false">IF(AND(C220="czwartek",K220-L220&lt;40),"tak","nie")</f>
        <v>nie</v>
      </c>
      <c r="N220" s="0" t="n">
        <f aca="false">ROUND(IF(M220="tak",45-(K220-L220),0),2)</f>
        <v>0</v>
      </c>
      <c r="O220" s="0" t="n">
        <f aca="false">IF(M220="tak",45,K220-L220)</f>
        <v>42.24</v>
      </c>
      <c r="P220" s="0" t="n">
        <f aca="false">T219</f>
        <v>10.6</v>
      </c>
      <c r="Q220" s="4" t="n">
        <f aca="false">ROUND(IF(J220="lpg",B220*0.09,(B220/2)*0.09),2)</f>
        <v>2.3</v>
      </c>
      <c r="R220" s="0" t="str">
        <f aca="false">IF(P220-Q220&lt;5,"tak","nie")</f>
        <v>nie</v>
      </c>
      <c r="S220" s="0" t="n">
        <f aca="false">IF(R220="tak",30-AC220,0)</f>
        <v>0</v>
      </c>
      <c r="T220" s="0" t="n">
        <f aca="false">IF(R220="tak",30,P220-Q220)</f>
        <v>8.3</v>
      </c>
      <c r="AB220" s="0" t="str">
        <f aca="false">IF(P220&lt;5.25,"tak","")</f>
        <v/>
      </c>
      <c r="AC220" s="0" t="n">
        <f aca="false">P220-Q220</f>
        <v>8.3</v>
      </c>
    </row>
    <row r="221" customFormat="false" ht="13.8" hidden="false" customHeight="false" outlineLevel="0" collapsed="false">
      <c r="A221" s="3" t="n">
        <v>41859</v>
      </c>
      <c r="B221" s="0" t="n">
        <v>72</v>
      </c>
      <c r="C221" s="0" t="str">
        <f aca="false">IF(WEEKDAY(A221,2)=4,"czwartek","")</f>
        <v/>
      </c>
      <c r="E221" s="4" t="n">
        <f aca="false">IF(E220&lt;5,30,E220-G220)</f>
        <v>12.405</v>
      </c>
      <c r="F221" s="4" t="n">
        <f aca="false">IF(AND(F220&lt;40,C220="czwartek"),45,F220-H220)</f>
        <v>41.49</v>
      </c>
      <c r="G221" s="4" t="n">
        <f aca="false">IF(E221&gt;15,9/100*B221,9/100*B221/2)</f>
        <v>3.24</v>
      </c>
      <c r="H221" s="4" t="n">
        <f aca="false">IF(E221&lt;=15,6/100*B221/2,0)</f>
        <v>2.16</v>
      </c>
      <c r="I221" s="4"/>
      <c r="J221" s="0" t="str">
        <f aca="false">IF(P221&gt;15,"lpg","50/50")</f>
        <v>50/50</v>
      </c>
      <c r="K221" s="0" t="n">
        <f aca="false">O220</f>
        <v>42.24</v>
      </c>
      <c r="L221" s="0" t="n">
        <f aca="false">ROUND(IF(J221="lpg",0,0.06*B221/2),2)</f>
        <v>2.16</v>
      </c>
      <c r="M221" s="0" t="str">
        <f aca="false">IF(AND(C221="czwartek",K221-L221&lt;40),"tak","nie")</f>
        <v>nie</v>
      </c>
      <c r="N221" s="0" t="n">
        <f aca="false">ROUND(IF(M221="tak",45-(K221-L221),0),2)</f>
        <v>0</v>
      </c>
      <c r="O221" s="0" t="n">
        <f aca="false">IF(M221="tak",45,K221-L221)</f>
        <v>40.08</v>
      </c>
      <c r="P221" s="0" t="n">
        <f aca="false">T220</f>
        <v>8.3</v>
      </c>
      <c r="Q221" s="4" t="n">
        <f aca="false">ROUND(IF(J221="lpg",B221*0.09,(B221/2)*0.09),2)</f>
        <v>3.24</v>
      </c>
      <c r="R221" s="0" t="str">
        <f aca="false">IF(P221-Q221&lt;5,"tak","nie")</f>
        <v>nie</v>
      </c>
      <c r="S221" s="0" t="n">
        <f aca="false">IF(R221="tak",30-AC221,0)</f>
        <v>0</v>
      </c>
      <c r="T221" s="0" t="n">
        <f aca="false">IF(R221="tak",30,P221-Q221)</f>
        <v>5.06</v>
      </c>
      <c r="AB221" s="0" t="str">
        <f aca="false">IF(P221&lt;5.25,"tak","")</f>
        <v/>
      </c>
      <c r="AC221" s="0" t="n">
        <f aca="false">P221-Q221</f>
        <v>5.06</v>
      </c>
    </row>
    <row r="222" customFormat="false" ht="13.8" hidden="false" customHeight="false" outlineLevel="0" collapsed="false">
      <c r="A222" s="3" t="n">
        <v>41860</v>
      </c>
      <c r="B222" s="0" t="n">
        <v>30</v>
      </c>
      <c r="C222" s="0" t="str">
        <f aca="false">IF(WEEKDAY(A222,2)=4,"czwartek","")</f>
        <v/>
      </c>
      <c r="E222" s="4" t="n">
        <f aca="false">IF(E221&lt;5,30,E221-G221)</f>
        <v>9.165</v>
      </c>
      <c r="F222" s="4" t="n">
        <f aca="false">IF(AND(F221&lt;40,C221="czwartek"),45,F221-H221)</f>
        <v>39.33</v>
      </c>
      <c r="G222" s="4" t="n">
        <f aca="false">IF(E222&gt;15,9/100*B222,9/100*B222/2)</f>
        <v>1.35</v>
      </c>
      <c r="H222" s="4" t="n">
        <f aca="false">IF(E222&lt;=15,6/100*B222/2,0)</f>
        <v>0.9</v>
      </c>
      <c r="I222" s="4"/>
      <c r="J222" s="0" t="str">
        <f aca="false">IF(P222&gt;15,"lpg","50/50")</f>
        <v>50/50</v>
      </c>
      <c r="K222" s="0" t="n">
        <f aca="false">O221</f>
        <v>40.08</v>
      </c>
      <c r="L222" s="0" t="n">
        <f aca="false">ROUND(IF(J222="lpg",0,0.06*B222/2),2)</f>
        <v>0.9</v>
      </c>
      <c r="M222" s="0" t="str">
        <f aca="false">IF(AND(C222="czwartek",K222-L222&lt;40),"tak","nie")</f>
        <v>nie</v>
      </c>
      <c r="N222" s="0" t="n">
        <f aca="false">ROUND(IF(M222="tak",45-(K222-L222),0),2)</f>
        <v>0</v>
      </c>
      <c r="O222" s="0" t="n">
        <f aca="false">IF(M222="tak",45,K222-L222)</f>
        <v>39.18</v>
      </c>
      <c r="P222" s="0" t="n">
        <f aca="false">T221</f>
        <v>5.06</v>
      </c>
      <c r="Q222" s="4" t="n">
        <f aca="false">ROUND(IF(J222="lpg",B222*0.09,(B222/2)*0.09),2)</f>
        <v>1.35</v>
      </c>
      <c r="R222" s="0" t="str">
        <f aca="false">IF(P222-Q222&lt;5,"tak","nie")</f>
        <v>tak</v>
      </c>
      <c r="S222" s="0" t="n">
        <f aca="false">IF(R222="tak",30-AC222,0)</f>
        <v>26.29</v>
      </c>
      <c r="T222" s="0" t="n">
        <f aca="false">IF(R222="tak",30,P222-Q222)</f>
        <v>30</v>
      </c>
      <c r="AB222" s="0" t="str">
        <f aca="false">IF(P222&lt;5.25,"tak","")</f>
        <v>tak</v>
      </c>
      <c r="AC222" s="0" t="n">
        <f aca="false">P222-Q222</f>
        <v>3.71</v>
      </c>
    </row>
    <row r="223" customFormat="false" ht="13.8" hidden="false" customHeight="false" outlineLevel="0" collapsed="false">
      <c r="A223" s="3" t="n">
        <v>41861</v>
      </c>
      <c r="B223" s="0" t="n">
        <v>95</v>
      </c>
      <c r="C223" s="0" t="str">
        <f aca="false">IF(WEEKDAY(A223,2)=4,"czwartek","")</f>
        <v/>
      </c>
      <c r="E223" s="4" t="n">
        <f aca="false">IF(E222&lt;5,30,E222-G222)</f>
        <v>7.815</v>
      </c>
      <c r="F223" s="4" t="n">
        <f aca="false">IF(AND(F222&lt;40,C222="czwartek"),45,F222-H222)</f>
        <v>38.43</v>
      </c>
      <c r="G223" s="4" t="n">
        <f aca="false">IF(E223&gt;15,9/100*B223,9/100*B223/2)</f>
        <v>4.275</v>
      </c>
      <c r="H223" s="4" t="n">
        <f aca="false">IF(E223&lt;=15,6/100*B223/2,0)</f>
        <v>2.85</v>
      </c>
      <c r="I223" s="4"/>
      <c r="J223" s="0" t="str">
        <f aca="false">IF(P223&gt;15,"lpg","50/50")</f>
        <v>lpg</v>
      </c>
      <c r="K223" s="0" t="n">
        <f aca="false">O222</f>
        <v>39.18</v>
      </c>
      <c r="L223" s="0" t="n">
        <f aca="false">ROUND(IF(J223="lpg",0,0.06*B223/2),2)</f>
        <v>0</v>
      </c>
      <c r="M223" s="0" t="str">
        <f aca="false">IF(AND(C223="czwartek",K223-L223&lt;40),"tak","nie")</f>
        <v>nie</v>
      </c>
      <c r="N223" s="0" t="n">
        <f aca="false">ROUND(IF(M223="tak",45-(K223-L223),0),2)</f>
        <v>0</v>
      </c>
      <c r="O223" s="0" t="n">
        <f aca="false">IF(M223="tak",45,K223-L223)</f>
        <v>39.18</v>
      </c>
      <c r="P223" s="0" t="n">
        <f aca="false">T222</f>
        <v>30</v>
      </c>
      <c r="Q223" s="4" t="n">
        <f aca="false">ROUND(IF(J223="lpg",B223*0.09,(B223/2)*0.09),2)</f>
        <v>8.55</v>
      </c>
      <c r="R223" s="0" t="str">
        <f aca="false">IF(P223-Q223&lt;5,"tak","nie")</f>
        <v>nie</v>
      </c>
      <c r="S223" s="0" t="n">
        <f aca="false">IF(R223="tak",30-AC223,0)</f>
        <v>0</v>
      </c>
      <c r="T223" s="0" t="n">
        <f aca="false">IF(R223="tak",30,P223-Q223)</f>
        <v>21.45</v>
      </c>
      <c r="AB223" s="0" t="str">
        <f aca="false">IF(P223&lt;5.25,"tak","")</f>
        <v/>
      </c>
      <c r="AC223" s="0" t="n">
        <f aca="false">P223-Q223</f>
        <v>21.45</v>
      </c>
    </row>
    <row r="224" customFormat="false" ht="13.8" hidden="false" customHeight="false" outlineLevel="0" collapsed="false">
      <c r="A224" s="3" t="n">
        <v>41862</v>
      </c>
      <c r="B224" s="0" t="n">
        <v>104</v>
      </c>
      <c r="C224" s="0" t="str">
        <f aca="false">IF(WEEKDAY(A224,2)=4,"czwartek","")</f>
        <v/>
      </c>
      <c r="E224" s="4" t="n">
        <f aca="false">IF(E223&lt;5,30,E223-G223)</f>
        <v>3.54</v>
      </c>
      <c r="F224" s="4" t="n">
        <f aca="false">IF(AND(F223&lt;40,C223="czwartek"),45,F223-H223)</f>
        <v>35.58</v>
      </c>
      <c r="G224" s="4" t="n">
        <f aca="false">IF(E224&gt;15,9/100*B224,9/100*B224/2)</f>
        <v>4.68</v>
      </c>
      <c r="H224" s="4" t="n">
        <f aca="false">IF(E224&lt;=15,6/100*B224/2,0)</f>
        <v>3.12</v>
      </c>
      <c r="I224" s="4"/>
      <c r="J224" s="0" t="str">
        <f aca="false">IF(P224&gt;15,"lpg","50/50")</f>
        <v>lpg</v>
      </c>
      <c r="K224" s="0" t="n">
        <f aca="false">O223</f>
        <v>39.18</v>
      </c>
      <c r="L224" s="0" t="n">
        <f aca="false">ROUND(IF(J224="lpg",0,0.06*B224/2),2)</f>
        <v>0</v>
      </c>
      <c r="M224" s="0" t="str">
        <f aca="false">IF(AND(C224="czwartek",K224-L224&lt;40),"tak","nie")</f>
        <v>nie</v>
      </c>
      <c r="N224" s="0" t="n">
        <f aca="false">ROUND(IF(M224="tak",45-(K224-L224),0),2)</f>
        <v>0</v>
      </c>
      <c r="O224" s="0" t="n">
        <f aca="false">IF(M224="tak",45,K224-L224)</f>
        <v>39.18</v>
      </c>
      <c r="P224" s="0" t="n">
        <f aca="false">T223</f>
        <v>21.45</v>
      </c>
      <c r="Q224" s="4" t="n">
        <f aca="false">ROUND(IF(J224="lpg",B224*0.09,(B224/2)*0.09),2)</f>
        <v>9.36</v>
      </c>
      <c r="R224" s="0" t="str">
        <f aca="false">IF(P224-Q224&lt;5,"tak","nie")</f>
        <v>nie</v>
      </c>
      <c r="S224" s="0" t="n">
        <f aca="false">IF(R224="tak",30-AC224,0)</f>
        <v>0</v>
      </c>
      <c r="T224" s="0" t="n">
        <f aca="false">IF(R224="tak",30,P224-Q224)</f>
        <v>12.09</v>
      </c>
      <c r="AB224" s="0" t="str">
        <f aca="false">IF(P224&lt;5.25,"tak","")</f>
        <v/>
      </c>
      <c r="AC224" s="0" t="n">
        <f aca="false">P224-Q224</f>
        <v>12.09</v>
      </c>
    </row>
    <row r="225" customFormat="false" ht="13.8" hidden="false" customHeight="false" outlineLevel="0" collapsed="false">
      <c r="A225" s="3" t="n">
        <v>41863</v>
      </c>
      <c r="B225" s="0" t="n">
        <v>16</v>
      </c>
      <c r="C225" s="0" t="str">
        <f aca="false">IF(WEEKDAY(A225,2)=4,"czwartek","")</f>
        <v/>
      </c>
      <c r="E225" s="4" t="n">
        <f aca="false">IF(E224&lt;5,30,E224-G224)</f>
        <v>30</v>
      </c>
      <c r="F225" s="4" t="n">
        <f aca="false">IF(AND(F224&lt;40,C224="czwartek"),45,F224-H224)</f>
        <v>32.46</v>
      </c>
      <c r="G225" s="4" t="n">
        <f aca="false">IF(E225&gt;15,9/100*B225,9/100*B225/2)</f>
        <v>1.44</v>
      </c>
      <c r="H225" s="4" t="n">
        <f aca="false">IF(E225&lt;=15,6/100*B225/2,0)</f>
        <v>0</v>
      </c>
      <c r="I225" s="4"/>
      <c r="J225" s="0" t="str">
        <f aca="false">IF(P225&gt;15,"lpg","50/50")</f>
        <v>50/50</v>
      </c>
      <c r="K225" s="0" t="n">
        <f aca="false">O224</f>
        <v>39.18</v>
      </c>
      <c r="L225" s="0" t="n">
        <f aca="false">ROUND(IF(J225="lpg",0,0.06*B225/2),2)</f>
        <v>0.48</v>
      </c>
      <c r="M225" s="0" t="str">
        <f aca="false">IF(AND(C225="czwartek",K225-L225&lt;40),"tak","nie")</f>
        <v>nie</v>
      </c>
      <c r="N225" s="0" t="n">
        <f aca="false">ROUND(IF(M225="tak",45-(K225-L225),0),2)</f>
        <v>0</v>
      </c>
      <c r="O225" s="0" t="n">
        <f aca="false">IF(M225="tak",45,K225-L225)</f>
        <v>38.7</v>
      </c>
      <c r="P225" s="0" t="n">
        <f aca="false">T224</f>
        <v>12.09</v>
      </c>
      <c r="Q225" s="4" t="n">
        <f aca="false">ROUND(IF(J225="lpg",B225*0.09,(B225/2)*0.09),2)</f>
        <v>0.72</v>
      </c>
      <c r="R225" s="0" t="str">
        <f aca="false">IF(P225-Q225&lt;5,"tak","nie")</f>
        <v>nie</v>
      </c>
      <c r="S225" s="0" t="n">
        <f aca="false">IF(R225="tak",30-AC225,0)</f>
        <v>0</v>
      </c>
      <c r="T225" s="0" t="n">
        <f aca="false">IF(R225="tak",30,P225-Q225)</f>
        <v>11.37</v>
      </c>
      <c r="AB225" s="0" t="str">
        <f aca="false">IF(P225&lt;5.25,"tak","")</f>
        <v/>
      </c>
      <c r="AC225" s="0" t="n">
        <f aca="false">P225-Q225</f>
        <v>11.37</v>
      </c>
    </row>
    <row r="226" customFormat="false" ht="13.8" hidden="false" customHeight="false" outlineLevel="0" collapsed="false">
      <c r="A226" s="3" t="n">
        <v>41864</v>
      </c>
      <c r="B226" s="0" t="n">
        <v>34</v>
      </c>
      <c r="C226" s="0" t="str">
        <f aca="false">IF(WEEKDAY(A226,2)=4,"czwartek","")</f>
        <v/>
      </c>
      <c r="E226" s="4" t="n">
        <f aca="false">IF(E225&lt;5,30,E225-G225)</f>
        <v>28.56</v>
      </c>
      <c r="F226" s="4" t="n">
        <f aca="false">IF(AND(F225&lt;40,C225="czwartek"),45,F225-H225)</f>
        <v>32.46</v>
      </c>
      <c r="G226" s="4" t="n">
        <f aca="false">IF(E226&gt;15,9/100*B226,9/100*B226/2)</f>
        <v>3.06</v>
      </c>
      <c r="H226" s="4" t="n">
        <f aca="false">IF(E226&lt;=15,6/100*B226/2,0)</f>
        <v>0</v>
      </c>
      <c r="I226" s="4"/>
      <c r="J226" s="0" t="str">
        <f aca="false">IF(P226&gt;15,"lpg","50/50")</f>
        <v>50/50</v>
      </c>
      <c r="K226" s="0" t="n">
        <f aca="false">O225</f>
        <v>38.7</v>
      </c>
      <c r="L226" s="0" t="n">
        <f aca="false">ROUND(IF(J226="lpg",0,0.06*B226/2),2)</f>
        <v>1.02</v>
      </c>
      <c r="M226" s="0" t="str">
        <f aca="false">IF(AND(C226="czwartek",K226-L226&lt;40),"tak","nie")</f>
        <v>nie</v>
      </c>
      <c r="N226" s="0" t="n">
        <f aca="false">ROUND(IF(M226="tak",45-(K226-L226),0),2)</f>
        <v>0</v>
      </c>
      <c r="O226" s="0" t="n">
        <f aca="false">IF(M226="tak",45,K226-L226)</f>
        <v>37.68</v>
      </c>
      <c r="P226" s="0" t="n">
        <f aca="false">T225</f>
        <v>11.37</v>
      </c>
      <c r="Q226" s="4" t="n">
        <f aca="false">ROUND(IF(J226="lpg",B226*0.09,(B226/2)*0.09),2)</f>
        <v>1.53</v>
      </c>
      <c r="R226" s="0" t="str">
        <f aca="false">IF(P226-Q226&lt;5,"tak","nie")</f>
        <v>nie</v>
      </c>
      <c r="S226" s="0" t="n">
        <f aca="false">IF(R226="tak",30-AC226,0)</f>
        <v>0</v>
      </c>
      <c r="T226" s="0" t="n">
        <f aca="false">IF(R226="tak",30,P226-Q226)</f>
        <v>9.84</v>
      </c>
      <c r="AB226" s="0" t="str">
        <f aca="false">IF(P226&lt;5.25,"tak","")</f>
        <v/>
      </c>
      <c r="AC226" s="0" t="n">
        <f aca="false">P226-Q226</f>
        <v>9.84</v>
      </c>
    </row>
    <row r="227" customFormat="false" ht="13.8" hidden="false" customHeight="false" outlineLevel="0" collapsed="false">
      <c r="A227" s="3" t="n">
        <v>41865</v>
      </c>
      <c r="B227" s="0" t="n">
        <v>39</v>
      </c>
      <c r="C227" s="0" t="str">
        <f aca="false">IF(WEEKDAY(A227,2)=4,"czwartek","")</f>
        <v>czwartek</v>
      </c>
      <c r="E227" s="4" t="n">
        <f aca="false">IF(E226&lt;5,30,E226-G226)</f>
        <v>25.5</v>
      </c>
      <c r="F227" s="4" t="n">
        <f aca="false">IF(AND(F226&lt;40,C226="czwartek"),45,F226-H226)</f>
        <v>32.46</v>
      </c>
      <c r="G227" s="4" t="n">
        <f aca="false">IF(E227&gt;15,9/100*B227,9/100*B227/2)</f>
        <v>3.51</v>
      </c>
      <c r="H227" s="4" t="n">
        <f aca="false">IF(E227&lt;=15,6/100*B227/2,0)</f>
        <v>0</v>
      </c>
      <c r="I227" s="4"/>
      <c r="J227" s="0" t="str">
        <f aca="false">IF(P227&gt;15,"lpg","50/50")</f>
        <v>50/50</v>
      </c>
      <c r="K227" s="0" t="n">
        <f aca="false">O226</f>
        <v>37.68</v>
      </c>
      <c r="L227" s="0" t="n">
        <f aca="false">ROUND(IF(J227="lpg",0,0.06*B227/2),2)</f>
        <v>1.17</v>
      </c>
      <c r="M227" s="0" t="str">
        <f aca="false">IF(AND(C227="czwartek",K227-L227&lt;40),"tak","nie")</f>
        <v>tak</v>
      </c>
      <c r="N227" s="0" t="n">
        <f aca="false">ROUND(IF(M227="tak",45-(K227-L227),0),2)</f>
        <v>8.49</v>
      </c>
      <c r="O227" s="0" t="n">
        <f aca="false">IF(M227="tak",45,K227-L227)</f>
        <v>45</v>
      </c>
      <c r="P227" s="0" t="n">
        <f aca="false">T226</f>
        <v>9.84</v>
      </c>
      <c r="Q227" s="4" t="n">
        <f aca="false">ROUND(IF(J227="lpg",B227*0.09,(B227/2)*0.09),2)</f>
        <v>1.76</v>
      </c>
      <c r="R227" s="0" t="str">
        <f aca="false">IF(P227-Q227&lt;5,"tak","nie")</f>
        <v>nie</v>
      </c>
      <c r="S227" s="0" t="n">
        <f aca="false">IF(R227="tak",30-AC227,0)</f>
        <v>0</v>
      </c>
      <c r="T227" s="0" t="n">
        <f aca="false">IF(R227="tak",30,P227-Q227)</f>
        <v>8.08</v>
      </c>
      <c r="AB227" s="0" t="str">
        <f aca="false">IF(P227&lt;5.25,"tak","")</f>
        <v/>
      </c>
      <c r="AC227" s="0" t="n">
        <f aca="false">P227-Q227</f>
        <v>8.08</v>
      </c>
    </row>
    <row r="228" customFormat="false" ht="13.8" hidden="false" customHeight="false" outlineLevel="0" collapsed="false">
      <c r="A228" s="3" t="n">
        <v>41866</v>
      </c>
      <c r="B228" s="0" t="n">
        <v>133</v>
      </c>
      <c r="C228" s="0" t="str">
        <f aca="false">IF(WEEKDAY(A228,2)=4,"czwartek","")</f>
        <v/>
      </c>
      <c r="E228" s="4" t="n">
        <f aca="false">IF(E227&lt;5,30,E227-G227)</f>
        <v>21.99</v>
      </c>
      <c r="F228" s="4" t="n">
        <f aca="false">IF(AND(F227&lt;40,C227="czwartek"),45,F227-H227)</f>
        <v>45</v>
      </c>
      <c r="G228" s="4" t="n">
        <f aca="false">IF(E228&gt;15,9/100*B228,9/100*B228/2)</f>
        <v>11.97</v>
      </c>
      <c r="H228" s="4" t="n">
        <f aca="false">IF(E228&lt;=15,6/100*B228/2,0)</f>
        <v>0</v>
      </c>
      <c r="I228" s="4"/>
      <c r="J228" s="0" t="str">
        <f aca="false">IF(P228&gt;15,"lpg","50/50")</f>
        <v>50/50</v>
      </c>
      <c r="K228" s="0" t="n">
        <f aca="false">O227</f>
        <v>45</v>
      </c>
      <c r="L228" s="0" t="n">
        <f aca="false">ROUND(IF(J228="lpg",0,0.06*B228/2),2)</f>
        <v>3.99</v>
      </c>
      <c r="M228" s="0" t="str">
        <f aca="false">IF(AND(C228="czwartek",K228-L228&lt;40),"tak","nie")</f>
        <v>nie</v>
      </c>
      <c r="N228" s="0" t="n">
        <f aca="false">ROUND(IF(M228="tak",45-(K228-L228),0),2)</f>
        <v>0</v>
      </c>
      <c r="O228" s="0" t="n">
        <f aca="false">IF(M228="tak",45,K228-L228)</f>
        <v>41.01</v>
      </c>
      <c r="P228" s="0" t="n">
        <f aca="false">T227</f>
        <v>8.08</v>
      </c>
      <c r="Q228" s="4" t="n">
        <f aca="false">ROUND(IF(J228="lpg",B228*0.09,(B228/2)*0.09),2)</f>
        <v>5.99</v>
      </c>
      <c r="R228" s="0" t="str">
        <f aca="false">IF(P228-Q228&lt;5,"tak","nie")</f>
        <v>tak</v>
      </c>
      <c r="S228" s="0" t="n">
        <f aca="false">IF(R228="tak",30-AC228,0)</f>
        <v>27.91</v>
      </c>
      <c r="T228" s="0" t="n">
        <f aca="false">IF(R228="tak",30,P228-Q228)</f>
        <v>30</v>
      </c>
      <c r="AB228" s="0" t="str">
        <f aca="false">IF(P228&lt;5.25,"tak","")</f>
        <v/>
      </c>
      <c r="AC228" s="0" t="n">
        <f aca="false">P228-Q228</f>
        <v>2.09</v>
      </c>
    </row>
    <row r="229" customFormat="false" ht="13.8" hidden="false" customHeight="false" outlineLevel="0" collapsed="false">
      <c r="A229" s="3" t="n">
        <v>41867</v>
      </c>
      <c r="B229" s="0" t="n">
        <v>114</v>
      </c>
      <c r="C229" s="0" t="str">
        <f aca="false">IF(WEEKDAY(A229,2)=4,"czwartek","")</f>
        <v/>
      </c>
      <c r="E229" s="4" t="n">
        <f aca="false">IF(E228&lt;5,30,E228-G228)</f>
        <v>10.02</v>
      </c>
      <c r="F229" s="4" t="n">
        <f aca="false">IF(AND(F228&lt;40,C228="czwartek"),45,F228-H228)</f>
        <v>45</v>
      </c>
      <c r="G229" s="4" t="n">
        <f aca="false">IF(E229&gt;15,9/100*B229,9/100*B229/2)</f>
        <v>5.13</v>
      </c>
      <c r="H229" s="4" t="n">
        <f aca="false">IF(E229&lt;=15,6/100*B229/2,0)</f>
        <v>3.42</v>
      </c>
      <c r="I229" s="4"/>
      <c r="J229" s="0" t="str">
        <f aca="false">IF(P229&gt;15,"lpg","50/50")</f>
        <v>lpg</v>
      </c>
      <c r="K229" s="0" t="n">
        <f aca="false">O228</f>
        <v>41.01</v>
      </c>
      <c r="L229" s="0" t="n">
        <f aca="false">ROUND(IF(J229="lpg",0,0.06*B229/2),2)</f>
        <v>0</v>
      </c>
      <c r="M229" s="0" t="str">
        <f aca="false">IF(AND(C229="czwartek",K229-L229&lt;40),"tak","nie")</f>
        <v>nie</v>
      </c>
      <c r="N229" s="0" t="n">
        <f aca="false">ROUND(IF(M229="tak",45-(K229-L229),0),2)</f>
        <v>0</v>
      </c>
      <c r="O229" s="0" t="n">
        <f aca="false">IF(M229="tak",45,K229-L229)</f>
        <v>41.01</v>
      </c>
      <c r="P229" s="0" t="n">
        <f aca="false">T228</f>
        <v>30</v>
      </c>
      <c r="Q229" s="4" t="n">
        <f aca="false">ROUND(IF(J229="lpg",B229*0.09,(B229/2)*0.09),2)</f>
        <v>10.26</v>
      </c>
      <c r="R229" s="0" t="str">
        <f aca="false">IF(P229-Q229&lt;5,"tak","nie")</f>
        <v>nie</v>
      </c>
      <c r="S229" s="0" t="n">
        <f aca="false">IF(R229="tak",30-AC229,0)</f>
        <v>0</v>
      </c>
      <c r="T229" s="0" t="n">
        <f aca="false">IF(R229="tak",30,P229-Q229)</f>
        <v>19.74</v>
      </c>
      <c r="AB229" s="0" t="str">
        <f aca="false">IF(P229&lt;5.25,"tak","")</f>
        <v/>
      </c>
      <c r="AC229" s="0" t="n">
        <f aca="false">P229-Q229</f>
        <v>19.74</v>
      </c>
    </row>
    <row r="230" customFormat="false" ht="13.8" hidden="false" customHeight="false" outlineLevel="0" collapsed="false">
      <c r="A230" s="3" t="n">
        <v>41868</v>
      </c>
      <c r="B230" s="0" t="n">
        <v>37</v>
      </c>
      <c r="C230" s="0" t="str">
        <f aca="false">IF(WEEKDAY(A230,2)=4,"czwartek","")</f>
        <v/>
      </c>
      <c r="E230" s="4" t="n">
        <f aca="false">IF(E229&lt;5,30,E229-G229)</f>
        <v>4.89</v>
      </c>
      <c r="F230" s="4" t="n">
        <f aca="false">IF(AND(F229&lt;40,C229="czwartek"),45,F229-H229)</f>
        <v>41.58</v>
      </c>
      <c r="G230" s="4" t="n">
        <f aca="false">IF(E230&gt;15,9/100*B230,9/100*B230/2)</f>
        <v>1.665</v>
      </c>
      <c r="H230" s="4" t="n">
        <f aca="false">IF(E230&lt;=15,6/100*B230/2,0)</f>
        <v>1.11</v>
      </c>
      <c r="I230" s="4"/>
      <c r="J230" s="0" t="str">
        <f aca="false">IF(P230&gt;15,"lpg","50/50")</f>
        <v>lpg</v>
      </c>
      <c r="K230" s="0" t="n">
        <f aca="false">O229</f>
        <v>41.01</v>
      </c>
      <c r="L230" s="0" t="n">
        <f aca="false">ROUND(IF(J230="lpg",0,0.06*B230/2),2)</f>
        <v>0</v>
      </c>
      <c r="M230" s="0" t="str">
        <f aca="false">IF(AND(C230="czwartek",K230-L230&lt;40),"tak","nie")</f>
        <v>nie</v>
      </c>
      <c r="N230" s="0" t="n">
        <f aca="false">ROUND(IF(M230="tak",45-(K230-L230),0),2)</f>
        <v>0</v>
      </c>
      <c r="O230" s="0" t="n">
        <f aca="false">IF(M230="tak",45,K230-L230)</f>
        <v>41.01</v>
      </c>
      <c r="P230" s="0" t="n">
        <f aca="false">T229</f>
        <v>19.74</v>
      </c>
      <c r="Q230" s="4" t="n">
        <f aca="false">ROUND(IF(J230="lpg",B230*0.09,(B230/2)*0.09),2)</f>
        <v>3.33</v>
      </c>
      <c r="R230" s="0" t="str">
        <f aca="false">IF(P230-Q230&lt;5,"tak","nie")</f>
        <v>nie</v>
      </c>
      <c r="S230" s="0" t="n">
        <f aca="false">IF(R230="tak",30-AC230,0)</f>
        <v>0</v>
      </c>
      <c r="T230" s="0" t="n">
        <f aca="false">IF(R230="tak",30,P230-Q230)</f>
        <v>16.41</v>
      </c>
      <c r="AB230" s="0" t="str">
        <f aca="false">IF(P230&lt;5.25,"tak","")</f>
        <v/>
      </c>
      <c r="AC230" s="0" t="n">
        <f aca="false">P230-Q230</f>
        <v>16.41</v>
      </c>
    </row>
    <row r="231" customFormat="false" ht="13.8" hidden="false" customHeight="false" outlineLevel="0" collapsed="false">
      <c r="A231" s="3" t="n">
        <v>41869</v>
      </c>
      <c r="B231" s="0" t="n">
        <v>41</v>
      </c>
      <c r="C231" s="0" t="str">
        <f aca="false">IF(WEEKDAY(A231,2)=4,"czwartek","")</f>
        <v/>
      </c>
      <c r="E231" s="4" t="n">
        <f aca="false">IF(E230&lt;5,30,E230-G230)</f>
        <v>30</v>
      </c>
      <c r="F231" s="4" t="n">
        <f aca="false">IF(AND(F230&lt;40,C230="czwartek"),45,F230-H230)</f>
        <v>40.47</v>
      </c>
      <c r="G231" s="4" t="n">
        <f aca="false">IF(E231&gt;15,9/100*B231,9/100*B231/2)</f>
        <v>3.69</v>
      </c>
      <c r="H231" s="4" t="n">
        <f aca="false">IF(E231&lt;=15,6/100*B231/2,0)</f>
        <v>0</v>
      </c>
      <c r="I231" s="4"/>
      <c r="J231" s="0" t="str">
        <f aca="false">IF(P231&gt;15,"lpg","50/50")</f>
        <v>lpg</v>
      </c>
      <c r="K231" s="0" t="n">
        <f aca="false">O230</f>
        <v>41.01</v>
      </c>
      <c r="L231" s="0" t="n">
        <f aca="false">ROUND(IF(J231="lpg",0,0.06*B231/2),2)</f>
        <v>0</v>
      </c>
      <c r="M231" s="0" t="str">
        <f aca="false">IF(AND(C231="czwartek",K231-L231&lt;40),"tak","nie")</f>
        <v>nie</v>
      </c>
      <c r="N231" s="0" t="n">
        <f aca="false">ROUND(IF(M231="tak",45-(K231-L231),0),2)</f>
        <v>0</v>
      </c>
      <c r="O231" s="0" t="n">
        <f aca="false">IF(M231="tak",45,K231-L231)</f>
        <v>41.01</v>
      </c>
      <c r="P231" s="0" t="n">
        <f aca="false">T230</f>
        <v>16.41</v>
      </c>
      <c r="Q231" s="4" t="n">
        <f aca="false">ROUND(IF(J231="lpg",B231*0.09,(B231/2)*0.09),2)</f>
        <v>3.69</v>
      </c>
      <c r="R231" s="0" t="str">
        <f aca="false">IF(P231-Q231&lt;5,"tak","nie")</f>
        <v>nie</v>
      </c>
      <c r="S231" s="0" t="n">
        <f aca="false">IF(R231="tak",30-AC231,0)</f>
        <v>0</v>
      </c>
      <c r="T231" s="0" t="n">
        <f aca="false">IF(R231="tak",30,P231-Q231)</f>
        <v>12.72</v>
      </c>
      <c r="AB231" s="0" t="str">
        <f aca="false">IF(P231&lt;5.25,"tak","")</f>
        <v/>
      </c>
      <c r="AC231" s="0" t="n">
        <f aca="false">P231-Q231</f>
        <v>12.72</v>
      </c>
    </row>
    <row r="232" customFormat="false" ht="13.8" hidden="false" customHeight="false" outlineLevel="0" collapsed="false">
      <c r="A232" s="3" t="n">
        <v>41870</v>
      </c>
      <c r="B232" s="0" t="n">
        <v>147</v>
      </c>
      <c r="C232" s="0" t="str">
        <f aca="false">IF(WEEKDAY(A232,2)=4,"czwartek","")</f>
        <v/>
      </c>
      <c r="E232" s="4" t="n">
        <f aca="false">IF(E231&lt;5,30,E231-G231)</f>
        <v>26.31</v>
      </c>
      <c r="F232" s="4" t="n">
        <f aca="false">IF(AND(F231&lt;40,C231="czwartek"),45,F231-H231)</f>
        <v>40.47</v>
      </c>
      <c r="G232" s="4" t="n">
        <f aca="false">IF(E232&gt;15,9/100*B232,9/100*B232/2)</f>
        <v>13.23</v>
      </c>
      <c r="H232" s="4" t="n">
        <f aca="false">IF(E232&lt;=15,6/100*B232/2,0)</f>
        <v>0</v>
      </c>
      <c r="I232" s="4"/>
      <c r="J232" s="0" t="str">
        <f aca="false">IF(P232&gt;15,"lpg","50/50")</f>
        <v>50/50</v>
      </c>
      <c r="K232" s="0" t="n">
        <f aca="false">O231</f>
        <v>41.01</v>
      </c>
      <c r="L232" s="0" t="n">
        <f aca="false">ROUND(IF(J232="lpg",0,0.06*B232/2),2)</f>
        <v>4.41</v>
      </c>
      <c r="M232" s="0" t="str">
        <f aca="false">IF(AND(C232="czwartek",K232-L232&lt;40),"tak","nie")</f>
        <v>nie</v>
      </c>
      <c r="N232" s="0" t="n">
        <f aca="false">ROUND(IF(M232="tak",45-(K232-L232),0),2)</f>
        <v>0</v>
      </c>
      <c r="O232" s="0" t="n">
        <f aca="false">IF(M232="tak",45,K232-L232)</f>
        <v>36.6</v>
      </c>
      <c r="P232" s="0" t="n">
        <f aca="false">T231</f>
        <v>12.72</v>
      </c>
      <c r="Q232" s="4" t="n">
        <f aca="false">ROUND(IF(J232="lpg",B232*0.09,(B232/2)*0.09),2)</f>
        <v>6.62</v>
      </c>
      <c r="R232" s="0" t="str">
        <f aca="false">IF(P232-Q232&lt;5,"tak","nie")</f>
        <v>nie</v>
      </c>
      <c r="S232" s="0" t="n">
        <f aca="false">IF(R232="tak",30-AC232,0)</f>
        <v>0</v>
      </c>
      <c r="T232" s="0" t="n">
        <f aca="false">IF(R232="tak",30,P232-Q232)</f>
        <v>6.1</v>
      </c>
      <c r="AB232" s="0" t="str">
        <f aca="false">IF(P232&lt;5.25,"tak","")</f>
        <v/>
      </c>
      <c r="AC232" s="0" t="n">
        <f aca="false">P232-Q232</f>
        <v>6.1</v>
      </c>
    </row>
    <row r="233" customFormat="false" ht="13.8" hidden="false" customHeight="false" outlineLevel="0" collapsed="false">
      <c r="A233" s="3" t="n">
        <v>41871</v>
      </c>
      <c r="B233" s="0" t="n">
        <v>78</v>
      </c>
      <c r="C233" s="0" t="str">
        <f aca="false">IF(WEEKDAY(A233,2)=4,"czwartek","")</f>
        <v/>
      </c>
      <c r="E233" s="4" t="n">
        <f aca="false">IF(E232&lt;5,30,E232-G232)</f>
        <v>13.08</v>
      </c>
      <c r="F233" s="4" t="n">
        <f aca="false">IF(AND(F232&lt;40,C232="czwartek"),45,F232-H232)</f>
        <v>40.47</v>
      </c>
      <c r="G233" s="4" t="n">
        <f aca="false">IF(E233&gt;15,9/100*B233,9/100*B233/2)</f>
        <v>3.51</v>
      </c>
      <c r="H233" s="4" t="n">
        <f aca="false">IF(E233&lt;=15,6/100*B233/2,0)</f>
        <v>2.34</v>
      </c>
      <c r="I233" s="4"/>
      <c r="J233" s="0" t="str">
        <f aca="false">IF(P233&gt;15,"lpg","50/50")</f>
        <v>50/50</v>
      </c>
      <c r="K233" s="0" t="n">
        <f aca="false">O232</f>
        <v>36.6</v>
      </c>
      <c r="L233" s="0" t="n">
        <f aca="false">ROUND(IF(J233="lpg",0,0.06*B233/2),2)</f>
        <v>2.34</v>
      </c>
      <c r="M233" s="0" t="str">
        <f aca="false">IF(AND(C233="czwartek",K233-L233&lt;40),"tak","nie")</f>
        <v>nie</v>
      </c>
      <c r="N233" s="0" t="n">
        <f aca="false">ROUND(IF(M233="tak",45-(K233-L233),0),2)</f>
        <v>0</v>
      </c>
      <c r="O233" s="0" t="n">
        <f aca="false">IF(M233="tak",45,K233-L233)</f>
        <v>34.26</v>
      </c>
      <c r="P233" s="0" t="n">
        <f aca="false">T232</f>
        <v>6.1</v>
      </c>
      <c r="Q233" s="4" t="n">
        <f aca="false">ROUND(IF(J233="lpg",B233*0.09,(B233/2)*0.09),2)</f>
        <v>3.51</v>
      </c>
      <c r="R233" s="0" t="str">
        <f aca="false">IF(P233-Q233&lt;5,"tak","nie")</f>
        <v>tak</v>
      </c>
      <c r="S233" s="0" t="n">
        <f aca="false">IF(R233="tak",30-AC233,0)</f>
        <v>27.41</v>
      </c>
      <c r="T233" s="0" t="n">
        <f aca="false">IF(R233="tak",30,P233-Q233)</f>
        <v>30</v>
      </c>
      <c r="AB233" s="0" t="str">
        <f aca="false">IF(P233&lt;5.25,"tak","")</f>
        <v/>
      </c>
      <c r="AC233" s="0" t="n">
        <f aca="false">P233-Q233</f>
        <v>2.59</v>
      </c>
    </row>
    <row r="234" customFormat="false" ht="13.8" hidden="false" customHeight="false" outlineLevel="0" collapsed="false">
      <c r="A234" s="3" t="n">
        <v>41872</v>
      </c>
      <c r="B234" s="0" t="n">
        <v>106</v>
      </c>
      <c r="C234" s="0" t="str">
        <f aca="false">IF(WEEKDAY(A234,2)=4,"czwartek","")</f>
        <v>czwartek</v>
      </c>
      <c r="E234" s="4" t="n">
        <f aca="false">IF(E233&lt;5,30,E233-G233)</f>
        <v>9.57</v>
      </c>
      <c r="F234" s="4" t="n">
        <f aca="false">IF(AND(F233&lt;40,C233="czwartek"),45,F233-H233)</f>
        <v>38.13</v>
      </c>
      <c r="G234" s="4" t="n">
        <f aca="false">IF(E234&gt;15,9/100*B234,9/100*B234/2)</f>
        <v>4.77</v>
      </c>
      <c r="H234" s="4" t="n">
        <f aca="false">IF(E234&lt;=15,6/100*B234/2,0)</f>
        <v>3.18</v>
      </c>
      <c r="I234" s="4"/>
      <c r="J234" s="0" t="str">
        <f aca="false">IF(P234&gt;15,"lpg","50/50")</f>
        <v>lpg</v>
      </c>
      <c r="K234" s="0" t="n">
        <f aca="false">O233</f>
        <v>34.26</v>
      </c>
      <c r="L234" s="0" t="n">
        <f aca="false">ROUND(IF(J234="lpg",0,0.06*B234/2),2)</f>
        <v>0</v>
      </c>
      <c r="M234" s="0" t="str">
        <f aca="false">IF(AND(C234="czwartek",K234-L234&lt;40),"tak","nie")</f>
        <v>tak</v>
      </c>
      <c r="N234" s="0" t="n">
        <f aca="false">ROUND(IF(M234="tak",45-(K234-L234),0),2)</f>
        <v>10.74</v>
      </c>
      <c r="O234" s="0" t="n">
        <f aca="false">IF(M234="tak",45,K234-L234)</f>
        <v>45</v>
      </c>
      <c r="P234" s="0" t="n">
        <f aca="false">T233</f>
        <v>30</v>
      </c>
      <c r="Q234" s="4" t="n">
        <f aca="false">ROUND(IF(J234="lpg",B234*0.09,(B234/2)*0.09),2)</f>
        <v>9.54</v>
      </c>
      <c r="R234" s="0" t="str">
        <f aca="false">IF(P234-Q234&lt;5,"tak","nie")</f>
        <v>nie</v>
      </c>
      <c r="S234" s="0" t="n">
        <f aca="false">IF(R234="tak",30-AC234,0)</f>
        <v>0</v>
      </c>
      <c r="T234" s="0" t="n">
        <f aca="false">IF(R234="tak",30,P234-Q234)</f>
        <v>20.46</v>
      </c>
      <c r="AB234" s="0" t="str">
        <f aca="false">IF(P234&lt;5.25,"tak","")</f>
        <v/>
      </c>
      <c r="AC234" s="0" t="n">
        <f aca="false">P234-Q234</f>
        <v>20.46</v>
      </c>
    </row>
    <row r="235" customFormat="false" ht="13.8" hidden="false" customHeight="false" outlineLevel="0" collapsed="false">
      <c r="A235" s="3" t="n">
        <v>41873</v>
      </c>
      <c r="B235" s="0" t="n">
        <v>124</v>
      </c>
      <c r="C235" s="0" t="str">
        <f aca="false">IF(WEEKDAY(A235,2)=4,"czwartek","")</f>
        <v/>
      </c>
      <c r="E235" s="4" t="n">
        <f aca="false">IF(E234&lt;5,30,E234-G234)</f>
        <v>4.8</v>
      </c>
      <c r="F235" s="4" t="n">
        <f aca="false">IF(AND(F234&lt;40,C234="czwartek"),45,F234-H234)</f>
        <v>45</v>
      </c>
      <c r="G235" s="4" t="n">
        <f aca="false">IF(E235&gt;15,9/100*B235,9/100*B235/2)</f>
        <v>5.58</v>
      </c>
      <c r="H235" s="4" t="n">
        <f aca="false">IF(E235&lt;=15,6/100*B235/2,0)</f>
        <v>3.72</v>
      </c>
      <c r="I235" s="4"/>
      <c r="J235" s="0" t="str">
        <f aca="false">IF(P235&gt;15,"lpg","50/50")</f>
        <v>lpg</v>
      </c>
      <c r="K235" s="0" t="n">
        <f aca="false">O234</f>
        <v>45</v>
      </c>
      <c r="L235" s="0" t="n">
        <f aca="false">ROUND(IF(J235="lpg",0,0.06*B235/2),2)</f>
        <v>0</v>
      </c>
      <c r="M235" s="0" t="str">
        <f aca="false">IF(AND(C235="czwartek",K235-L235&lt;40),"tak","nie")</f>
        <v>nie</v>
      </c>
      <c r="N235" s="0" t="n">
        <f aca="false">ROUND(IF(M235="tak",45-(K235-L235),0),2)</f>
        <v>0</v>
      </c>
      <c r="O235" s="0" t="n">
        <f aca="false">IF(M235="tak",45,K235-L235)</f>
        <v>45</v>
      </c>
      <c r="P235" s="0" t="n">
        <f aca="false">T234</f>
        <v>20.46</v>
      </c>
      <c r="Q235" s="4" t="n">
        <f aca="false">ROUND(IF(J235="lpg",B235*0.09,(B235/2)*0.09),2)</f>
        <v>11.16</v>
      </c>
      <c r="R235" s="0" t="str">
        <f aca="false">IF(P235-Q235&lt;5,"tak","nie")</f>
        <v>nie</v>
      </c>
      <c r="S235" s="0" t="n">
        <f aca="false">IF(R235="tak",30-AC235,0)</f>
        <v>0</v>
      </c>
      <c r="T235" s="0" t="n">
        <f aca="false">IF(R235="tak",30,P235-Q235)</f>
        <v>9.3</v>
      </c>
      <c r="AB235" s="0" t="str">
        <f aca="false">IF(P235&lt;5.25,"tak","")</f>
        <v/>
      </c>
      <c r="AC235" s="0" t="n">
        <f aca="false">P235-Q235</f>
        <v>9.3</v>
      </c>
    </row>
    <row r="236" customFormat="false" ht="13.8" hidden="false" customHeight="false" outlineLevel="0" collapsed="false">
      <c r="A236" s="3" t="n">
        <v>41874</v>
      </c>
      <c r="B236" s="0" t="n">
        <v>97</v>
      </c>
      <c r="C236" s="0" t="str">
        <f aca="false">IF(WEEKDAY(A236,2)=4,"czwartek","")</f>
        <v/>
      </c>
      <c r="E236" s="4" t="n">
        <f aca="false">IF(E235&lt;5,30,E235-G235)</f>
        <v>30</v>
      </c>
      <c r="F236" s="4" t="n">
        <f aca="false">IF(AND(F235&lt;40,C235="czwartek"),45,F235-H235)</f>
        <v>41.28</v>
      </c>
      <c r="G236" s="4" t="n">
        <f aca="false">IF(E236&gt;15,9/100*B236,9/100*B236/2)</f>
        <v>8.73</v>
      </c>
      <c r="H236" s="4" t="n">
        <f aca="false">IF(E236&lt;=15,6/100*B236/2,0)</f>
        <v>0</v>
      </c>
      <c r="I236" s="4"/>
      <c r="J236" s="0" t="str">
        <f aca="false">IF(P236&gt;15,"lpg","50/50")</f>
        <v>50/50</v>
      </c>
      <c r="K236" s="0" t="n">
        <f aca="false">O235</f>
        <v>45</v>
      </c>
      <c r="L236" s="0" t="n">
        <f aca="false">ROUND(IF(J236="lpg",0,0.06*B236/2),2)</f>
        <v>2.91</v>
      </c>
      <c r="M236" s="0" t="str">
        <f aca="false">IF(AND(C236="czwartek",K236-L236&lt;40),"tak","nie")</f>
        <v>nie</v>
      </c>
      <c r="N236" s="0" t="n">
        <f aca="false">ROUND(IF(M236="tak",45-(K236-L236),0),2)</f>
        <v>0</v>
      </c>
      <c r="O236" s="0" t="n">
        <f aca="false">IF(M236="tak",45,K236-L236)</f>
        <v>42.09</v>
      </c>
      <c r="P236" s="0" t="n">
        <f aca="false">T235</f>
        <v>9.3</v>
      </c>
      <c r="Q236" s="4" t="n">
        <f aca="false">ROUND(IF(J236="lpg",B236*0.09,(B236/2)*0.09),2)</f>
        <v>4.37</v>
      </c>
      <c r="R236" s="0" t="str">
        <f aca="false">IF(P236-Q236&lt;5,"tak","nie")</f>
        <v>tak</v>
      </c>
      <c r="S236" s="0" t="n">
        <f aca="false">IF(R236="tak",30-AC236,0)</f>
        <v>25.07</v>
      </c>
      <c r="T236" s="0" t="n">
        <f aca="false">IF(R236="tak",30,P236-Q236)</f>
        <v>30</v>
      </c>
      <c r="AB236" s="0" t="str">
        <f aca="false">IF(P236&lt;5.25,"tak","")</f>
        <v/>
      </c>
      <c r="AC236" s="0" t="n">
        <f aca="false">P236-Q236</f>
        <v>4.93</v>
      </c>
    </row>
    <row r="237" customFormat="false" ht="13.8" hidden="false" customHeight="false" outlineLevel="0" collapsed="false">
      <c r="A237" s="3" t="n">
        <v>41875</v>
      </c>
      <c r="B237" s="0" t="n">
        <v>45</v>
      </c>
      <c r="C237" s="0" t="str">
        <f aca="false">IF(WEEKDAY(A237,2)=4,"czwartek","")</f>
        <v/>
      </c>
      <c r="E237" s="4" t="n">
        <f aca="false">IF(E236&lt;5,30,E236-G236)</f>
        <v>21.27</v>
      </c>
      <c r="F237" s="4" t="n">
        <f aca="false">IF(AND(F236&lt;40,C236="czwartek"),45,F236-H236)</f>
        <v>41.28</v>
      </c>
      <c r="G237" s="4" t="n">
        <f aca="false">IF(E237&gt;15,9/100*B237,9/100*B237/2)</f>
        <v>4.05</v>
      </c>
      <c r="H237" s="4" t="n">
        <f aca="false">IF(E237&lt;=15,6/100*B237/2,0)</f>
        <v>0</v>
      </c>
      <c r="I237" s="4"/>
      <c r="J237" s="0" t="str">
        <f aca="false">IF(P237&gt;15,"lpg","50/50")</f>
        <v>lpg</v>
      </c>
      <c r="K237" s="0" t="n">
        <f aca="false">O236</f>
        <v>42.09</v>
      </c>
      <c r="L237" s="0" t="n">
        <f aca="false">ROUND(IF(J237="lpg",0,0.06*B237/2),2)</f>
        <v>0</v>
      </c>
      <c r="M237" s="0" t="str">
        <f aca="false">IF(AND(C237="czwartek",K237-L237&lt;40),"tak","nie")</f>
        <v>nie</v>
      </c>
      <c r="N237" s="0" t="n">
        <f aca="false">ROUND(IF(M237="tak",45-(K237-L237),0),2)</f>
        <v>0</v>
      </c>
      <c r="O237" s="0" t="n">
        <f aca="false">IF(M237="tak",45,K237-L237)</f>
        <v>42.09</v>
      </c>
      <c r="P237" s="0" t="n">
        <f aca="false">T236</f>
        <v>30</v>
      </c>
      <c r="Q237" s="4" t="n">
        <f aca="false">ROUND(IF(J237="lpg",B237*0.09,(B237/2)*0.09),2)</f>
        <v>4.05</v>
      </c>
      <c r="R237" s="0" t="str">
        <f aca="false">IF(P237-Q237&lt;5,"tak","nie")</f>
        <v>nie</v>
      </c>
      <c r="S237" s="0" t="n">
        <f aca="false">IF(R237="tak",30-AC237,0)</f>
        <v>0</v>
      </c>
      <c r="T237" s="0" t="n">
        <f aca="false">IF(R237="tak",30,P237-Q237)</f>
        <v>25.95</v>
      </c>
      <c r="AB237" s="0" t="str">
        <f aca="false">IF(P237&lt;5.25,"tak","")</f>
        <v/>
      </c>
      <c r="AC237" s="0" t="n">
        <f aca="false">P237-Q237</f>
        <v>25.95</v>
      </c>
    </row>
    <row r="238" customFormat="false" ht="13.8" hidden="false" customHeight="false" outlineLevel="0" collapsed="false">
      <c r="A238" s="3" t="n">
        <v>41876</v>
      </c>
      <c r="B238" s="0" t="n">
        <v>132</v>
      </c>
      <c r="C238" s="0" t="str">
        <f aca="false">IF(WEEKDAY(A238,2)=4,"czwartek","")</f>
        <v/>
      </c>
      <c r="E238" s="4" t="n">
        <f aca="false">IF(E237&lt;5,30,E237-G237)</f>
        <v>17.22</v>
      </c>
      <c r="F238" s="4" t="n">
        <f aca="false">IF(AND(F237&lt;40,C237="czwartek"),45,F237-H237)</f>
        <v>41.28</v>
      </c>
      <c r="G238" s="4" t="n">
        <f aca="false">IF(E238&gt;15,9/100*B238,9/100*B238/2)</f>
        <v>11.88</v>
      </c>
      <c r="H238" s="4" t="n">
        <f aca="false">IF(E238&lt;=15,6/100*B238/2,0)</f>
        <v>0</v>
      </c>
      <c r="I238" s="4"/>
      <c r="J238" s="0" t="str">
        <f aca="false">IF(P238&gt;15,"lpg","50/50")</f>
        <v>lpg</v>
      </c>
      <c r="K238" s="0" t="n">
        <f aca="false">O237</f>
        <v>42.09</v>
      </c>
      <c r="L238" s="0" t="n">
        <f aca="false">ROUND(IF(J238="lpg",0,0.06*B238/2),2)</f>
        <v>0</v>
      </c>
      <c r="M238" s="0" t="str">
        <f aca="false">IF(AND(C238="czwartek",K238-L238&lt;40),"tak","nie")</f>
        <v>nie</v>
      </c>
      <c r="N238" s="0" t="n">
        <f aca="false">ROUND(IF(M238="tak",45-(K238-L238),0),2)</f>
        <v>0</v>
      </c>
      <c r="O238" s="0" t="n">
        <f aca="false">IF(M238="tak",45,K238-L238)</f>
        <v>42.09</v>
      </c>
      <c r="P238" s="0" t="n">
        <f aca="false">T237</f>
        <v>25.95</v>
      </c>
      <c r="Q238" s="4" t="n">
        <f aca="false">ROUND(IF(J238="lpg",B238*0.09,(B238/2)*0.09),2)</f>
        <v>11.88</v>
      </c>
      <c r="R238" s="0" t="str">
        <f aca="false">IF(P238-Q238&lt;5,"tak","nie")</f>
        <v>nie</v>
      </c>
      <c r="S238" s="0" t="n">
        <f aca="false">IF(R238="tak",30-AC238,0)</f>
        <v>0</v>
      </c>
      <c r="T238" s="0" t="n">
        <f aca="false">IF(R238="tak",30,P238-Q238)</f>
        <v>14.07</v>
      </c>
      <c r="AB238" s="0" t="str">
        <f aca="false">IF(P238&lt;5.25,"tak","")</f>
        <v/>
      </c>
      <c r="AC238" s="0" t="n">
        <f aca="false">P238-Q238</f>
        <v>14.07</v>
      </c>
    </row>
    <row r="239" customFormat="false" ht="13.8" hidden="false" customHeight="false" outlineLevel="0" collapsed="false">
      <c r="A239" s="3" t="n">
        <v>41877</v>
      </c>
      <c r="B239" s="0" t="n">
        <v>107</v>
      </c>
      <c r="C239" s="0" t="str">
        <f aca="false">IF(WEEKDAY(A239,2)=4,"czwartek","")</f>
        <v/>
      </c>
      <c r="E239" s="4" t="n">
        <f aca="false">IF(E238&lt;5,30,E238-G238)</f>
        <v>5.34</v>
      </c>
      <c r="F239" s="4" t="n">
        <f aca="false">IF(AND(F238&lt;40,C238="czwartek"),45,F238-H238)</f>
        <v>41.28</v>
      </c>
      <c r="G239" s="4" t="n">
        <f aca="false">IF(E239&gt;15,9/100*B239,9/100*B239/2)</f>
        <v>4.815</v>
      </c>
      <c r="H239" s="4" t="n">
        <f aca="false">IF(E239&lt;=15,6/100*B239/2,0)</f>
        <v>3.21</v>
      </c>
      <c r="I239" s="4"/>
      <c r="J239" s="0" t="str">
        <f aca="false">IF(P239&gt;15,"lpg","50/50")</f>
        <v>50/50</v>
      </c>
      <c r="K239" s="0" t="n">
        <f aca="false">O238</f>
        <v>42.09</v>
      </c>
      <c r="L239" s="0" t="n">
        <f aca="false">ROUND(IF(J239="lpg",0,0.06*B239/2),2)</f>
        <v>3.21</v>
      </c>
      <c r="M239" s="0" t="str">
        <f aca="false">IF(AND(C239="czwartek",K239-L239&lt;40),"tak","nie")</f>
        <v>nie</v>
      </c>
      <c r="N239" s="0" t="n">
        <f aca="false">ROUND(IF(M239="tak",45-(K239-L239),0),2)</f>
        <v>0</v>
      </c>
      <c r="O239" s="0" t="n">
        <f aca="false">IF(M239="tak",45,K239-L239)</f>
        <v>38.88</v>
      </c>
      <c r="P239" s="0" t="n">
        <f aca="false">T238</f>
        <v>14.07</v>
      </c>
      <c r="Q239" s="4" t="n">
        <f aca="false">ROUND(IF(J239="lpg",B239*0.09,(B239/2)*0.09),2)</f>
        <v>4.82</v>
      </c>
      <c r="R239" s="0" t="str">
        <f aca="false">IF(P239-Q239&lt;5,"tak","nie")</f>
        <v>nie</v>
      </c>
      <c r="S239" s="0" t="n">
        <f aca="false">IF(R239="tak",30-AC239,0)</f>
        <v>0</v>
      </c>
      <c r="T239" s="0" t="n">
        <f aca="false">IF(R239="tak",30,P239-Q239)</f>
        <v>9.25</v>
      </c>
      <c r="AB239" s="0" t="str">
        <f aca="false">IF(P239&lt;5.25,"tak","")</f>
        <v/>
      </c>
      <c r="AC239" s="0" t="n">
        <f aca="false">P239-Q239</f>
        <v>9.25</v>
      </c>
    </row>
    <row r="240" customFormat="false" ht="13.8" hidden="false" customHeight="false" outlineLevel="0" collapsed="false">
      <c r="A240" s="3" t="n">
        <v>41878</v>
      </c>
      <c r="B240" s="0" t="n">
        <v>54</v>
      </c>
      <c r="C240" s="0" t="str">
        <f aca="false">IF(WEEKDAY(A240,2)=4,"czwartek","")</f>
        <v/>
      </c>
      <c r="E240" s="4" t="n">
        <f aca="false">IF(E239&lt;5,30,E239-G239)</f>
        <v>0.525</v>
      </c>
      <c r="F240" s="4" t="n">
        <f aca="false">IF(AND(F239&lt;40,C239="czwartek"),45,F239-H239)</f>
        <v>38.07</v>
      </c>
      <c r="G240" s="4" t="n">
        <f aca="false">IF(E240&gt;15,9/100*B240,9/100*B240/2)</f>
        <v>2.43</v>
      </c>
      <c r="H240" s="4" t="n">
        <f aca="false">IF(E240&lt;=15,6/100*B240/2,0)</f>
        <v>1.62</v>
      </c>
      <c r="I240" s="4"/>
      <c r="J240" s="0" t="str">
        <f aca="false">IF(P240&gt;15,"lpg","50/50")</f>
        <v>50/50</v>
      </c>
      <c r="K240" s="0" t="n">
        <f aca="false">O239</f>
        <v>38.88</v>
      </c>
      <c r="L240" s="0" t="n">
        <f aca="false">ROUND(IF(J240="lpg",0,0.06*B240/2),2)</f>
        <v>1.62</v>
      </c>
      <c r="M240" s="0" t="str">
        <f aca="false">IF(AND(C240="czwartek",K240-L240&lt;40),"tak","nie")</f>
        <v>nie</v>
      </c>
      <c r="N240" s="0" t="n">
        <f aca="false">ROUND(IF(M240="tak",45-(K240-L240),0),2)</f>
        <v>0</v>
      </c>
      <c r="O240" s="0" t="n">
        <f aca="false">IF(M240="tak",45,K240-L240)</f>
        <v>37.26</v>
      </c>
      <c r="P240" s="0" t="n">
        <f aca="false">T239</f>
        <v>9.25</v>
      </c>
      <c r="Q240" s="4" t="n">
        <f aca="false">ROUND(IF(J240="lpg",B240*0.09,(B240/2)*0.09),2)</f>
        <v>2.43</v>
      </c>
      <c r="R240" s="0" t="str">
        <f aca="false">IF(P240-Q240&lt;5,"tak","nie")</f>
        <v>nie</v>
      </c>
      <c r="S240" s="0" t="n">
        <f aca="false">IF(R240="tak",30-AC240,0)</f>
        <v>0</v>
      </c>
      <c r="T240" s="0" t="n">
        <f aca="false">IF(R240="tak",30,P240-Q240)</f>
        <v>6.82</v>
      </c>
      <c r="AB240" s="0" t="str">
        <f aca="false">IF(P240&lt;5.25,"tak","")</f>
        <v/>
      </c>
      <c r="AC240" s="0" t="n">
        <f aca="false">P240-Q240</f>
        <v>6.82</v>
      </c>
    </row>
    <row r="241" customFormat="false" ht="13.8" hidden="false" customHeight="false" outlineLevel="0" collapsed="false">
      <c r="A241" s="3" t="n">
        <v>41879</v>
      </c>
      <c r="B241" s="0" t="n">
        <v>116</v>
      </c>
      <c r="C241" s="0" t="str">
        <f aca="false">IF(WEEKDAY(A241,2)=4,"czwartek","")</f>
        <v>czwartek</v>
      </c>
      <c r="E241" s="4" t="n">
        <f aca="false">IF(E240&lt;5,30,E240-G240)</f>
        <v>30</v>
      </c>
      <c r="F241" s="4" t="n">
        <f aca="false">IF(AND(F240&lt;40,C240="czwartek"),45,F240-H240)</f>
        <v>36.45</v>
      </c>
      <c r="G241" s="4" t="n">
        <f aca="false">IF(E241&gt;15,9/100*B241,9/100*B241/2)</f>
        <v>10.44</v>
      </c>
      <c r="H241" s="4" t="n">
        <f aca="false">IF(E241&lt;=15,6/100*B241/2,0)</f>
        <v>0</v>
      </c>
      <c r="I241" s="4"/>
      <c r="J241" s="0" t="str">
        <f aca="false">IF(P241&gt;15,"lpg","50/50")</f>
        <v>50/50</v>
      </c>
      <c r="K241" s="0" t="n">
        <f aca="false">O240</f>
        <v>37.26</v>
      </c>
      <c r="L241" s="0" t="n">
        <f aca="false">ROUND(IF(J241="lpg",0,0.06*B241/2),2)</f>
        <v>3.48</v>
      </c>
      <c r="M241" s="0" t="str">
        <f aca="false">IF(AND(C241="czwartek",K241-L241&lt;40),"tak","nie")</f>
        <v>tak</v>
      </c>
      <c r="N241" s="0" t="n">
        <f aca="false">ROUND(IF(M241="tak",45-(K241-L241),0),2)</f>
        <v>11.22</v>
      </c>
      <c r="O241" s="0" t="n">
        <f aca="false">IF(M241="tak",45,K241-L241)</f>
        <v>45</v>
      </c>
      <c r="P241" s="0" t="n">
        <f aca="false">T240</f>
        <v>6.82</v>
      </c>
      <c r="Q241" s="4" t="n">
        <f aca="false">ROUND(IF(J241="lpg",B241*0.09,(B241/2)*0.09),2)</f>
        <v>5.22</v>
      </c>
      <c r="R241" s="0" t="str">
        <f aca="false">IF(P241-Q241&lt;5,"tak","nie")</f>
        <v>tak</v>
      </c>
      <c r="S241" s="0" t="n">
        <f aca="false">IF(R241="tak",30-AC241,0)</f>
        <v>28.4</v>
      </c>
      <c r="T241" s="0" t="n">
        <f aca="false">IF(R241="tak",30,P241-Q241)</f>
        <v>30</v>
      </c>
      <c r="AB241" s="0" t="str">
        <f aca="false">IF(P241&lt;5.25,"tak","")</f>
        <v/>
      </c>
      <c r="AC241" s="0" t="n">
        <f aca="false">P241-Q241</f>
        <v>1.6</v>
      </c>
    </row>
    <row r="242" customFormat="false" ht="13.8" hidden="false" customHeight="false" outlineLevel="0" collapsed="false">
      <c r="A242" s="3" t="n">
        <v>41880</v>
      </c>
      <c r="B242" s="0" t="n">
        <v>99</v>
      </c>
      <c r="C242" s="0" t="str">
        <f aca="false">IF(WEEKDAY(A242,2)=4,"czwartek","")</f>
        <v/>
      </c>
      <c r="E242" s="4" t="n">
        <f aca="false">IF(E241&lt;5,30,E241-G241)</f>
        <v>19.56</v>
      </c>
      <c r="F242" s="4" t="n">
        <f aca="false">IF(AND(F241&lt;40,C241="czwartek"),45,F241-H241)</f>
        <v>45</v>
      </c>
      <c r="G242" s="4" t="n">
        <f aca="false">IF(E242&gt;15,9/100*B242,9/100*B242/2)</f>
        <v>8.91</v>
      </c>
      <c r="H242" s="4" t="n">
        <f aca="false">IF(E242&lt;=15,6/100*B242/2,0)</f>
        <v>0</v>
      </c>
      <c r="I242" s="4"/>
      <c r="J242" s="0" t="str">
        <f aca="false">IF(P242&gt;15,"lpg","50/50")</f>
        <v>lpg</v>
      </c>
      <c r="K242" s="0" t="n">
        <f aca="false">O241</f>
        <v>45</v>
      </c>
      <c r="L242" s="0" t="n">
        <f aca="false">ROUND(IF(J242="lpg",0,0.06*B242/2),2)</f>
        <v>0</v>
      </c>
      <c r="M242" s="0" t="str">
        <f aca="false">IF(AND(C242="czwartek",K242-L242&lt;40),"tak","nie")</f>
        <v>nie</v>
      </c>
      <c r="N242" s="0" t="n">
        <f aca="false">ROUND(IF(M242="tak",45-(K242-L242),0),2)</f>
        <v>0</v>
      </c>
      <c r="O242" s="0" t="n">
        <f aca="false">IF(M242="tak",45,K242-L242)</f>
        <v>45</v>
      </c>
      <c r="P242" s="0" t="n">
        <f aca="false">T241</f>
        <v>30</v>
      </c>
      <c r="Q242" s="4" t="n">
        <f aca="false">ROUND(IF(J242="lpg",B242*0.09,(B242/2)*0.09),2)</f>
        <v>8.91</v>
      </c>
      <c r="R242" s="0" t="str">
        <f aca="false">IF(P242-Q242&lt;5,"tak","nie")</f>
        <v>nie</v>
      </c>
      <c r="S242" s="0" t="n">
        <f aca="false">IF(R242="tak",30-AC242,0)</f>
        <v>0</v>
      </c>
      <c r="T242" s="0" t="n">
        <f aca="false">IF(R242="tak",30,P242-Q242)</f>
        <v>21.09</v>
      </c>
      <c r="AB242" s="0" t="str">
        <f aca="false">IF(P242&lt;5.25,"tak","")</f>
        <v/>
      </c>
      <c r="AC242" s="0" t="n">
        <f aca="false">P242-Q242</f>
        <v>21.09</v>
      </c>
    </row>
    <row r="243" customFormat="false" ht="13.8" hidden="false" customHeight="false" outlineLevel="0" collapsed="false">
      <c r="A243" s="3" t="n">
        <v>41881</v>
      </c>
      <c r="B243" s="0" t="n">
        <v>29</v>
      </c>
      <c r="C243" s="0" t="str">
        <f aca="false">IF(WEEKDAY(A243,2)=4,"czwartek","")</f>
        <v/>
      </c>
      <c r="E243" s="4" t="n">
        <f aca="false">IF(E242&lt;5,30,E242-G242)</f>
        <v>10.65</v>
      </c>
      <c r="F243" s="4" t="n">
        <f aca="false">IF(AND(F242&lt;40,C242="czwartek"),45,F242-H242)</f>
        <v>45</v>
      </c>
      <c r="G243" s="4" t="n">
        <f aca="false">IF(E243&gt;15,9/100*B243,9/100*B243/2)</f>
        <v>1.305</v>
      </c>
      <c r="H243" s="4" t="n">
        <f aca="false">IF(E243&lt;=15,6/100*B243/2,0)</f>
        <v>0.87</v>
      </c>
      <c r="I243" s="4"/>
      <c r="J243" s="0" t="str">
        <f aca="false">IF(P243&gt;15,"lpg","50/50")</f>
        <v>lpg</v>
      </c>
      <c r="K243" s="0" t="n">
        <f aca="false">O242</f>
        <v>45</v>
      </c>
      <c r="L243" s="0" t="n">
        <f aca="false">ROUND(IF(J243="lpg",0,0.06*B243/2),2)</f>
        <v>0</v>
      </c>
      <c r="M243" s="0" t="str">
        <f aca="false">IF(AND(C243="czwartek",K243-L243&lt;40),"tak","nie")</f>
        <v>nie</v>
      </c>
      <c r="N243" s="0" t="n">
        <f aca="false">ROUND(IF(M243="tak",45-(K243-L243),0),2)</f>
        <v>0</v>
      </c>
      <c r="O243" s="0" t="n">
        <f aca="false">IF(M243="tak",45,K243-L243)</f>
        <v>45</v>
      </c>
      <c r="P243" s="0" t="n">
        <f aca="false">T242</f>
        <v>21.09</v>
      </c>
      <c r="Q243" s="4" t="n">
        <f aca="false">ROUND(IF(J243="lpg",B243*0.09,(B243/2)*0.09),2)</f>
        <v>2.61</v>
      </c>
      <c r="R243" s="0" t="str">
        <f aca="false">IF(P243-Q243&lt;5,"tak","nie")</f>
        <v>nie</v>
      </c>
      <c r="S243" s="0" t="n">
        <f aca="false">IF(R243="tak",30-AC243,0)</f>
        <v>0</v>
      </c>
      <c r="T243" s="0" t="n">
        <f aca="false">IF(R243="tak",30,P243-Q243)</f>
        <v>18.48</v>
      </c>
      <c r="AB243" s="0" t="str">
        <f aca="false">IF(P243&lt;5.25,"tak","")</f>
        <v/>
      </c>
      <c r="AC243" s="0" t="n">
        <f aca="false">P243-Q243</f>
        <v>18.48</v>
      </c>
    </row>
    <row r="244" customFormat="false" ht="13.8" hidden="false" customHeight="false" outlineLevel="0" collapsed="false">
      <c r="A244" s="3" t="n">
        <v>41882</v>
      </c>
      <c r="B244" s="0" t="n">
        <v>72</v>
      </c>
      <c r="C244" s="0" t="str">
        <f aca="false">IF(WEEKDAY(A244,2)=4,"czwartek","")</f>
        <v/>
      </c>
      <c r="E244" s="4" t="n">
        <f aca="false">IF(E243&lt;5,30,E243-G243)</f>
        <v>9.345</v>
      </c>
      <c r="F244" s="4" t="n">
        <f aca="false">IF(AND(F243&lt;40,C243="czwartek"),45,F243-H243)</f>
        <v>44.13</v>
      </c>
      <c r="G244" s="4" t="n">
        <f aca="false">IF(E244&gt;15,9/100*B244,9/100*B244/2)</f>
        <v>3.24</v>
      </c>
      <c r="H244" s="4" t="n">
        <f aca="false">IF(E244&lt;=15,6/100*B244/2,0)</f>
        <v>2.16</v>
      </c>
      <c r="I244" s="4"/>
      <c r="J244" s="0" t="str">
        <f aca="false">IF(P244&gt;15,"lpg","50/50")</f>
        <v>lpg</v>
      </c>
      <c r="K244" s="0" t="n">
        <f aca="false">O243</f>
        <v>45</v>
      </c>
      <c r="L244" s="0" t="n">
        <f aca="false">ROUND(IF(J244="lpg",0,0.06*B244/2),2)</f>
        <v>0</v>
      </c>
      <c r="M244" s="0" t="str">
        <f aca="false">IF(AND(C244="czwartek",K244-L244&lt;40),"tak","nie")</f>
        <v>nie</v>
      </c>
      <c r="N244" s="0" t="n">
        <f aca="false">ROUND(IF(M244="tak",45-(K244-L244),0),2)</f>
        <v>0</v>
      </c>
      <c r="O244" s="0" t="n">
        <f aca="false">IF(M244="tak",45,K244-L244)</f>
        <v>45</v>
      </c>
      <c r="P244" s="0" t="n">
        <f aca="false">T243</f>
        <v>18.48</v>
      </c>
      <c r="Q244" s="4" t="n">
        <f aca="false">ROUND(IF(J244="lpg",B244*0.09,(B244/2)*0.09),2)</f>
        <v>6.48</v>
      </c>
      <c r="R244" s="0" t="str">
        <f aca="false">IF(P244-Q244&lt;5,"tak","nie")</f>
        <v>nie</v>
      </c>
      <c r="S244" s="0" t="n">
        <f aca="false">IF(R244="tak",30-AC244,0)</f>
        <v>0</v>
      </c>
      <c r="T244" s="0" t="n">
        <f aca="false">IF(R244="tak",30,P244-Q244)</f>
        <v>12</v>
      </c>
      <c r="AB244" s="0" t="str">
        <f aca="false">IF(P244&lt;5.25,"tak","")</f>
        <v/>
      </c>
      <c r="AC244" s="0" t="n">
        <f aca="false">P244-Q244</f>
        <v>12</v>
      </c>
    </row>
    <row r="245" customFormat="false" ht="13.8" hidden="false" customHeight="false" outlineLevel="0" collapsed="false">
      <c r="A245" s="3" t="n">
        <v>41883</v>
      </c>
      <c r="B245" s="0" t="n">
        <v>94</v>
      </c>
      <c r="C245" s="0" t="str">
        <f aca="false">IF(WEEKDAY(A245,2)=4,"czwartek","")</f>
        <v/>
      </c>
      <c r="E245" s="4" t="n">
        <f aca="false">IF(E244&lt;5,30,E244-G244)</f>
        <v>6.105</v>
      </c>
      <c r="F245" s="4" t="n">
        <f aca="false">IF(AND(F244&lt;40,C244="czwartek"),45,F244-H244)</f>
        <v>41.97</v>
      </c>
      <c r="G245" s="4" t="n">
        <f aca="false">IF(E245&gt;15,9/100*B245,9/100*B245/2)</f>
        <v>4.23</v>
      </c>
      <c r="H245" s="4" t="n">
        <f aca="false">IF(E245&lt;=15,6/100*B245/2,0)</f>
        <v>2.82</v>
      </c>
      <c r="I245" s="4"/>
      <c r="J245" s="0" t="str">
        <f aca="false">IF(P245&gt;15,"lpg","50/50")</f>
        <v>50/50</v>
      </c>
      <c r="K245" s="0" t="n">
        <f aca="false">O244</f>
        <v>45</v>
      </c>
      <c r="L245" s="0" t="n">
        <f aca="false">ROUND(IF(J245="lpg",0,0.06*B245/2),2)</f>
        <v>2.82</v>
      </c>
      <c r="M245" s="0" t="str">
        <f aca="false">IF(AND(C245="czwartek",K245-L245&lt;40),"tak","nie")</f>
        <v>nie</v>
      </c>
      <c r="N245" s="0" t="n">
        <f aca="false">ROUND(IF(M245="tak",45-(K245-L245),0),2)</f>
        <v>0</v>
      </c>
      <c r="O245" s="0" t="n">
        <f aca="false">IF(M245="tak",45,K245-L245)</f>
        <v>42.18</v>
      </c>
      <c r="P245" s="0" t="n">
        <f aca="false">T244</f>
        <v>12</v>
      </c>
      <c r="Q245" s="4" t="n">
        <f aca="false">ROUND(IF(J245="lpg",B245*0.09,(B245/2)*0.09),2)</f>
        <v>4.23</v>
      </c>
      <c r="R245" s="0" t="str">
        <f aca="false">IF(P245-Q245&lt;5,"tak","nie")</f>
        <v>nie</v>
      </c>
      <c r="S245" s="0" t="n">
        <f aca="false">IF(R245="tak",30-AC245,0)</f>
        <v>0</v>
      </c>
      <c r="T245" s="0" t="n">
        <f aca="false">IF(R245="tak",30,P245-Q245)</f>
        <v>7.77</v>
      </c>
      <c r="AB245" s="0" t="str">
        <f aca="false">IF(P245&lt;5.25,"tak","")</f>
        <v/>
      </c>
      <c r="AC245" s="0" t="n">
        <f aca="false">P245-Q245</f>
        <v>7.77</v>
      </c>
    </row>
    <row r="246" customFormat="false" ht="13.8" hidden="false" customHeight="false" outlineLevel="0" collapsed="false">
      <c r="A246" s="3" t="n">
        <v>41884</v>
      </c>
      <c r="B246" s="0" t="n">
        <v>97</v>
      </c>
      <c r="C246" s="0" t="str">
        <f aca="false">IF(WEEKDAY(A246,2)=4,"czwartek","")</f>
        <v/>
      </c>
      <c r="E246" s="4" t="n">
        <f aca="false">IF(E245&lt;5,30,E245-G245)</f>
        <v>1.875</v>
      </c>
      <c r="F246" s="4" t="n">
        <f aca="false">IF(AND(F245&lt;40,C245="czwartek"),45,F245-H245)</f>
        <v>39.15</v>
      </c>
      <c r="G246" s="4" t="n">
        <f aca="false">IF(E246&gt;15,9/100*B246,9/100*B246/2)</f>
        <v>4.365</v>
      </c>
      <c r="H246" s="4" t="n">
        <f aca="false">IF(E246&lt;=15,6/100*B246/2,0)</f>
        <v>2.91</v>
      </c>
      <c r="I246" s="4"/>
      <c r="J246" s="0" t="str">
        <f aca="false">IF(P246&gt;15,"lpg","50/50")</f>
        <v>50/50</v>
      </c>
      <c r="K246" s="0" t="n">
        <f aca="false">O245</f>
        <v>42.18</v>
      </c>
      <c r="L246" s="0" t="n">
        <f aca="false">ROUND(IF(J246="lpg",0,0.06*B246/2),2)</f>
        <v>2.91</v>
      </c>
      <c r="M246" s="0" t="str">
        <f aca="false">IF(AND(C246="czwartek",K246-L246&lt;40),"tak","nie")</f>
        <v>nie</v>
      </c>
      <c r="N246" s="0" t="n">
        <f aca="false">ROUND(IF(M246="tak",45-(K246-L246),0),2)</f>
        <v>0</v>
      </c>
      <c r="O246" s="0" t="n">
        <f aca="false">IF(M246="tak",45,K246-L246)</f>
        <v>39.27</v>
      </c>
      <c r="P246" s="0" t="n">
        <f aca="false">T245</f>
        <v>7.77</v>
      </c>
      <c r="Q246" s="4" t="n">
        <f aca="false">ROUND(IF(J246="lpg",B246*0.09,(B246/2)*0.09),2)</f>
        <v>4.37</v>
      </c>
      <c r="R246" s="0" t="str">
        <f aca="false">IF(P246-Q246&lt;5,"tak","nie")</f>
        <v>tak</v>
      </c>
      <c r="S246" s="0" t="n">
        <f aca="false">IF(R246="tak",30-AC246,0)</f>
        <v>26.6</v>
      </c>
      <c r="T246" s="0" t="n">
        <f aca="false">IF(R246="tak",30,P246-Q246)</f>
        <v>30</v>
      </c>
      <c r="AB246" s="0" t="str">
        <f aca="false">IF(P246&lt;5.25,"tak","")</f>
        <v/>
      </c>
      <c r="AC246" s="0" t="n">
        <f aca="false">P246-Q246</f>
        <v>3.4</v>
      </c>
    </row>
    <row r="247" customFormat="false" ht="13.8" hidden="false" customHeight="false" outlineLevel="0" collapsed="false">
      <c r="A247" s="3" t="n">
        <v>41885</v>
      </c>
      <c r="B247" s="0" t="n">
        <v>138</v>
      </c>
      <c r="C247" s="0" t="str">
        <f aca="false">IF(WEEKDAY(A247,2)=4,"czwartek","")</f>
        <v/>
      </c>
      <c r="E247" s="4" t="n">
        <f aca="false">IF(E246&lt;5,30,E246-G246)</f>
        <v>30</v>
      </c>
      <c r="F247" s="4" t="n">
        <f aca="false">IF(AND(F246&lt;40,C246="czwartek"),45,F246-H246)</f>
        <v>36.24</v>
      </c>
      <c r="G247" s="4" t="n">
        <f aca="false">IF(E247&gt;15,9/100*B247,9/100*B247/2)</f>
        <v>12.42</v>
      </c>
      <c r="H247" s="4" t="n">
        <f aca="false">IF(E247&lt;=15,6/100*B247/2,0)</f>
        <v>0</v>
      </c>
      <c r="I247" s="4"/>
      <c r="J247" s="0" t="str">
        <f aca="false">IF(P247&gt;15,"lpg","50/50")</f>
        <v>lpg</v>
      </c>
      <c r="K247" s="0" t="n">
        <f aca="false">O246</f>
        <v>39.27</v>
      </c>
      <c r="L247" s="0" t="n">
        <f aca="false">ROUND(IF(J247="lpg",0,0.06*B247/2),2)</f>
        <v>0</v>
      </c>
      <c r="M247" s="0" t="str">
        <f aca="false">IF(AND(C247="czwartek",K247-L247&lt;40),"tak","nie")</f>
        <v>nie</v>
      </c>
      <c r="N247" s="0" t="n">
        <f aca="false">ROUND(IF(M247="tak",45-(K247-L247),0),2)</f>
        <v>0</v>
      </c>
      <c r="O247" s="0" t="n">
        <f aca="false">IF(M247="tak",45,K247-L247)</f>
        <v>39.27</v>
      </c>
      <c r="P247" s="0" t="n">
        <f aca="false">T246</f>
        <v>30</v>
      </c>
      <c r="Q247" s="4" t="n">
        <f aca="false">ROUND(IF(J247="lpg",B247*0.09,(B247/2)*0.09),2)</f>
        <v>12.42</v>
      </c>
      <c r="R247" s="0" t="str">
        <f aca="false">IF(P247-Q247&lt;5,"tak","nie")</f>
        <v>nie</v>
      </c>
      <c r="S247" s="0" t="n">
        <f aca="false">IF(R247="tak",30-AC247,0)</f>
        <v>0</v>
      </c>
      <c r="T247" s="0" t="n">
        <f aca="false">IF(R247="tak",30,P247-Q247)</f>
        <v>17.58</v>
      </c>
      <c r="AB247" s="0" t="str">
        <f aca="false">IF(P247&lt;5.25,"tak","")</f>
        <v/>
      </c>
      <c r="AC247" s="0" t="n">
        <f aca="false">P247-Q247</f>
        <v>17.58</v>
      </c>
    </row>
    <row r="248" customFormat="false" ht="13.8" hidden="false" customHeight="false" outlineLevel="0" collapsed="false">
      <c r="A248" s="3" t="n">
        <v>41886</v>
      </c>
      <c r="B248" s="0" t="n">
        <v>60</v>
      </c>
      <c r="C248" s="0" t="str">
        <f aca="false">IF(WEEKDAY(A248,2)=4,"czwartek","")</f>
        <v>czwartek</v>
      </c>
      <c r="E248" s="4" t="n">
        <f aca="false">IF(E247&lt;5,30,E247-G247)</f>
        <v>17.58</v>
      </c>
      <c r="F248" s="4" t="n">
        <f aca="false">IF(AND(F247&lt;40,C247="czwartek"),45,F247-H247)</f>
        <v>36.24</v>
      </c>
      <c r="G248" s="4" t="n">
        <f aca="false">IF(E248&gt;15,9/100*B248,9/100*B248/2)</f>
        <v>5.4</v>
      </c>
      <c r="H248" s="4" t="n">
        <f aca="false">IF(E248&lt;=15,6/100*B248/2,0)</f>
        <v>0</v>
      </c>
      <c r="I248" s="4"/>
      <c r="J248" s="0" t="str">
        <f aca="false">IF(P248&gt;15,"lpg","50/50")</f>
        <v>lpg</v>
      </c>
      <c r="K248" s="0" t="n">
        <f aca="false">O247</f>
        <v>39.27</v>
      </c>
      <c r="L248" s="0" t="n">
        <f aca="false">ROUND(IF(J248="lpg",0,0.06*B248/2),2)</f>
        <v>0</v>
      </c>
      <c r="M248" s="0" t="str">
        <f aca="false">IF(AND(C248="czwartek",K248-L248&lt;40),"tak","nie")</f>
        <v>tak</v>
      </c>
      <c r="N248" s="0" t="n">
        <f aca="false">ROUND(IF(M248="tak",45-(K248-L248),0),2)</f>
        <v>5.73</v>
      </c>
      <c r="O248" s="0" t="n">
        <f aca="false">IF(M248="tak",45,K248-L248)</f>
        <v>45</v>
      </c>
      <c r="P248" s="0" t="n">
        <f aca="false">T247</f>
        <v>17.58</v>
      </c>
      <c r="Q248" s="4" t="n">
        <f aca="false">ROUND(IF(J248="lpg",B248*0.09,(B248/2)*0.09),2)</f>
        <v>5.4</v>
      </c>
      <c r="R248" s="0" t="str">
        <f aca="false">IF(P248-Q248&lt;5,"tak","nie")</f>
        <v>nie</v>
      </c>
      <c r="S248" s="0" t="n">
        <f aca="false">IF(R248="tak",30-AC248,0)</f>
        <v>0</v>
      </c>
      <c r="T248" s="0" t="n">
        <f aca="false">IF(R248="tak",30,P248-Q248)</f>
        <v>12.18</v>
      </c>
      <c r="AB248" s="0" t="str">
        <f aca="false">IF(P248&lt;5.25,"tak","")</f>
        <v/>
      </c>
      <c r="AC248" s="0" t="n">
        <f aca="false">P248-Q248</f>
        <v>12.18</v>
      </c>
    </row>
    <row r="249" customFormat="false" ht="13.8" hidden="false" customHeight="false" outlineLevel="0" collapsed="false">
      <c r="A249" s="3" t="n">
        <v>41887</v>
      </c>
      <c r="B249" s="0" t="n">
        <v>144</v>
      </c>
      <c r="C249" s="0" t="str">
        <f aca="false">IF(WEEKDAY(A249,2)=4,"czwartek","")</f>
        <v/>
      </c>
      <c r="E249" s="4" t="n">
        <f aca="false">IF(E248&lt;5,30,E248-G248)</f>
        <v>12.18</v>
      </c>
      <c r="F249" s="4" t="n">
        <f aca="false">IF(AND(F248&lt;40,C248="czwartek"),45,F248-H248)</f>
        <v>45</v>
      </c>
      <c r="G249" s="4" t="n">
        <f aca="false">IF(E249&gt;15,9/100*B249,9/100*B249/2)</f>
        <v>6.48</v>
      </c>
      <c r="H249" s="4" t="n">
        <f aca="false">IF(E249&lt;=15,6/100*B249/2,0)</f>
        <v>4.32</v>
      </c>
      <c r="I249" s="4"/>
      <c r="J249" s="0" t="str">
        <f aca="false">IF(P249&gt;15,"lpg","50/50")</f>
        <v>50/50</v>
      </c>
      <c r="K249" s="0" t="n">
        <f aca="false">O248</f>
        <v>45</v>
      </c>
      <c r="L249" s="0" t="n">
        <f aca="false">ROUND(IF(J249="lpg",0,0.06*B249/2),2)</f>
        <v>4.32</v>
      </c>
      <c r="M249" s="0" t="str">
        <f aca="false">IF(AND(C249="czwartek",K249-L249&lt;40),"tak","nie")</f>
        <v>nie</v>
      </c>
      <c r="N249" s="0" t="n">
        <f aca="false">ROUND(IF(M249="tak",45-(K249-L249),0),2)</f>
        <v>0</v>
      </c>
      <c r="O249" s="0" t="n">
        <f aca="false">IF(M249="tak",45,K249-L249)</f>
        <v>40.68</v>
      </c>
      <c r="P249" s="0" t="n">
        <f aca="false">T248</f>
        <v>12.18</v>
      </c>
      <c r="Q249" s="4" t="n">
        <f aca="false">ROUND(IF(J249="lpg",B249*0.09,(B249/2)*0.09),2)</f>
        <v>6.48</v>
      </c>
      <c r="R249" s="0" t="str">
        <f aca="false">IF(P249-Q249&lt;5,"tak","nie")</f>
        <v>nie</v>
      </c>
      <c r="S249" s="0" t="n">
        <f aca="false">IF(R249="tak",30-AC249,0)</f>
        <v>0</v>
      </c>
      <c r="T249" s="0" t="n">
        <f aca="false">IF(R249="tak",30,P249-Q249)</f>
        <v>5.7</v>
      </c>
      <c r="AB249" s="0" t="str">
        <f aca="false">IF(P249&lt;5.25,"tak","")</f>
        <v/>
      </c>
      <c r="AC249" s="0" t="n">
        <f aca="false">P249-Q249</f>
        <v>5.7</v>
      </c>
    </row>
    <row r="250" customFormat="false" ht="13.8" hidden="false" customHeight="false" outlineLevel="0" collapsed="false">
      <c r="A250" s="3" t="n">
        <v>41888</v>
      </c>
      <c r="B250" s="0" t="n">
        <v>49</v>
      </c>
      <c r="C250" s="0" t="str">
        <f aca="false">IF(WEEKDAY(A250,2)=4,"czwartek","")</f>
        <v/>
      </c>
      <c r="E250" s="4" t="n">
        <f aca="false">IF(E249&lt;5,30,E249-G249)</f>
        <v>5.7</v>
      </c>
      <c r="F250" s="4" t="n">
        <f aca="false">IF(AND(F249&lt;40,C249="czwartek"),45,F249-H249)</f>
        <v>40.68</v>
      </c>
      <c r="G250" s="4" t="n">
        <f aca="false">IF(E250&gt;15,9/100*B250,9/100*B250/2)</f>
        <v>2.205</v>
      </c>
      <c r="H250" s="4" t="n">
        <f aca="false">IF(E250&lt;=15,6/100*B250/2,0)</f>
        <v>1.47</v>
      </c>
      <c r="I250" s="4"/>
      <c r="J250" s="0" t="str">
        <f aca="false">IF(P250&gt;15,"lpg","50/50")</f>
        <v>50/50</v>
      </c>
      <c r="K250" s="0" t="n">
        <f aca="false">O249</f>
        <v>40.68</v>
      </c>
      <c r="L250" s="0" t="n">
        <f aca="false">ROUND(IF(J250="lpg",0,0.06*B250/2),2)</f>
        <v>1.47</v>
      </c>
      <c r="M250" s="0" t="str">
        <f aca="false">IF(AND(C250="czwartek",K250-L250&lt;40),"tak","nie")</f>
        <v>nie</v>
      </c>
      <c r="N250" s="0" t="n">
        <f aca="false">ROUND(IF(M250="tak",45-(K250-L250),0),2)</f>
        <v>0</v>
      </c>
      <c r="O250" s="0" t="n">
        <f aca="false">IF(M250="tak",45,K250-L250)</f>
        <v>39.21</v>
      </c>
      <c r="P250" s="0" t="n">
        <f aca="false">T249</f>
        <v>5.7</v>
      </c>
      <c r="Q250" s="4" t="n">
        <f aca="false">ROUND(IF(J250="lpg",B250*0.09,(B250/2)*0.09),2)</f>
        <v>2.21</v>
      </c>
      <c r="R250" s="0" t="str">
        <f aca="false">IF(P250-Q250&lt;5,"tak","nie")</f>
        <v>tak</v>
      </c>
      <c r="S250" s="0" t="n">
        <f aca="false">IF(R250="tak",30-AC250,0)</f>
        <v>26.51</v>
      </c>
      <c r="T250" s="0" t="n">
        <f aca="false">IF(R250="tak",30,P250-Q250)</f>
        <v>30</v>
      </c>
      <c r="AB250" s="0" t="str">
        <f aca="false">IF(P250&lt;5.25,"tak","")</f>
        <v/>
      </c>
      <c r="AC250" s="0" t="n">
        <f aca="false">P250-Q250</f>
        <v>3.49</v>
      </c>
    </row>
    <row r="251" customFormat="false" ht="13.8" hidden="false" customHeight="false" outlineLevel="0" collapsed="false">
      <c r="A251" s="3" t="n">
        <v>41889</v>
      </c>
      <c r="B251" s="0" t="n">
        <v>125</v>
      </c>
      <c r="C251" s="0" t="str">
        <f aca="false">IF(WEEKDAY(A251,2)=4,"czwartek","")</f>
        <v/>
      </c>
      <c r="E251" s="4" t="n">
        <f aca="false">IF(E250&lt;5,30,E250-G250)</f>
        <v>3.495</v>
      </c>
      <c r="F251" s="4" t="n">
        <f aca="false">IF(AND(F250&lt;40,C250="czwartek"),45,F250-H250)</f>
        <v>39.21</v>
      </c>
      <c r="G251" s="4" t="n">
        <f aca="false">IF(E251&gt;15,9/100*B251,9/100*B251/2)</f>
        <v>5.625</v>
      </c>
      <c r="H251" s="4" t="n">
        <f aca="false">IF(E251&lt;=15,6/100*B251/2,0)</f>
        <v>3.75</v>
      </c>
      <c r="I251" s="4"/>
      <c r="J251" s="0" t="str">
        <f aca="false">IF(P251&gt;15,"lpg","50/50")</f>
        <v>lpg</v>
      </c>
      <c r="K251" s="0" t="n">
        <f aca="false">O250</f>
        <v>39.21</v>
      </c>
      <c r="L251" s="0" t="n">
        <f aca="false">ROUND(IF(J251="lpg",0,0.06*B251/2),2)</f>
        <v>0</v>
      </c>
      <c r="M251" s="0" t="str">
        <f aca="false">IF(AND(C251="czwartek",K251-L251&lt;40),"tak","nie")</f>
        <v>nie</v>
      </c>
      <c r="N251" s="0" t="n">
        <f aca="false">ROUND(IF(M251="tak",45-(K251-L251),0),2)</f>
        <v>0</v>
      </c>
      <c r="O251" s="0" t="n">
        <f aca="false">IF(M251="tak",45,K251-L251)</f>
        <v>39.21</v>
      </c>
      <c r="P251" s="0" t="n">
        <f aca="false">T250</f>
        <v>30</v>
      </c>
      <c r="Q251" s="4" t="n">
        <f aca="false">ROUND(IF(J251="lpg",B251*0.09,(B251/2)*0.09),2)</f>
        <v>11.25</v>
      </c>
      <c r="R251" s="0" t="str">
        <f aca="false">IF(P251-Q251&lt;5,"tak","nie")</f>
        <v>nie</v>
      </c>
      <c r="S251" s="0" t="n">
        <f aca="false">IF(R251="tak",30-AC251,0)</f>
        <v>0</v>
      </c>
      <c r="T251" s="0" t="n">
        <f aca="false">IF(R251="tak",30,P251-Q251)</f>
        <v>18.75</v>
      </c>
      <c r="AB251" s="0" t="str">
        <f aca="false">IF(P251&lt;5.25,"tak","")</f>
        <v/>
      </c>
      <c r="AC251" s="0" t="n">
        <f aca="false">P251-Q251</f>
        <v>18.75</v>
      </c>
    </row>
    <row r="252" customFormat="false" ht="13.8" hidden="false" customHeight="false" outlineLevel="0" collapsed="false">
      <c r="A252" s="3" t="n">
        <v>41890</v>
      </c>
      <c r="B252" s="0" t="n">
        <v>40</v>
      </c>
      <c r="C252" s="0" t="str">
        <f aca="false">IF(WEEKDAY(A252,2)=4,"czwartek","")</f>
        <v/>
      </c>
      <c r="E252" s="4" t="n">
        <f aca="false">IF(E251&lt;5,30,E251-G251)</f>
        <v>30</v>
      </c>
      <c r="F252" s="4" t="n">
        <f aca="false">IF(AND(F251&lt;40,C251="czwartek"),45,F251-H251)</f>
        <v>35.46</v>
      </c>
      <c r="G252" s="4" t="n">
        <f aca="false">IF(E252&gt;15,9/100*B252,9/100*B252/2)</f>
        <v>3.6</v>
      </c>
      <c r="H252" s="4" t="n">
        <f aca="false">IF(E252&lt;=15,6/100*B252/2,0)</f>
        <v>0</v>
      </c>
      <c r="I252" s="4"/>
      <c r="J252" s="0" t="str">
        <f aca="false">IF(P252&gt;15,"lpg","50/50")</f>
        <v>lpg</v>
      </c>
      <c r="K252" s="0" t="n">
        <f aca="false">O251</f>
        <v>39.21</v>
      </c>
      <c r="L252" s="0" t="n">
        <f aca="false">ROUND(IF(J252="lpg",0,0.06*B252/2),2)</f>
        <v>0</v>
      </c>
      <c r="M252" s="0" t="str">
        <f aca="false">IF(AND(C252="czwartek",K252-L252&lt;40),"tak","nie")</f>
        <v>nie</v>
      </c>
      <c r="N252" s="0" t="n">
        <f aca="false">ROUND(IF(M252="tak",45-(K252-L252),0),2)</f>
        <v>0</v>
      </c>
      <c r="O252" s="0" t="n">
        <f aca="false">IF(M252="tak",45,K252-L252)</f>
        <v>39.21</v>
      </c>
      <c r="P252" s="0" t="n">
        <f aca="false">T251</f>
        <v>18.75</v>
      </c>
      <c r="Q252" s="4" t="n">
        <f aca="false">ROUND(IF(J252="lpg",B252*0.09,(B252/2)*0.09),2)</f>
        <v>3.6</v>
      </c>
      <c r="R252" s="0" t="str">
        <f aca="false">IF(P252-Q252&lt;5,"tak","nie")</f>
        <v>nie</v>
      </c>
      <c r="S252" s="0" t="n">
        <f aca="false">IF(R252="tak",30-AC252,0)</f>
        <v>0</v>
      </c>
      <c r="T252" s="0" t="n">
        <f aca="false">IF(R252="tak",30,P252-Q252)</f>
        <v>15.15</v>
      </c>
      <c r="AB252" s="0" t="str">
        <f aca="false">IF(P252&lt;5.25,"tak","")</f>
        <v/>
      </c>
      <c r="AC252" s="0" t="n">
        <f aca="false">P252-Q252</f>
        <v>15.15</v>
      </c>
    </row>
    <row r="253" customFormat="false" ht="13.8" hidden="false" customHeight="false" outlineLevel="0" collapsed="false">
      <c r="A253" s="3" t="n">
        <v>41891</v>
      </c>
      <c r="B253" s="0" t="n">
        <v>135</v>
      </c>
      <c r="C253" s="0" t="str">
        <f aca="false">IF(WEEKDAY(A253,2)=4,"czwartek","")</f>
        <v/>
      </c>
      <c r="E253" s="4" t="n">
        <f aca="false">IF(E252&lt;5,30,E252-G252)</f>
        <v>26.4</v>
      </c>
      <c r="F253" s="4" t="n">
        <f aca="false">IF(AND(F252&lt;40,C252="czwartek"),45,F252-H252)</f>
        <v>35.46</v>
      </c>
      <c r="G253" s="4" t="n">
        <f aca="false">IF(E253&gt;15,9/100*B253,9/100*B253/2)</f>
        <v>12.15</v>
      </c>
      <c r="H253" s="4" t="n">
        <f aca="false">IF(E253&lt;=15,6/100*B253/2,0)</f>
        <v>0</v>
      </c>
      <c r="I253" s="4"/>
      <c r="J253" s="0" t="str">
        <f aca="false">IF(P253&gt;15,"lpg","50/50")</f>
        <v>lpg</v>
      </c>
      <c r="K253" s="0" t="n">
        <f aca="false">O252</f>
        <v>39.21</v>
      </c>
      <c r="L253" s="0" t="n">
        <f aca="false">ROUND(IF(J253="lpg",0,0.06*B253/2),2)</f>
        <v>0</v>
      </c>
      <c r="M253" s="0" t="str">
        <f aca="false">IF(AND(C253="czwartek",K253-L253&lt;40),"tak","nie")</f>
        <v>nie</v>
      </c>
      <c r="N253" s="0" t="n">
        <f aca="false">ROUND(IF(M253="tak",45-(K253-L253),0),2)</f>
        <v>0</v>
      </c>
      <c r="O253" s="0" t="n">
        <f aca="false">IF(M253="tak",45,K253-L253)</f>
        <v>39.21</v>
      </c>
      <c r="P253" s="0" t="n">
        <f aca="false">T252</f>
        <v>15.15</v>
      </c>
      <c r="Q253" s="4" t="n">
        <f aca="false">ROUND(IF(J253="lpg",B253*0.09,(B253/2)*0.09),2)</f>
        <v>12.15</v>
      </c>
      <c r="R253" s="0" t="str">
        <f aca="false">IF(P253-Q253&lt;5,"tak","nie")</f>
        <v>tak</v>
      </c>
      <c r="S253" s="0" t="n">
        <f aca="false">IF(R253="tak",30-AC253,0)</f>
        <v>27</v>
      </c>
      <c r="T253" s="0" t="n">
        <f aca="false">IF(R253="tak",30,P253-Q253)</f>
        <v>30</v>
      </c>
      <c r="AB253" s="0" t="str">
        <f aca="false">IF(P253&lt;5.25,"tak","")</f>
        <v/>
      </c>
      <c r="AC253" s="0" t="n">
        <f aca="false">P253-Q253</f>
        <v>3</v>
      </c>
    </row>
    <row r="254" customFormat="false" ht="13.8" hidden="false" customHeight="false" outlineLevel="0" collapsed="false">
      <c r="A254" s="3" t="n">
        <v>41892</v>
      </c>
      <c r="B254" s="0" t="n">
        <v>86</v>
      </c>
      <c r="C254" s="0" t="str">
        <f aca="false">IF(WEEKDAY(A254,2)=4,"czwartek","")</f>
        <v/>
      </c>
      <c r="E254" s="4" t="n">
        <f aca="false">IF(E253&lt;5,30,E253-G253)</f>
        <v>14.25</v>
      </c>
      <c r="F254" s="4" t="n">
        <f aca="false">IF(AND(F253&lt;40,C253="czwartek"),45,F253-H253)</f>
        <v>35.46</v>
      </c>
      <c r="G254" s="4" t="n">
        <f aca="false">IF(E254&gt;15,9/100*B254,9/100*B254/2)</f>
        <v>3.87</v>
      </c>
      <c r="H254" s="4" t="n">
        <f aca="false">IF(E254&lt;=15,6/100*B254/2,0)</f>
        <v>2.58</v>
      </c>
      <c r="I254" s="4"/>
      <c r="J254" s="0" t="str">
        <f aca="false">IF(P254&gt;15,"lpg","50/50")</f>
        <v>lpg</v>
      </c>
      <c r="K254" s="0" t="n">
        <f aca="false">O253</f>
        <v>39.21</v>
      </c>
      <c r="L254" s="0" t="n">
        <f aca="false">ROUND(IF(J254="lpg",0,0.06*B254/2),2)</f>
        <v>0</v>
      </c>
      <c r="M254" s="0" t="str">
        <f aca="false">IF(AND(C254="czwartek",K254-L254&lt;40),"tak","nie")</f>
        <v>nie</v>
      </c>
      <c r="N254" s="0" t="n">
        <f aca="false">ROUND(IF(M254="tak",45-(K254-L254),0),2)</f>
        <v>0</v>
      </c>
      <c r="O254" s="0" t="n">
        <f aca="false">IF(M254="tak",45,K254-L254)</f>
        <v>39.21</v>
      </c>
      <c r="P254" s="0" t="n">
        <f aca="false">T253</f>
        <v>30</v>
      </c>
      <c r="Q254" s="4" t="n">
        <f aca="false">ROUND(IF(J254="lpg",B254*0.09,(B254/2)*0.09),2)</f>
        <v>7.74</v>
      </c>
      <c r="R254" s="0" t="str">
        <f aca="false">IF(P254-Q254&lt;5,"tak","nie")</f>
        <v>nie</v>
      </c>
      <c r="S254" s="0" t="n">
        <f aca="false">IF(R254="tak",30-AC254,0)</f>
        <v>0</v>
      </c>
      <c r="T254" s="0" t="n">
        <f aca="false">IF(R254="tak",30,P254-Q254)</f>
        <v>22.26</v>
      </c>
      <c r="AB254" s="0" t="str">
        <f aca="false">IF(P254&lt;5.25,"tak","")</f>
        <v/>
      </c>
      <c r="AC254" s="0" t="n">
        <f aca="false">P254-Q254</f>
        <v>22.26</v>
      </c>
    </row>
    <row r="255" customFormat="false" ht="13.8" hidden="false" customHeight="false" outlineLevel="0" collapsed="false">
      <c r="A255" s="3" t="n">
        <v>41893</v>
      </c>
      <c r="B255" s="0" t="n">
        <v>95</v>
      </c>
      <c r="C255" s="0" t="str">
        <f aca="false">IF(WEEKDAY(A255,2)=4,"czwartek","")</f>
        <v>czwartek</v>
      </c>
      <c r="E255" s="4" t="n">
        <f aca="false">IF(E254&lt;5,30,E254-G254)</f>
        <v>10.38</v>
      </c>
      <c r="F255" s="4" t="n">
        <f aca="false">IF(AND(F254&lt;40,C254="czwartek"),45,F254-H254)</f>
        <v>32.88</v>
      </c>
      <c r="G255" s="4" t="n">
        <f aca="false">IF(E255&gt;15,9/100*B255,9/100*B255/2)</f>
        <v>4.275</v>
      </c>
      <c r="H255" s="4" t="n">
        <f aca="false">IF(E255&lt;=15,6/100*B255/2,0)</f>
        <v>2.85</v>
      </c>
      <c r="I255" s="4"/>
      <c r="J255" s="0" t="str">
        <f aca="false">IF(P255&gt;15,"lpg","50/50")</f>
        <v>lpg</v>
      </c>
      <c r="K255" s="0" t="n">
        <f aca="false">O254</f>
        <v>39.21</v>
      </c>
      <c r="L255" s="0" t="n">
        <f aca="false">ROUND(IF(J255="lpg",0,0.06*B255/2),2)</f>
        <v>0</v>
      </c>
      <c r="M255" s="0" t="str">
        <f aca="false">IF(AND(C255="czwartek",K255-L255&lt;40),"tak","nie")</f>
        <v>tak</v>
      </c>
      <c r="N255" s="0" t="n">
        <f aca="false">ROUND(IF(M255="tak",45-(K255-L255),0),2)</f>
        <v>5.79</v>
      </c>
      <c r="O255" s="0" t="n">
        <f aca="false">IF(M255="tak",45,K255-L255)</f>
        <v>45</v>
      </c>
      <c r="P255" s="0" t="n">
        <f aca="false">T254</f>
        <v>22.26</v>
      </c>
      <c r="Q255" s="4" t="n">
        <f aca="false">ROUND(IF(J255="lpg",B255*0.09,(B255/2)*0.09),2)</f>
        <v>8.55</v>
      </c>
      <c r="R255" s="0" t="str">
        <f aca="false">IF(P255-Q255&lt;5,"tak","nie")</f>
        <v>nie</v>
      </c>
      <c r="S255" s="0" t="n">
        <f aca="false">IF(R255="tak",30-AC255,0)</f>
        <v>0</v>
      </c>
      <c r="T255" s="0" t="n">
        <f aca="false">IF(R255="tak",30,P255-Q255)</f>
        <v>13.71</v>
      </c>
      <c r="AB255" s="0" t="str">
        <f aca="false">IF(P255&lt;5.25,"tak","")</f>
        <v/>
      </c>
      <c r="AC255" s="0" t="n">
        <f aca="false">P255-Q255</f>
        <v>13.71</v>
      </c>
    </row>
    <row r="256" customFormat="false" ht="13.8" hidden="false" customHeight="false" outlineLevel="0" collapsed="false">
      <c r="A256" s="3" t="n">
        <v>41894</v>
      </c>
      <c r="B256" s="0" t="n">
        <v>42</v>
      </c>
      <c r="C256" s="0" t="str">
        <f aca="false">IF(WEEKDAY(A256,2)=4,"czwartek","")</f>
        <v/>
      </c>
      <c r="E256" s="4" t="n">
        <f aca="false">IF(E255&lt;5,30,E255-G255)</f>
        <v>6.105</v>
      </c>
      <c r="F256" s="4" t="n">
        <f aca="false">IF(AND(F255&lt;40,C255="czwartek"),45,F255-H255)</f>
        <v>45</v>
      </c>
      <c r="G256" s="4" t="n">
        <f aca="false">IF(E256&gt;15,9/100*B256,9/100*B256/2)</f>
        <v>1.89</v>
      </c>
      <c r="H256" s="4" t="n">
        <f aca="false">IF(E256&lt;=15,6/100*B256/2,0)</f>
        <v>1.26</v>
      </c>
      <c r="I256" s="4"/>
      <c r="J256" s="0" t="str">
        <f aca="false">IF(P256&gt;15,"lpg","50/50")</f>
        <v>50/50</v>
      </c>
      <c r="K256" s="0" t="n">
        <f aca="false">O255</f>
        <v>45</v>
      </c>
      <c r="L256" s="0" t="n">
        <f aca="false">ROUND(IF(J256="lpg",0,0.06*B256/2),2)</f>
        <v>1.26</v>
      </c>
      <c r="M256" s="0" t="str">
        <f aca="false">IF(AND(C256="czwartek",K256-L256&lt;40),"tak","nie")</f>
        <v>nie</v>
      </c>
      <c r="N256" s="0" t="n">
        <f aca="false">ROUND(IF(M256="tak",45-(K256-L256),0),2)</f>
        <v>0</v>
      </c>
      <c r="O256" s="0" t="n">
        <f aca="false">IF(M256="tak",45,K256-L256)</f>
        <v>43.74</v>
      </c>
      <c r="P256" s="0" t="n">
        <f aca="false">T255</f>
        <v>13.71</v>
      </c>
      <c r="Q256" s="4" t="n">
        <f aca="false">ROUND(IF(J256="lpg",B256*0.09,(B256/2)*0.09),2)</f>
        <v>1.89</v>
      </c>
      <c r="R256" s="0" t="str">
        <f aca="false">IF(P256-Q256&lt;5,"tak","nie")</f>
        <v>nie</v>
      </c>
      <c r="S256" s="0" t="n">
        <f aca="false">IF(R256="tak",30-AC256,0)</f>
        <v>0</v>
      </c>
      <c r="T256" s="0" t="n">
        <f aca="false">IF(R256="tak",30,P256-Q256)</f>
        <v>11.82</v>
      </c>
      <c r="AB256" s="0" t="str">
        <f aca="false">IF(P256&lt;5.25,"tak","")</f>
        <v/>
      </c>
      <c r="AC256" s="0" t="n">
        <f aca="false">P256-Q256</f>
        <v>11.82</v>
      </c>
    </row>
    <row r="257" customFormat="false" ht="13.8" hidden="false" customHeight="false" outlineLevel="0" collapsed="false">
      <c r="A257" s="3" t="n">
        <v>41895</v>
      </c>
      <c r="B257" s="0" t="n">
        <v>82</v>
      </c>
      <c r="C257" s="0" t="str">
        <f aca="false">IF(WEEKDAY(A257,2)=4,"czwartek","")</f>
        <v/>
      </c>
      <c r="E257" s="4" t="n">
        <f aca="false">IF(E256&lt;5,30,E256-G256)</f>
        <v>4.215</v>
      </c>
      <c r="F257" s="4" t="n">
        <f aca="false">IF(AND(F256&lt;40,C256="czwartek"),45,F256-H256)</f>
        <v>43.74</v>
      </c>
      <c r="G257" s="4" t="n">
        <f aca="false">IF(E257&gt;15,9/100*B257,9/100*B257/2)</f>
        <v>3.69</v>
      </c>
      <c r="H257" s="4" t="n">
        <f aca="false">IF(E257&lt;=15,6/100*B257/2,0)</f>
        <v>2.46</v>
      </c>
      <c r="I257" s="4"/>
      <c r="J257" s="0" t="str">
        <f aca="false">IF(P257&gt;15,"lpg","50/50")</f>
        <v>50/50</v>
      </c>
      <c r="K257" s="0" t="n">
        <f aca="false">O256</f>
        <v>43.74</v>
      </c>
      <c r="L257" s="0" t="n">
        <f aca="false">ROUND(IF(J257="lpg",0,0.06*B257/2),2)</f>
        <v>2.46</v>
      </c>
      <c r="M257" s="0" t="str">
        <f aca="false">IF(AND(C257="czwartek",K257-L257&lt;40),"tak","nie")</f>
        <v>nie</v>
      </c>
      <c r="N257" s="0" t="n">
        <f aca="false">ROUND(IF(M257="tak",45-(K257-L257),0),2)</f>
        <v>0</v>
      </c>
      <c r="O257" s="0" t="n">
        <f aca="false">IF(M257="tak",45,K257-L257)</f>
        <v>41.28</v>
      </c>
      <c r="P257" s="0" t="n">
        <f aca="false">T256</f>
        <v>11.82</v>
      </c>
      <c r="Q257" s="4" t="n">
        <f aca="false">ROUND(IF(J257="lpg",B257*0.09,(B257/2)*0.09),2)</f>
        <v>3.69</v>
      </c>
      <c r="R257" s="0" t="str">
        <f aca="false">IF(P257-Q257&lt;5,"tak","nie")</f>
        <v>nie</v>
      </c>
      <c r="S257" s="0" t="n">
        <f aca="false">IF(R257="tak",30-AC257,0)</f>
        <v>0</v>
      </c>
      <c r="T257" s="0" t="n">
        <f aca="false">IF(R257="tak",30,P257-Q257)</f>
        <v>8.13</v>
      </c>
      <c r="AB257" s="0" t="str">
        <f aca="false">IF(P257&lt;5.25,"tak","")</f>
        <v/>
      </c>
      <c r="AC257" s="0" t="n">
        <f aca="false">P257-Q257</f>
        <v>8.13</v>
      </c>
    </row>
    <row r="258" customFormat="false" ht="13.8" hidden="false" customHeight="false" outlineLevel="0" collapsed="false">
      <c r="A258" s="3" t="n">
        <v>41896</v>
      </c>
      <c r="B258" s="0" t="n">
        <v>26</v>
      </c>
      <c r="C258" s="0" t="str">
        <f aca="false">IF(WEEKDAY(A258,2)=4,"czwartek","")</f>
        <v/>
      </c>
      <c r="E258" s="4" t="n">
        <f aca="false">IF(E257&lt;5,30,E257-G257)</f>
        <v>30</v>
      </c>
      <c r="F258" s="4" t="n">
        <f aca="false">IF(AND(F257&lt;40,C257="czwartek"),45,F257-H257)</f>
        <v>41.28</v>
      </c>
      <c r="G258" s="4" t="n">
        <f aca="false">IF(E258&gt;15,9/100*B258,9/100*B258/2)</f>
        <v>2.34</v>
      </c>
      <c r="H258" s="4" t="n">
        <f aca="false">IF(E258&lt;=15,6/100*B258/2,0)</f>
        <v>0</v>
      </c>
      <c r="I258" s="4"/>
      <c r="J258" s="0" t="str">
        <f aca="false">IF(P258&gt;15,"lpg","50/50")</f>
        <v>50/50</v>
      </c>
      <c r="K258" s="0" t="n">
        <f aca="false">O257</f>
        <v>41.28</v>
      </c>
      <c r="L258" s="0" t="n">
        <f aca="false">ROUND(IF(J258="lpg",0,0.06*B258/2),2)</f>
        <v>0.78</v>
      </c>
      <c r="M258" s="0" t="str">
        <f aca="false">IF(AND(C258="czwartek",K258-L258&lt;40),"tak","nie")</f>
        <v>nie</v>
      </c>
      <c r="N258" s="0" t="n">
        <f aca="false">ROUND(IF(M258="tak",45-(K258-L258),0),2)</f>
        <v>0</v>
      </c>
      <c r="O258" s="0" t="n">
        <f aca="false">IF(M258="tak",45,K258-L258)</f>
        <v>40.5</v>
      </c>
      <c r="P258" s="0" t="n">
        <f aca="false">T257</f>
        <v>8.13</v>
      </c>
      <c r="Q258" s="4" t="n">
        <f aca="false">ROUND(IF(J258="lpg",B258*0.09,(B258/2)*0.09),2)</f>
        <v>1.17</v>
      </c>
      <c r="R258" s="0" t="str">
        <f aca="false">IF(P258-Q258&lt;5,"tak","nie")</f>
        <v>nie</v>
      </c>
      <c r="S258" s="0" t="n">
        <f aca="false">IF(R258="tak",30-AC258,0)</f>
        <v>0</v>
      </c>
      <c r="T258" s="0" t="n">
        <f aca="false">IF(R258="tak",30,P258-Q258)</f>
        <v>6.96</v>
      </c>
      <c r="AB258" s="0" t="str">
        <f aca="false">IF(P258&lt;5.25,"tak","")</f>
        <v/>
      </c>
      <c r="AC258" s="0" t="n">
        <f aca="false">P258-Q258</f>
        <v>6.96</v>
      </c>
    </row>
    <row r="259" customFormat="false" ht="13.8" hidden="false" customHeight="false" outlineLevel="0" collapsed="false">
      <c r="A259" s="3" t="n">
        <v>41897</v>
      </c>
      <c r="B259" s="0" t="n">
        <v>114</v>
      </c>
      <c r="C259" s="0" t="str">
        <f aca="false">IF(WEEKDAY(A259,2)=4,"czwartek","")</f>
        <v/>
      </c>
      <c r="E259" s="4" t="n">
        <f aca="false">IF(E258&lt;5,30,E258-G258)</f>
        <v>27.66</v>
      </c>
      <c r="F259" s="4" t="n">
        <f aca="false">IF(AND(F258&lt;40,C258="czwartek"),45,F258-H258)</f>
        <v>41.28</v>
      </c>
      <c r="G259" s="4" t="n">
        <f aca="false">IF(E259&gt;15,9/100*B259,9/100*B259/2)</f>
        <v>10.26</v>
      </c>
      <c r="H259" s="4" t="n">
        <f aca="false">IF(E259&lt;=15,6/100*B259/2,0)</f>
        <v>0</v>
      </c>
      <c r="I259" s="4"/>
      <c r="J259" s="0" t="str">
        <f aca="false">IF(P259&gt;15,"lpg","50/50")</f>
        <v>50/50</v>
      </c>
      <c r="K259" s="0" t="n">
        <f aca="false">O258</f>
        <v>40.5</v>
      </c>
      <c r="L259" s="0" t="n">
        <f aca="false">ROUND(IF(J259="lpg",0,0.06*B259/2),2)</f>
        <v>3.42</v>
      </c>
      <c r="M259" s="0" t="str">
        <f aca="false">IF(AND(C259="czwartek",K259-L259&lt;40),"tak","nie")</f>
        <v>nie</v>
      </c>
      <c r="N259" s="0" t="n">
        <f aca="false">ROUND(IF(M259="tak",45-(K259-L259),0),2)</f>
        <v>0</v>
      </c>
      <c r="O259" s="0" t="n">
        <f aca="false">IF(M259="tak",45,K259-L259)</f>
        <v>37.08</v>
      </c>
      <c r="P259" s="0" t="n">
        <f aca="false">T258</f>
        <v>6.96</v>
      </c>
      <c r="Q259" s="4" t="n">
        <f aca="false">ROUND(IF(J259="lpg",B259*0.09,(B259/2)*0.09),2)</f>
        <v>5.13</v>
      </c>
      <c r="R259" s="0" t="str">
        <f aca="false">IF(P259-Q259&lt;5,"tak","nie")</f>
        <v>tak</v>
      </c>
      <c r="S259" s="0" t="n">
        <f aca="false">IF(R259="tak",30-AC259,0)</f>
        <v>28.17</v>
      </c>
      <c r="T259" s="0" t="n">
        <f aca="false">IF(R259="tak",30,P259-Q259)</f>
        <v>30</v>
      </c>
      <c r="AB259" s="0" t="str">
        <f aca="false">IF(P259&lt;5.25,"tak","")</f>
        <v/>
      </c>
      <c r="AC259" s="0" t="n">
        <f aca="false">P259-Q259</f>
        <v>1.83</v>
      </c>
    </row>
    <row r="260" customFormat="false" ht="13.8" hidden="false" customHeight="false" outlineLevel="0" collapsed="false">
      <c r="A260" s="3" t="n">
        <v>41898</v>
      </c>
      <c r="B260" s="0" t="n">
        <v>49</v>
      </c>
      <c r="C260" s="0" t="str">
        <f aca="false">IF(WEEKDAY(A260,2)=4,"czwartek","")</f>
        <v/>
      </c>
      <c r="E260" s="4" t="n">
        <f aca="false">IF(E259&lt;5,30,E259-G259)</f>
        <v>17.4</v>
      </c>
      <c r="F260" s="4" t="n">
        <f aca="false">IF(AND(F259&lt;40,C259="czwartek"),45,F259-H259)</f>
        <v>41.28</v>
      </c>
      <c r="G260" s="4" t="n">
        <f aca="false">IF(E260&gt;15,9/100*B260,9/100*B260/2)</f>
        <v>4.41</v>
      </c>
      <c r="H260" s="4" t="n">
        <f aca="false">IF(E260&lt;=15,6/100*B260/2,0)</f>
        <v>0</v>
      </c>
      <c r="I260" s="4"/>
      <c r="J260" s="0" t="str">
        <f aca="false">IF(P260&gt;15,"lpg","50/50")</f>
        <v>lpg</v>
      </c>
      <c r="K260" s="0" t="n">
        <f aca="false">O259</f>
        <v>37.08</v>
      </c>
      <c r="L260" s="0" t="n">
        <f aca="false">ROUND(IF(J260="lpg",0,0.06*B260/2),2)</f>
        <v>0</v>
      </c>
      <c r="M260" s="0" t="str">
        <f aca="false">IF(AND(C260="czwartek",K260-L260&lt;40),"tak","nie")</f>
        <v>nie</v>
      </c>
      <c r="N260" s="0" t="n">
        <f aca="false">ROUND(IF(M260="tak",45-(K260-L260),0),2)</f>
        <v>0</v>
      </c>
      <c r="O260" s="0" t="n">
        <f aca="false">IF(M260="tak",45,K260-L260)</f>
        <v>37.08</v>
      </c>
      <c r="P260" s="0" t="n">
        <f aca="false">T259</f>
        <v>30</v>
      </c>
      <c r="Q260" s="4" t="n">
        <f aca="false">ROUND(IF(J260="lpg",B260*0.09,(B260/2)*0.09),2)</f>
        <v>4.41</v>
      </c>
      <c r="R260" s="0" t="str">
        <f aca="false">IF(P260-Q260&lt;5,"tak","nie")</f>
        <v>nie</v>
      </c>
      <c r="S260" s="0" t="n">
        <f aca="false">IF(R260="tak",30-AC260,0)</f>
        <v>0</v>
      </c>
      <c r="T260" s="0" t="n">
        <f aca="false">IF(R260="tak",30,P260-Q260)</f>
        <v>25.59</v>
      </c>
      <c r="AB260" s="0" t="str">
        <f aca="false">IF(P260&lt;5.25,"tak","")</f>
        <v/>
      </c>
      <c r="AC260" s="0" t="n">
        <f aca="false">P260-Q260</f>
        <v>25.59</v>
      </c>
    </row>
    <row r="261" customFormat="false" ht="13.8" hidden="false" customHeight="false" outlineLevel="0" collapsed="false">
      <c r="A261" s="3" t="n">
        <v>41899</v>
      </c>
      <c r="B261" s="0" t="n">
        <v>138</v>
      </c>
      <c r="C261" s="0" t="str">
        <f aca="false">IF(WEEKDAY(A261,2)=4,"czwartek","")</f>
        <v/>
      </c>
      <c r="E261" s="4" t="n">
        <f aca="false">IF(E260&lt;5,30,E260-G260)</f>
        <v>12.99</v>
      </c>
      <c r="F261" s="4" t="n">
        <f aca="false">IF(AND(F260&lt;40,C260="czwartek"),45,F260-H260)</f>
        <v>41.28</v>
      </c>
      <c r="G261" s="4" t="n">
        <f aca="false">IF(E261&gt;15,9/100*B261,9/100*B261/2)</f>
        <v>6.21</v>
      </c>
      <c r="H261" s="4" t="n">
        <f aca="false">IF(E261&lt;=15,6/100*B261/2,0)</f>
        <v>4.14</v>
      </c>
      <c r="I261" s="4"/>
      <c r="J261" s="0" t="str">
        <f aca="false">IF(P261&gt;15,"lpg","50/50")</f>
        <v>lpg</v>
      </c>
      <c r="K261" s="0" t="n">
        <f aca="false">O260</f>
        <v>37.08</v>
      </c>
      <c r="L261" s="0" t="n">
        <f aca="false">ROUND(IF(J261="lpg",0,0.06*B261/2),2)</f>
        <v>0</v>
      </c>
      <c r="M261" s="0" t="str">
        <f aca="false">IF(AND(C261="czwartek",K261-L261&lt;40),"tak","nie")</f>
        <v>nie</v>
      </c>
      <c r="N261" s="0" t="n">
        <f aca="false">ROUND(IF(M261="tak",45-(K261-L261),0),2)</f>
        <v>0</v>
      </c>
      <c r="O261" s="0" t="n">
        <f aca="false">IF(M261="tak",45,K261-L261)</f>
        <v>37.08</v>
      </c>
      <c r="P261" s="0" t="n">
        <f aca="false">T260</f>
        <v>25.59</v>
      </c>
      <c r="Q261" s="4" t="n">
        <f aca="false">ROUND(IF(J261="lpg",B261*0.09,(B261/2)*0.09),2)</f>
        <v>12.42</v>
      </c>
      <c r="R261" s="0" t="str">
        <f aca="false">IF(P261-Q261&lt;5,"tak","nie")</f>
        <v>nie</v>
      </c>
      <c r="S261" s="0" t="n">
        <f aca="false">IF(R261="tak",30-AC261,0)</f>
        <v>0</v>
      </c>
      <c r="T261" s="0" t="n">
        <f aca="false">IF(R261="tak",30,P261-Q261)</f>
        <v>13.17</v>
      </c>
      <c r="AB261" s="0" t="str">
        <f aca="false">IF(P261&lt;5.25,"tak","")</f>
        <v/>
      </c>
      <c r="AC261" s="0" t="n">
        <f aca="false">P261-Q261</f>
        <v>13.17</v>
      </c>
    </row>
    <row r="262" customFormat="false" ht="13.8" hidden="false" customHeight="false" outlineLevel="0" collapsed="false">
      <c r="A262" s="3" t="n">
        <v>41900</v>
      </c>
      <c r="B262" s="0" t="n">
        <v>47</v>
      </c>
      <c r="C262" s="0" t="str">
        <f aca="false">IF(WEEKDAY(A262,2)=4,"czwartek","")</f>
        <v>czwartek</v>
      </c>
      <c r="E262" s="4" t="n">
        <f aca="false">IF(E261&lt;5,30,E261-G261)</f>
        <v>6.78</v>
      </c>
      <c r="F262" s="4" t="n">
        <f aca="false">IF(AND(F261&lt;40,C261="czwartek"),45,F261-H261)</f>
        <v>37.14</v>
      </c>
      <c r="G262" s="4" t="n">
        <f aca="false">IF(E262&gt;15,9/100*B262,9/100*B262/2)</f>
        <v>2.115</v>
      </c>
      <c r="H262" s="4" t="n">
        <f aca="false">IF(E262&lt;=15,6/100*B262/2,0)</f>
        <v>1.41</v>
      </c>
      <c r="I262" s="4"/>
      <c r="J262" s="0" t="str">
        <f aca="false">IF(P262&gt;15,"lpg","50/50")</f>
        <v>50/50</v>
      </c>
      <c r="K262" s="0" t="n">
        <f aca="false">O261</f>
        <v>37.08</v>
      </c>
      <c r="L262" s="0" t="n">
        <f aca="false">ROUND(IF(J262="lpg",0,0.06*B262/2),2)</f>
        <v>1.41</v>
      </c>
      <c r="M262" s="0" t="str">
        <f aca="false">IF(AND(C262="czwartek",K262-L262&lt;40),"tak","nie")</f>
        <v>tak</v>
      </c>
      <c r="N262" s="0" t="n">
        <f aca="false">ROUND(IF(M262="tak",45-(K262-L262),0),2)</f>
        <v>9.33</v>
      </c>
      <c r="O262" s="0" t="n">
        <f aca="false">IF(M262="tak",45,K262-L262)</f>
        <v>45</v>
      </c>
      <c r="P262" s="0" t="n">
        <f aca="false">T261</f>
        <v>13.17</v>
      </c>
      <c r="Q262" s="4" t="n">
        <f aca="false">ROUND(IF(J262="lpg",B262*0.09,(B262/2)*0.09),2)</f>
        <v>2.12</v>
      </c>
      <c r="R262" s="0" t="str">
        <f aca="false">IF(P262-Q262&lt;5,"tak","nie")</f>
        <v>nie</v>
      </c>
      <c r="S262" s="0" t="n">
        <f aca="false">IF(R262="tak",30-AC262,0)</f>
        <v>0</v>
      </c>
      <c r="T262" s="0" t="n">
        <f aca="false">IF(R262="tak",30,P262-Q262)</f>
        <v>11.05</v>
      </c>
      <c r="AB262" s="0" t="str">
        <f aca="false">IF(P262&lt;5.25,"tak","")</f>
        <v/>
      </c>
      <c r="AC262" s="0" t="n">
        <f aca="false">P262-Q262</f>
        <v>11.05</v>
      </c>
    </row>
    <row r="263" customFormat="false" ht="13.8" hidden="false" customHeight="false" outlineLevel="0" collapsed="false">
      <c r="A263" s="3" t="n">
        <v>41901</v>
      </c>
      <c r="B263" s="0" t="n">
        <v>85</v>
      </c>
      <c r="C263" s="0" t="str">
        <f aca="false">IF(WEEKDAY(A263,2)=4,"czwartek","")</f>
        <v/>
      </c>
      <c r="E263" s="4" t="n">
        <f aca="false">IF(E262&lt;5,30,E262-G262)</f>
        <v>4.665</v>
      </c>
      <c r="F263" s="4" t="n">
        <f aca="false">IF(AND(F262&lt;40,C262="czwartek"),45,F262-H262)</f>
        <v>45</v>
      </c>
      <c r="G263" s="4" t="n">
        <f aca="false">IF(E263&gt;15,9/100*B263,9/100*B263/2)</f>
        <v>3.825</v>
      </c>
      <c r="H263" s="4" t="n">
        <f aca="false">IF(E263&lt;=15,6/100*B263/2,0)</f>
        <v>2.55</v>
      </c>
      <c r="I263" s="4"/>
      <c r="J263" s="0" t="str">
        <f aca="false">IF(P263&gt;15,"lpg","50/50")</f>
        <v>50/50</v>
      </c>
      <c r="K263" s="0" t="n">
        <f aca="false">O262</f>
        <v>45</v>
      </c>
      <c r="L263" s="0" t="n">
        <f aca="false">ROUND(IF(J263="lpg",0,0.06*B263/2),2)</f>
        <v>2.55</v>
      </c>
      <c r="M263" s="0" t="str">
        <f aca="false">IF(AND(C263="czwartek",K263-L263&lt;40),"tak","nie")</f>
        <v>nie</v>
      </c>
      <c r="N263" s="0" t="n">
        <f aca="false">ROUND(IF(M263="tak",45-(K263-L263),0),2)</f>
        <v>0</v>
      </c>
      <c r="O263" s="0" t="n">
        <f aca="false">IF(M263="tak",45,K263-L263)</f>
        <v>42.45</v>
      </c>
      <c r="P263" s="0" t="n">
        <f aca="false">T262</f>
        <v>11.05</v>
      </c>
      <c r="Q263" s="4" t="n">
        <f aca="false">ROUND(IF(J263="lpg",B263*0.09,(B263/2)*0.09),2)</f>
        <v>3.83</v>
      </c>
      <c r="R263" s="0" t="str">
        <f aca="false">IF(P263-Q263&lt;5,"tak","nie")</f>
        <v>nie</v>
      </c>
      <c r="S263" s="0" t="n">
        <f aca="false">IF(R263="tak",30-AC263,0)</f>
        <v>0</v>
      </c>
      <c r="T263" s="0" t="n">
        <f aca="false">IF(R263="tak",30,P263-Q263)</f>
        <v>7.22</v>
      </c>
      <c r="AB263" s="0" t="str">
        <f aca="false">IF(P263&lt;5.25,"tak","")</f>
        <v/>
      </c>
      <c r="AC263" s="0" t="n">
        <f aca="false">P263-Q263</f>
        <v>7.22</v>
      </c>
    </row>
    <row r="264" customFormat="false" ht="13.8" hidden="false" customHeight="false" outlineLevel="0" collapsed="false">
      <c r="A264" s="3" t="n">
        <v>41902</v>
      </c>
      <c r="B264" s="0" t="n">
        <v>50</v>
      </c>
      <c r="C264" s="0" t="str">
        <f aca="false">IF(WEEKDAY(A264,2)=4,"czwartek","")</f>
        <v/>
      </c>
      <c r="E264" s="4" t="n">
        <f aca="false">IF(E263&lt;5,30,E263-G263)</f>
        <v>30</v>
      </c>
      <c r="F264" s="4" t="n">
        <f aca="false">IF(AND(F263&lt;40,C263="czwartek"),45,F263-H263)</f>
        <v>42.45</v>
      </c>
      <c r="G264" s="4" t="n">
        <f aca="false">IF(E264&gt;15,9/100*B264,9/100*B264/2)</f>
        <v>4.5</v>
      </c>
      <c r="H264" s="4" t="n">
        <f aca="false">IF(E264&lt;=15,6/100*B264/2,0)</f>
        <v>0</v>
      </c>
      <c r="I264" s="4"/>
      <c r="J264" s="0" t="str">
        <f aca="false">IF(P264&gt;15,"lpg","50/50")</f>
        <v>50/50</v>
      </c>
      <c r="K264" s="0" t="n">
        <f aca="false">O263</f>
        <v>42.45</v>
      </c>
      <c r="L264" s="0" t="n">
        <f aca="false">ROUND(IF(J264="lpg",0,0.06*B264/2),2)</f>
        <v>1.5</v>
      </c>
      <c r="M264" s="0" t="str">
        <f aca="false">IF(AND(C264="czwartek",K264-L264&lt;40),"tak","nie")</f>
        <v>nie</v>
      </c>
      <c r="N264" s="0" t="n">
        <f aca="false">ROUND(IF(M264="tak",45-(K264-L264),0),2)</f>
        <v>0</v>
      </c>
      <c r="O264" s="0" t="n">
        <f aca="false">IF(M264="tak",45,K264-L264)</f>
        <v>40.95</v>
      </c>
      <c r="P264" s="0" t="n">
        <f aca="false">T263</f>
        <v>7.22</v>
      </c>
      <c r="Q264" s="4" t="n">
        <f aca="false">ROUND(IF(J264="lpg",B264*0.09,(B264/2)*0.09),2)</f>
        <v>2.25</v>
      </c>
      <c r="R264" s="0" t="str">
        <f aca="false">IF(P264-Q264&lt;5,"tak","nie")</f>
        <v>tak</v>
      </c>
      <c r="S264" s="0" t="n">
        <f aca="false">IF(R264="tak",30-AC264,0)</f>
        <v>25.03</v>
      </c>
      <c r="T264" s="0" t="n">
        <f aca="false">IF(R264="tak",30,P264-Q264)</f>
        <v>30</v>
      </c>
      <c r="AB264" s="0" t="str">
        <f aca="false">IF(P264&lt;5.25,"tak","")</f>
        <v/>
      </c>
      <c r="AC264" s="0" t="n">
        <f aca="false">P264-Q264</f>
        <v>4.97</v>
      </c>
    </row>
    <row r="265" customFormat="false" ht="13.8" hidden="false" customHeight="false" outlineLevel="0" collapsed="false">
      <c r="A265" s="3" t="n">
        <v>41903</v>
      </c>
      <c r="B265" s="0" t="n">
        <v>133</v>
      </c>
      <c r="C265" s="0" t="str">
        <f aca="false">IF(WEEKDAY(A265,2)=4,"czwartek","")</f>
        <v/>
      </c>
      <c r="E265" s="4" t="n">
        <f aca="false">IF(E264&lt;5,30,E264-G264)</f>
        <v>25.5</v>
      </c>
      <c r="F265" s="4" t="n">
        <f aca="false">IF(AND(F264&lt;40,C264="czwartek"),45,F264-H264)</f>
        <v>42.45</v>
      </c>
      <c r="G265" s="4" t="n">
        <f aca="false">IF(E265&gt;15,9/100*B265,9/100*B265/2)</f>
        <v>11.97</v>
      </c>
      <c r="H265" s="4" t="n">
        <f aca="false">IF(E265&lt;=15,6/100*B265/2,0)</f>
        <v>0</v>
      </c>
      <c r="I265" s="4"/>
      <c r="J265" s="0" t="str">
        <f aca="false">IF(P265&gt;15,"lpg","50/50")</f>
        <v>lpg</v>
      </c>
      <c r="K265" s="0" t="n">
        <f aca="false">O264</f>
        <v>40.95</v>
      </c>
      <c r="L265" s="0" t="n">
        <f aca="false">ROUND(IF(J265="lpg",0,0.06*B265/2),2)</f>
        <v>0</v>
      </c>
      <c r="M265" s="0" t="str">
        <f aca="false">IF(AND(C265="czwartek",K265-L265&lt;40),"tak","nie")</f>
        <v>nie</v>
      </c>
      <c r="N265" s="0" t="n">
        <f aca="false">ROUND(IF(M265="tak",45-(K265-L265),0),2)</f>
        <v>0</v>
      </c>
      <c r="O265" s="0" t="n">
        <f aca="false">IF(M265="tak",45,K265-L265)</f>
        <v>40.95</v>
      </c>
      <c r="P265" s="0" t="n">
        <f aca="false">T264</f>
        <v>30</v>
      </c>
      <c r="Q265" s="4" t="n">
        <f aca="false">ROUND(IF(J265="lpg",B265*0.09,(B265/2)*0.09),2)</f>
        <v>11.97</v>
      </c>
      <c r="R265" s="0" t="str">
        <f aca="false">IF(P265-Q265&lt;5,"tak","nie")</f>
        <v>nie</v>
      </c>
      <c r="S265" s="0" t="n">
        <f aca="false">IF(R265="tak",30-AC265,0)</f>
        <v>0</v>
      </c>
      <c r="T265" s="0" t="n">
        <f aca="false">IF(R265="tak",30,P265-Q265)</f>
        <v>18.03</v>
      </c>
      <c r="AB265" s="0" t="str">
        <f aca="false">IF(P265&lt;5.25,"tak","")</f>
        <v/>
      </c>
      <c r="AC265" s="0" t="n">
        <f aca="false">P265-Q265</f>
        <v>18.03</v>
      </c>
    </row>
    <row r="266" customFormat="false" ht="13.8" hidden="false" customHeight="false" outlineLevel="0" collapsed="false">
      <c r="A266" s="3" t="n">
        <v>41904</v>
      </c>
      <c r="B266" s="0" t="n">
        <v>128</v>
      </c>
      <c r="C266" s="0" t="str">
        <f aca="false">IF(WEEKDAY(A266,2)=4,"czwartek","")</f>
        <v/>
      </c>
      <c r="E266" s="4" t="n">
        <f aca="false">IF(E265&lt;5,30,E265-G265)</f>
        <v>13.53</v>
      </c>
      <c r="F266" s="4" t="n">
        <f aca="false">IF(AND(F265&lt;40,C265="czwartek"),45,F265-H265)</f>
        <v>42.45</v>
      </c>
      <c r="G266" s="4" t="n">
        <f aca="false">IF(E266&gt;15,9/100*B266,9/100*B266/2)</f>
        <v>5.76</v>
      </c>
      <c r="H266" s="4" t="n">
        <f aca="false">IF(E266&lt;=15,6/100*B266/2,0)</f>
        <v>3.84</v>
      </c>
      <c r="I266" s="4"/>
      <c r="J266" s="0" t="str">
        <f aca="false">IF(P266&gt;15,"lpg","50/50")</f>
        <v>lpg</v>
      </c>
      <c r="K266" s="0" t="n">
        <f aca="false">O265</f>
        <v>40.95</v>
      </c>
      <c r="L266" s="0" t="n">
        <f aca="false">ROUND(IF(J266="lpg",0,0.06*B266/2),2)</f>
        <v>0</v>
      </c>
      <c r="M266" s="0" t="str">
        <f aca="false">IF(AND(C266="czwartek",K266-L266&lt;40),"tak","nie")</f>
        <v>nie</v>
      </c>
      <c r="N266" s="0" t="n">
        <f aca="false">ROUND(IF(M266="tak",45-(K266-L266),0),2)</f>
        <v>0</v>
      </c>
      <c r="O266" s="0" t="n">
        <f aca="false">IF(M266="tak",45,K266-L266)</f>
        <v>40.95</v>
      </c>
      <c r="P266" s="0" t="n">
        <f aca="false">T265</f>
        <v>18.03</v>
      </c>
      <c r="Q266" s="4" t="n">
        <f aca="false">ROUND(IF(J266="lpg",B266*0.09,(B266/2)*0.09),2)</f>
        <v>11.52</v>
      </c>
      <c r="R266" s="0" t="str">
        <f aca="false">IF(P266-Q266&lt;5,"tak","nie")</f>
        <v>nie</v>
      </c>
      <c r="S266" s="0" t="n">
        <f aca="false">IF(R266="tak",30-AC266,0)</f>
        <v>0</v>
      </c>
      <c r="T266" s="0" t="n">
        <f aca="false">IF(R266="tak",30,P266-Q266)</f>
        <v>6.51</v>
      </c>
      <c r="AB266" s="0" t="str">
        <f aca="false">IF(P266&lt;5.25,"tak","")</f>
        <v/>
      </c>
      <c r="AC266" s="0" t="n">
        <f aca="false">P266-Q266</f>
        <v>6.51</v>
      </c>
    </row>
    <row r="267" customFormat="false" ht="13.8" hidden="false" customHeight="false" outlineLevel="0" collapsed="false">
      <c r="A267" s="3" t="n">
        <v>41905</v>
      </c>
      <c r="B267" s="0" t="n">
        <v>138</v>
      </c>
      <c r="C267" s="0" t="str">
        <f aca="false">IF(WEEKDAY(A267,2)=4,"czwartek","")</f>
        <v/>
      </c>
      <c r="E267" s="4" t="n">
        <f aca="false">IF(E266&lt;5,30,E266-G266)</f>
        <v>7.77</v>
      </c>
      <c r="F267" s="4" t="n">
        <f aca="false">IF(AND(F266&lt;40,C266="czwartek"),45,F266-H266)</f>
        <v>38.61</v>
      </c>
      <c r="G267" s="4" t="n">
        <f aca="false">IF(E267&gt;15,9/100*B267,9/100*B267/2)</f>
        <v>6.21</v>
      </c>
      <c r="H267" s="4" t="n">
        <f aca="false">IF(E267&lt;=15,6/100*B267/2,0)</f>
        <v>4.14</v>
      </c>
      <c r="I267" s="4"/>
      <c r="J267" s="0" t="str">
        <f aca="false">IF(P267&gt;15,"lpg","50/50")</f>
        <v>50/50</v>
      </c>
      <c r="K267" s="0" t="n">
        <f aca="false">O266</f>
        <v>40.95</v>
      </c>
      <c r="L267" s="0" t="n">
        <f aca="false">ROUND(IF(J267="lpg",0,0.06*B267/2),2)</f>
        <v>4.14</v>
      </c>
      <c r="M267" s="0" t="str">
        <f aca="false">IF(AND(C267="czwartek",K267-L267&lt;40),"tak","nie")</f>
        <v>nie</v>
      </c>
      <c r="N267" s="0" t="n">
        <f aca="false">ROUND(IF(M267="tak",45-(K267-L267),0),2)</f>
        <v>0</v>
      </c>
      <c r="O267" s="0" t="n">
        <f aca="false">IF(M267="tak",45,K267-L267)</f>
        <v>36.81</v>
      </c>
      <c r="P267" s="0" t="n">
        <f aca="false">T266</f>
        <v>6.51</v>
      </c>
      <c r="Q267" s="4" t="n">
        <f aca="false">ROUND(IF(J267="lpg",B267*0.09,(B267/2)*0.09),2)</f>
        <v>6.21</v>
      </c>
      <c r="R267" s="0" t="str">
        <f aca="false">IF(P267-Q267&lt;5,"tak","nie")</f>
        <v>tak</v>
      </c>
      <c r="S267" s="0" t="n">
        <f aca="false">IF(R267="tak",30-AC267,0)</f>
        <v>29.7</v>
      </c>
      <c r="T267" s="0" t="n">
        <f aca="false">IF(R267="tak",30,P267-Q267)</f>
        <v>30</v>
      </c>
      <c r="AB267" s="0" t="str">
        <f aca="false">IF(P267&lt;5.25,"tak","")</f>
        <v/>
      </c>
      <c r="AC267" s="0" t="n">
        <f aca="false">P267-Q267</f>
        <v>0.300000000000002</v>
      </c>
    </row>
    <row r="268" customFormat="false" ht="13.8" hidden="false" customHeight="false" outlineLevel="0" collapsed="false">
      <c r="A268" s="3" t="n">
        <v>41906</v>
      </c>
      <c r="B268" s="0" t="n">
        <v>25</v>
      </c>
      <c r="C268" s="0" t="str">
        <f aca="false">IF(WEEKDAY(A268,2)=4,"czwartek","")</f>
        <v/>
      </c>
      <c r="E268" s="4" t="n">
        <f aca="false">IF(E267&lt;5,30,E267-G267)</f>
        <v>1.56</v>
      </c>
      <c r="F268" s="4" t="n">
        <f aca="false">IF(AND(F267&lt;40,C267="czwartek"),45,F267-H267)</f>
        <v>34.47</v>
      </c>
      <c r="G268" s="4" t="n">
        <f aca="false">IF(E268&gt;15,9/100*B268,9/100*B268/2)</f>
        <v>1.125</v>
      </c>
      <c r="H268" s="4" t="n">
        <f aca="false">IF(E268&lt;=15,6/100*B268/2,0)</f>
        <v>0.75</v>
      </c>
      <c r="I268" s="4"/>
      <c r="J268" s="0" t="str">
        <f aca="false">IF(P268&gt;15,"lpg","50/50")</f>
        <v>lpg</v>
      </c>
      <c r="K268" s="0" t="n">
        <f aca="false">O267</f>
        <v>36.81</v>
      </c>
      <c r="L268" s="0" t="n">
        <f aca="false">ROUND(IF(J268="lpg",0,0.06*B268/2),2)</f>
        <v>0</v>
      </c>
      <c r="M268" s="0" t="str">
        <f aca="false">IF(AND(C268="czwartek",K268-L268&lt;40),"tak","nie")</f>
        <v>nie</v>
      </c>
      <c r="N268" s="0" t="n">
        <f aca="false">ROUND(IF(M268="tak",45-(K268-L268),0),2)</f>
        <v>0</v>
      </c>
      <c r="O268" s="0" t="n">
        <f aca="false">IF(M268="tak",45,K268-L268)</f>
        <v>36.81</v>
      </c>
      <c r="P268" s="0" t="n">
        <f aca="false">T267</f>
        <v>30</v>
      </c>
      <c r="Q268" s="4" t="n">
        <f aca="false">ROUND(IF(J268="lpg",B268*0.09,(B268/2)*0.09),2)</f>
        <v>2.25</v>
      </c>
      <c r="R268" s="0" t="str">
        <f aca="false">IF(P268-Q268&lt;5,"tak","nie")</f>
        <v>nie</v>
      </c>
      <c r="S268" s="0" t="n">
        <f aca="false">IF(R268="tak",30-AC268,0)</f>
        <v>0</v>
      </c>
      <c r="T268" s="0" t="n">
        <f aca="false">IF(R268="tak",30,P268-Q268)</f>
        <v>27.75</v>
      </c>
      <c r="AB268" s="0" t="str">
        <f aca="false">IF(P268&lt;5.25,"tak","")</f>
        <v/>
      </c>
      <c r="AC268" s="0" t="n">
        <f aca="false">P268-Q268</f>
        <v>27.75</v>
      </c>
    </row>
    <row r="269" customFormat="false" ht="13.8" hidden="false" customHeight="false" outlineLevel="0" collapsed="false">
      <c r="A269" s="3" t="n">
        <v>41907</v>
      </c>
      <c r="B269" s="0" t="n">
        <v>133</v>
      </c>
      <c r="C269" s="0" t="str">
        <f aca="false">IF(WEEKDAY(A269,2)=4,"czwartek","")</f>
        <v>czwartek</v>
      </c>
      <c r="E269" s="4" t="n">
        <f aca="false">IF(E268&lt;5,30,E268-G268)</f>
        <v>30</v>
      </c>
      <c r="F269" s="4" t="n">
        <f aca="false">IF(AND(F268&lt;40,C268="czwartek"),45,F268-H268)</f>
        <v>33.72</v>
      </c>
      <c r="G269" s="4" t="n">
        <f aca="false">IF(E269&gt;15,9/100*B269,9/100*B269/2)</f>
        <v>11.97</v>
      </c>
      <c r="H269" s="4" t="n">
        <f aca="false">IF(E269&lt;=15,6/100*B269/2,0)</f>
        <v>0</v>
      </c>
      <c r="I269" s="4"/>
      <c r="J269" s="0" t="str">
        <f aca="false">IF(P269&gt;15,"lpg","50/50")</f>
        <v>lpg</v>
      </c>
      <c r="K269" s="0" t="n">
        <f aca="false">O268</f>
        <v>36.81</v>
      </c>
      <c r="L269" s="0" t="n">
        <f aca="false">ROUND(IF(J269="lpg",0,0.06*B269/2),2)</f>
        <v>0</v>
      </c>
      <c r="M269" s="0" t="str">
        <f aca="false">IF(AND(C269="czwartek",K269-L269&lt;40),"tak","nie")</f>
        <v>tak</v>
      </c>
      <c r="N269" s="0" t="n">
        <f aca="false">ROUND(IF(M269="tak",45-(K269-L269),0),2)</f>
        <v>8.19</v>
      </c>
      <c r="O269" s="0" t="n">
        <f aca="false">IF(M269="tak",45,K269-L269)</f>
        <v>45</v>
      </c>
      <c r="P269" s="0" t="n">
        <f aca="false">T268</f>
        <v>27.75</v>
      </c>
      <c r="Q269" s="4" t="n">
        <f aca="false">ROUND(IF(J269="lpg",B269*0.09,(B269/2)*0.09),2)</f>
        <v>11.97</v>
      </c>
      <c r="R269" s="0" t="str">
        <f aca="false">IF(P269-Q269&lt;5,"tak","nie")</f>
        <v>nie</v>
      </c>
      <c r="S269" s="0" t="n">
        <f aca="false">IF(R269="tak",30-AC269,0)</f>
        <v>0</v>
      </c>
      <c r="T269" s="0" t="n">
        <f aca="false">IF(R269="tak",30,P269-Q269)</f>
        <v>15.78</v>
      </c>
      <c r="AB269" s="0" t="str">
        <f aca="false">IF(P269&lt;5.25,"tak","")</f>
        <v/>
      </c>
      <c r="AC269" s="0" t="n">
        <f aca="false">P269-Q269</f>
        <v>15.78</v>
      </c>
    </row>
    <row r="270" customFormat="false" ht="13.8" hidden="false" customHeight="false" outlineLevel="0" collapsed="false">
      <c r="A270" s="3" t="n">
        <v>41908</v>
      </c>
      <c r="B270" s="0" t="n">
        <v>110</v>
      </c>
      <c r="C270" s="0" t="str">
        <f aca="false">IF(WEEKDAY(A270,2)=4,"czwartek","")</f>
        <v/>
      </c>
      <c r="E270" s="4" t="n">
        <f aca="false">IF(E269&lt;5,30,E269-G269)</f>
        <v>18.03</v>
      </c>
      <c r="F270" s="4" t="n">
        <f aca="false">IF(AND(F269&lt;40,C269="czwartek"),45,F269-H269)</f>
        <v>45</v>
      </c>
      <c r="G270" s="4" t="n">
        <f aca="false">IF(E270&gt;15,9/100*B270,9/100*B270/2)</f>
        <v>9.9</v>
      </c>
      <c r="H270" s="4" t="n">
        <f aca="false">IF(E270&lt;=15,6/100*B270/2,0)</f>
        <v>0</v>
      </c>
      <c r="I270" s="4"/>
      <c r="J270" s="0" t="str">
        <f aca="false">IF(P270&gt;15,"lpg","50/50")</f>
        <v>lpg</v>
      </c>
      <c r="K270" s="0" t="n">
        <f aca="false">O269</f>
        <v>45</v>
      </c>
      <c r="L270" s="0" t="n">
        <f aca="false">ROUND(IF(J270="lpg",0,0.06*B270/2),2)</f>
        <v>0</v>
      </c>
      <c r="M270" s="0" t="str">
        <f aca="false">IF(AND(C270="czwartek",K270-L270&lt;40),"tak","nie")</f>
        <v>nie</v>
      </c>
      <c r="N270" s="0" t="n">
        <f aca="false">ROUND(IF(M270="tak",45-(K270-L270),0),2)</f>
        <v>0</v>
      </c>
      <c r="O270" s="0" t="n">
        <f aca="false">IF(M270="tak",45,K270-L270)</f>
        <v>45</v>
      </c>
      <c r="P270" s="0" t="n">
        <f aca="false">T269</f>
        <v>15.78</v>
      </c>
      <c r="Q270" s="4" t="n">
        <f aca="false">ROUND(IF(J270="lpg",B270*0.09,(B270/2)*0.09),2)</f>
        <v>9.9</v>
      </c>
      <c r="R270" s="0" t="str">
        <f aca="false">IF(P270-Q270&lt;5,"tak","nie")</f>
        <v>nie</v>
      </c>
      <c r="S270" s="0" t="n">
        <f aca="false">IF(R270="tak",30-AC270,0)</f>
        <v>0</v>
      </c>
      <c r="T270" s="0" t="n">
        <f aca="false">IF(R270="tak",30,P270-Q270)</f>
        <v>5.88</v>
      </c>
      <c r="AB270" s="0" t="str">
        <f aca="false">IF(P270&lt;5.25,"tak","")</f>
        <v/>
      </c>
      <c r="AC270" s="0" t="n">
        <f aca="false">P270-Q270</f>
        <v>5.88</v>
      </c>
    </row>
    <row r="271" customFormat="false" ht="13.8" hidden="false" customHeight="false" outlineLevel="0" collapsed="false">
      <c r="A271" s="3" t="n">
        <v>41909</v>
      </c>
      <c r="B271" s="0" t="n">
        <v>24</v>
      </c>
      <c r="C271" s="0" t="str">
        <f aca="false">IF(WEEKDAY(A271,2)=4,"czwartek","")</f>
        <v/>
      </c>
      <c r="E271" s="4" t="n">
        <f aca="false">IF(E270&lt;5,30,E270-G270)</f>
        <v>8.13</v>
      </c>
      <c r="F271" s="4" t="n">
        <f aca="false">IF(AND(F270&lt;40,C270="czwartek"),45,F270-H270)</f>
        <v>45</v>
      </c>
      <c r="G271" s="4" t="n">
        <f aca="false">IF(E271&gt;15,9/100*B271,9/100*B271/2)</f>
        <v>1.08</v>
      </c>
      <c r="H271" s="4" t="n">
        <f aca="false">IF(E271&lt;=15,6/100*B271/2,0)</f>
        <v>0.72</v>
      </c>
      <c r="I271" s="4"/>
      <c r="J271" s="0" t="str">
        <f aca="false">IF(P271&gt;15,"lpg","50/50")</f>
        <v>50/50</v>
      </c>
      <c r="K271" s="0" t="n">
        <f aca="false">O270</f>
        <v>45</v>
      </c>
      <c r="L271" s="0" t="n">
        <f aca="false">ROUND(IF(J271="lpg",0,0.06*B271/2),2)</f>
        <v>0.72</v>
      </c>
      <c r="M271" s="0" t="str">
        <f aca="false">IF(AND(C271="czwartek",K271-L271&lt;40),"tak","nie")</f>
        <v>nie</v>
      </c>
      <c r="N271" s="0" t="n">
        <f aca="false">ROUND(IF(M271="tak",45-(K271-L271),0),2)</f>
        <v>0</v>
      </c>
      <c r="O271" s="0" t="n">
        <f aca="false">IF(M271="tak",45,K271-L271)</f>
        <v>44.28</v>
      </c>
      <c r="P271" s="0" t="n">
        <f aca="false">T270</f>
        <v>5.88</v>
      </c>
      <c r="Q271" s="4" t="n">
        <f aca="false">ROUND(IF(J271="lpg",B271*0.09,(B271/2)*0.09),2)</f>
        <v>1.08</v>
      </c>
      <c r="R271" s="0" t="str">
        <f aca="false">IF(P271-Q271&lt;5,"tak","nie")</f>
        <v>tak</v>
      </c>
      <c r="S271" s="0" t="n">
        <f aca="false">IF(R271="tak",30-AC271,0)</f>
        <v>25.2</v>
      </c>
      <c r="T271" s="0" t="n">
        <f aca="false">IF(R271="tak",30,P271-Q271)</f>
        <v>30</v>
      </c>
      <c r="AB271" s="0" t="str">
        <f aca="false">IF(P271&lt;5.25,"tak","")</f>
        <v/>
      </c>
      <c r="AC271" s="0" t="n">
        <f aca="false">P271-Q271</f>
        <v>4.8</v>
      </c>
    </row>
    <row r="272" customFormat="false" ht="13.8" hidden="false" customHeight="false" outlineLevel="0" collapsed="false">
      <c r="A272" s="3" t="n">
        <v>41910</v>
      </c>
      <c r="B272" s="0" t="n">
        <v>65</v>
      </c>
      <c r="C272" s="0" t="str">
        <f aca="false">IF(WEEKDAY(A272,2)=4,"czwartek","")</f>
        <v/>
      </c>
      <c r="E272" s="4" t="n">
        <f aca="false">IF(E271&lt;5,30,E271-G271)</f>
        <v>7.05</v>
      </c>
      <c r="F272" s="4" t="n">
        <f aca="false">IF(AND(F271&lt;40,C271="czwartek"),45,F271-H271)</f>
        <v>44.28</v>
      </c>
      <c r="G272" s="4" t="n">
        <f aca="false">IF(E272&gt;15,9/100*B272,9/100*B272/2)</f>
        <v>2.925</v>
      </c>
      <c r="H272" s="4" t="n">
        <f aca="false">IF(E272&lt;=15,6/100*B272/2,0)</f>
        <v>1.95</v>
      </c>
      <c r="I272" s="4"/>
      <c r="J272" s="0" t="str">
        <f aca="false">IF(P272&gt;15,"lpg","50/50")</f>
        <v>lpg</v>
      </c>
      <c r="K272" s="0" t="n">
        <f aca="false">O271</f>
        <v>44.28</v>
      </c>
      <c r="L272" s="0" t="n">
        <f aca="false">ROUND(IF(J272="lpg",0,0.06*B272/2),2)</f>
        <v>0</v>
      </c>
      <c r="M272" s="0" t="str">
        <f aca="false">IF(AND(C272="czwartek",K272-L272&lt;40),"tak","nie")</f>
        <v>nie</v>
      </c>
      <c r="N272" s="0" t="n">
        <f aca="false">ROUND(IF(M272="tak",45-(K272-L272),0),2)</f>
        <v>0</v>
      </c>
      <c r="O272" s="0" t="n">
        <f aca="false">IF(M272="tak",45,K272-L272)</f>
        <v>44.28</v>
      </c>
      <c r="P272" s="0" t="n">
        <f aca="false">T271</f>
        <v>30</v>
      </c>
      <c r="Q272" s="4" t="n">
        <f aca="false">ROUND(IF(J272="lpg",B272*0.09,(B272/2)*0.09),2)</f>
        <v>5.85</v>
      </c>
      <c r="R272" s="0" t="str">
        <f aca="false">IF(P272-Q272&lt;5,"tak","nie")</f>
        <v>nie</v>
      </c>
      <c r="S272" s="0" t="n">
        <f aca="false">IF(R272="tak",30-AC272,0)</f>
        <v>0</v>
      </c>
      <c r="T272" s="0" t="n">
        <f aca="false">IF(R272="tak",30,P272-Q272)</f>
        <v>24.15</v>
      </c>
      <c r="AB272" s="0" t="str">
        <f aca="false">IF(P272&lt;5.25,"tak","")</f>
        <v/>
      </c>
      <c r="AC272" s="0" t="n">
        <f aca="false">P272-Q272</f>
        <v>24.15</v>
      </c>
    </row>
    <row r="273" customFormat="false" ht="13.8" hidden="false" customHeight="false" outlineLevel="0" collapsed="false">
      <c r="A273" s="3" t="n">
        <v>41911</v>
      </c>
      <c r="B273" s="0" t="n">
        <v>61</v>
      </c>
      <c r="C273" s="0" t="str">
        <f aca="false">IF(WEEKDAY(A273,2)=4,"czwartek","")</f>
        <v/>
      </c>
      <c r="E273" s="4" t="n">
        <f aca="false">IF(E272&lt;5,30,E272-G272)</f>
        <v>4.125</v>
      </c>
      <c r="F273" s="4" t="n">
        <f aca="false">IF(AND(F272&lt;40,C272="czwartek"),45,F272-H272)</f>
        <v>42.33</v>
      </c>
      <c r="G273" s="4" t="n">
        <f aca="false">IF(E273&gt;15,9/100*B273,9/100*B273/2)</f>
        <v>2.745</v>
      </c>
      <c r="H273" s="4" t="n">
        <f aca="false">IF(E273&lt;=15,6/100*B273/2,0)</f>
        <v>1.83</v>
      </c>
      <c r="I273" s="4"/>
      <c r="J273" s="0" t="str">
        <f aca="false">IF(P273&gt;15,"lpg","50/50")</f>
        <v>lpg</v>
      </c>
      <c r="K273" s="0" t="n">
        <f aca="false">O272</f>
        <v>44.28</v>
      </c>
      <c r="L273" s="0" t="n">
        <f aca="false">ROUND(IF(J273="lpg",0,0.06*B273/2),2)</f>
        <v>0</v>
      </c>
      <c r="M273" s="0" t="str">
        <f aca="false">IF(AND(C273="czwartek",K273-L273&lt;40),"tak","nie")</f>
        <v>nie</v>
      </c>
      <c r="N273" s="0" t="n">
        <f aca="false">ROUND(IF(M273="tak",45-(K273-L273),0),2)</f>
        <v>0</v>
      </c>
      <c r="O273" s="0" t="n">
        <f aca="false">IF(M273="tak",45,K273-L273)</f>
        <v>44.28</v>
      </c>
      <c r="P273" s="0" t="n">
        <f aca="false">T272</f>
        <v>24.15</v>
      </c>
      <c r="Q273" s="4" t="n">
        <f aca="false">ROUND(IF(J273="lpg",B273*0.09,(B273/2)*0.09),2)</f>
        <v>5.49</v>
      </c>
      <c r="R273" s="0" t="str">
        <f aca="false">IF(P273-Q273&lt;5,"tak","nie")</f>
        <v>nie</v>
      </c>
      <c r="S273" s="0" t="n">
        <f aca="false">IF(R273="tak",30-AC273,0)</f>
        <v>0</v>
      </c>
      <c r="T273" s="0" t="n">
        <f aca="false">IF(R273="tak",30,P273-Q273)</f>
        <v>18.66</v>
      </c>
      <c r="AB273" s="0" t="str">
        <f aca="false">IF(P273&lt;5.25,"tak","")</f>
        <v/>
      </c>
      <c r="AC273" s="0" t="n">
        <f aca="false">P273-Q273</f>
        <v>18.66</v>
      </c>
    </row>
    <row r="274" customFormat="false" ht="13.8" hidden="false" customHeight="false" outlineLevel="0" collapsed="false">
      <c r="A274" s="3" t="n">
        <v>41912</v>
      </c>
      <c r="B274" s="0" t="n">
        <v>45</v>
      </c>
      <c r="C274" s="0" t="str">
        <f aca="false">IF(WEEKDAY(A274,2)=4,"czwartek","")</f>
        <v/>
      </c>
      <c r="E274" s="4" t="n">
        <f aca="false">IF(E273&lt;5,30,E273-G273)</f>
        <v>30</v>
      </c>
      <c r="F274" s="4" t="n">
        <f aca="false">IF(AND(F273&lt;40,C273="czwartek"),45,F273-H273)</f>
        <v>40.5</v>
      </c>
      <c r="G274" s="4" t="n">
        <f aca="false">IF(E274&gt;15,9/100*B274,9/100*B274/2)</f>
        <v>4.05</v>
      </c>
      <c r="H274" s="4" t="n">
        <f aca="false">IF(E274&lt;=15,6/100*B274/2,0)</f>
        <v>0</v>
      </c>
      <c r="I274" s="4"/>
      <c r="J274" s="0" t="str">
        <f aca="false">IF(P274&gt;15,"lpg","50/50")</f>
        <v>lpg</v>
      </c>
      <c r="K274" s="0" t="n">
        <f aca="false">O273</f>
        <v>44.28</v>
      </c>
      <c r="L274" s="0" t="n">
        <f aca="false">ROUND(IF(J274="lpg",0,0.06*B274/2),2)</f>
        <v>0</v>
      </c>
      <c r="M274" s="0" t="str">
        <f aca="false">IF(AND(C274="czwartek",K274-L274&lt;40),"tak","nie")</f>
        <v>nie</v>
      </c>
      <c r="N274" s="0" t="n">
        <f aca="false">ROUND(IF(M274="tak",45-(K274-L274),0),2)</f>
        <v>0</v>
      </c>
      <c r="O274" s="0" t="n">
        <f aca="false">IF(M274="tak",45,K274-L274)</f>
        <v>44.28</v>
      </c>
      <c r="P274" s="0" t="n">
        <f aca="false">T273</f>
        <v>18.66</v>
      </c>
      <c r="Q274" s="4" t="n">
        <f aca="false">ROUND(IF(J274="lpg",B274*0.09,(B274/2)*0.09),2)</f>
        <v>4.05</v>
      </c>
      <c r="R274" s="0" t="str">
        <f aca="false">IF(P274-Q274&lt;5,"tak","nie")</f>
        <v>nie</v>
      </c>
      <c r="S274" s="0" t="n">
        <f aca="false">IF(R274="tak",30-AC274,0)</f>
        <v>0</v>
      </c>
      <c r="T274" s="0" t="n">
        <f aca="false">IF(R274="tak",30,P274-Q274)</f>
        <v>14.61</v>
      </c>
      <c r="AB274" s="0" t="str">
        <f aca="false">IF(P274&lt;5.25,"tak","")</f>
        <v/>
      </c>
      <c r="AC274" s="0" t="n">
        <f aca="false">P274-Q274</f>
        <v>14.61</v>
      </c>
    </row>
    <row r="275" customFormat="false" ht="13.8" hidden="false" customHeight="false" outlineLevel="0" collapsed="false">
      <c r="A275" s="3" t="n">
        <v>41913</v>
      </c>
      <c r="B275" s="0" t="n">
        <v>49</v>
      </c>
      <c r="C275" s="0" t="str">
        <f aca="false">IF(WEEKDAY(A275,2)=4,"czwartek","")</f>
        <v/>
      </c>
      <c r="E275" s="4" t="n">
        <f aca="false">IF(E274&lt;5,30,E274-G274)</f>
        <v>25.95</v>
      </c>
      <c r="F275" s="4" t="n">
        <f aca="false">IF(AND(F274&lt;40,C274="czwartek"),45,F274-H274)</f>
        <v>40.5</v>
      </c>
      <c r="G275" s="4" t="n">
        <f aca="false">IF(E275&gt;15,9/100*B275,9/100*B275/2)</f>
        <v>4.41</v>
      </c>
      <c r="H275" s="4" t="n">
        <f aca="false">IF(E275&lt;=15,6/100*B275/2,0)</f>
        <v>0</v>
      </c>
      <c r="I275" s="4"/>
      <c r="J275" s="0" t="str">
        <f aca="false">IF(P275&gt;15,"lpg","50/50")</f>
        <v>50/50</v>
      </c>
      <c r="K275" s="0" t="n">
        <f aca="false">O274</f>
        <v>44.28</v>
      </c>
      <c r="L275" s="0" t="n">
        <f aca="false">ROUND(IF(J275="lpg",0,0.06*B275/2),2)</f>
        <v>1.47</v>
      </c>
      <c r="M275" s="0" t="str">
        <f aca="false">IF(AND(C275="czwartek",K275-L275&lt;40),"tak","nie")</f>
        <v>nie</v>
      </c>
      <c r="N275" s="0" t="n">
        <f aca="false">ROUND(IF(M275="tak",45-(K275-L275),0),2)</f>
        <v>0</v>
      </c>
      <c r="O275" s="0" t="n">
        <f aca="false">IF(M275="tak",45,K275-L275)</f>
        <v>42.81</v>
      </c>
      <c r="P275" s="0" t="n">
        <f aca="false">T274</f>
        <v>14.61</v>
      </c>
      <c r="Q275" s="4" t="n">
        <f aca="false">ROUND(IF(J275="lpg",B275*0.09,(B275/2)*0.09),2)</f>
        <v>2.21</v>
      </c>
      <c r="R275" s="0" t="str">
        <f aca="false">IF(P275-Q275&lt;5,"tak","nie")</f>
        <v>nie</v>
      </c>
      <c r="S275" s="0" t="n">
        <f aca="false">IF(R275="tak",30-AC275,0)</f>
        <v>0</v>
      </c>
      <c r="T275" s="0" t="n">
        <f aca="false">IF(R275="tak",30,P275-Q275)</f>
        <v>12.4</v>
      </c>
      <c r="AB275" s="0" t="str">
        <f aca="false">IF(P275&lt;5.25,"tak","")</f>
        <v/>
      </c>
      <c r="AC275" s="0" t="n">
        <f aca="false">P275-Q275</f>
        <v>12.4</v>
      </c>
    </row>
    <row r="276" customFormat="false" ht="13.8" hidden="false" customHeight="false" outlineLevel="0" collapsed="false">
      <c r="A276" s="3" t="n">
        <v>41914</v>
      </c>
      <c r="B276" s="0" t="n">
        <v>57</v>
      </c>
      <c r="C276" s="0" t="str">
        <f aca="false">IF(WEEKDAY(A276,2)=4,"czwartek","")</f>
        <v>czwartek</v>
      </c>
      <c r="E276" s="4" t="n">
        <f aca="false">IF(E275&lt;5,30,E275-G275)</f>
        <v>21.54</v>
      </c>
      <c r="F276" s="4" t="n">
        <f aca="false">IF(AND(F275&lt;40,C275="czwartek"),45,F275-H275)</f>
        <v>40.5</v>
      </c>
      <c r="G276" s="4" t="n">
        <f aca="false">IF(E276&gt;15,9/100*B276,9/100*B276/2)</f>
        <v>5.13</v>
      </c>
      <c r="H276" s="4" t="n">
        <f aca="false">IF(E276&lt;=15,6/100*B276/2,0)</f>
        <v>0</v>
      </c>
      <c r="I276" s="4"/>
      <c r="J276" s="0" t="str">
        <f aca="false">IF(P276&gt;15,"lpg","50/50")</f>
        <v>50/50</v>
      </c>
      <c r="K276" s="0" t="n">
        <f aca="false">O275</f>
        <v>42.81</v>
      </c>
      <c r="L276" s="0" t="n">
        <f aca="false">ROUND(IF(J276="lpg",0,0.06*B276/2),2)</f>
        <v>1.71</v>
      </c>
      <c r="M276" s="0" t="str">
        <f aca="false">IF(AND(C276="czwartek",K276-L276&lt;40),"tak","nie")</f>
        <v>nie</v>
      </c>
      <c r="N276" s="0" t="n">
        <f aca="false">ROUND(IF(M276="tak",45-(K276-L276),0),2)</f>
        <v>0</v>
      </c>
      <c r="O276" s="0" t="n">
        <f aca="false">IF(M276="tak",45,K276-L276)</f>
        <v>41.1</v>
      </c>
      <c r="P276" s="0" t="n">
        <f aca="false">T275</f>
        <v>12.4</v>
      </c>
      <c r="Q276" s="4" t="n">
        <f aca="false">ROUND(IF(J276="lpg",B276*0.09,(B276/2)*0.09),2)</f>
        <v>2.57</v>
      </c>
      <c r="R276" s="0" t="str">
        <f aca="false">IF(P276-Q276&lt;5,"tak","nie")</f>
        <v>nie</v>
      </c>
      <c r="S276" s="0" t="n">
        <f aca="false">IF(R276="tak",30-AC276,0)</f>
        <v>0</v>
      </c>
      <c r="T276" s="0" t="n">
        <f aca="false">IF(R276="tak",30,P276-Q276)</f>
        <v>9.83</v>
      </c>
      <c r="AB276" s="0" t="str">
        <f aca="false">IF(P276&lt;5.25,"tak","")</f>
        <v/>
      </c>
      <c r="AC276" s="0" t="n">
        <f aca="false">P276-Q276</f>
        <v>9.83</v>
      </c>
    </row>
    <row r="277" customFormat="false" ht="13.8" hidden="false" customHeight="false" outlineLevel="0" collapsed="false">
      <c r="A277" s="3" t="n">
        <v>41915</v>
      </c>
      <c r="B277" s="0" t="n">
        <v>109</v>
      </c>
      <c r="C277" s="0" t="str">
        <f aca="false">IF(WEEKDAY(A277,2)=4,"czwartek","")</f>
        <v/>
      </c>
      <c r="E277" s="4" t="n">
        <f aca="false">IF(E276&lt;5,30,E276-G276)</f>
        <v>16.41</v>
      </c>
      <c r="F277" s="4" t="n">
        <f aca="false">IF(AND(F276&lt;40,C276="czwartek"),45,F276-H276)</f>
        <v>40.5</v>
      </c>
      <c r="G277" s="4" t="n">
        <f aca="false">IF(E277&gt;15,9/100*B277,9/100*B277/2)</f>
        <v>9.81</v>
      </c>
      <c r="H277" s="4" t="n">
        <f aca="false">IF(E277&lt;=15,6/100*B277/2,0)</f>
        <v>0</v>
      </c>
      <c r="I277" s="4"/>
      <c r="J277" s="0" t="str">
        <f aca="false">IF(P277&gt;15,"lpg","50/50")</f>
        <v>50/50</v>
      </c>
      <c r="K277" s="0" t="n">
        <f aca="false">O276</f>
        <v>41.1</v>
      </c>
      <c r="L277" s="0" t="n">
        <f aca="false">ROUND(IF(J277="lpg",0,0.06*B277/2),2)</f>
        <v>3.27</v>
      </c>
      <c r="M277" s="0" t="str">
        <f aca="false">IF(AND(C277="czwartek",K277-L277&lt;40),"tak","nie")</f>
        <v>nie</v>
      </c>
      <c r="N277" s="0" t="n">
        <f aca="false">ROUND(IF(M277="tak",45-(K277-L277),0),2)</f>
        <v>0</v>
      </c>
      <c r="O277" s="0" t="n">
        <f aca="false">IF(M277="tak",45,K277-L277)</f>
        <v>37.83</v>
      </c>
      <c r="P277" s="0" t="n">
        <f aca="false">T276</f>
        <v>9.83</v>
      </c>
      <c r="Q277" s="4" t="n">
        <f aca="false">ROUND(IF(J277="lpg",B277*0.09,(B277/2)*0.09),2)</f>
        <v>4.91</v>
      </c>
      <c r="R277" s="0" t="str">
        <f aca="false">IF(P277-Q277&lt;5,"tak","nie")</f>
        <v>tak</v>
      </c>
      <c r="S277" s="0" t="n">
        <f aca="false">IF(R277="tak",30-AC277,0)</f>
        <v>25.08</v>
      </c>
      <c r="T277" s="0" t="n">
        <f aca="false">IF(R277="tak",30,P277-Q277)</f>
        <v>30</v>
      </c>
      <c r="AB277" s="0" t="str">
        <f aca="false">IF(P277&lt;5.25,"tak","")</f>
        <v/>
      </c>
      <c r="AC277" s="0" t="n">
        <f aca="false">P277-Q277</f>
        <v>4.91999999999999</v>
      </c>
    </row>
    <row r="278" customFormat="false" ht="13.8" hidden="false" customHeight="false" outlineLevel="0" collapsed="false">
      <c r="A278" s="3" t="n">
        <v>41916</v>
      </c>
      <c r="B278" s="0" t="n">
        <v>106</v>
      </c>
      <c r="C278" s="0" t="str">
        <f aca="false">IF(WEEKDAY(A278,2)=4,"czwartek","")</f>
        <v/>
      </c>
      <c r="E278" s="4" t="n">
        <f aca="false">IF(E277&lt;5,30,E277-G277)</f>
        <v>6.6</v>
      </c>
      <c r="F278" s="4" t="n">
        <f aca="false">IF(AND(F277&lt;40,C277="czwartek"),45,F277-H277)</f>
        <v>40.5</v>
      </c>
      <c r="G278" s="4" t="n">
        <f aca="false">IF(E278&gt;15,9/100*B278,9/100*B278/2)</f>
        <v>4.77</v>
      </c>
      <c r="H278" s="4" t="n">
        <f aca="false">IF(E278&lt;=15,6/100*B278/2,0)</f>
        <v>3.18</v>
      </c>
      <c r="I278" s="4"/>
      <c r="J278" s="0" t="str">
        <f aca="false">IF(P278&gt;15,"lpg","50/50")</f>
        <v>lpg</v>
      </c>
      <c r="K278" s="0" t="n">
        <f aca="false">O277</f>
        <v>37.83</v>
      </c>
      <c r="L278" s="0" t="n">
        <f aca="false">ROUND(IF(J278="lpg",0,0.06*B278/2),2)</f>
        <v>0</v>
      </c>
      <c r="M278" s="0" t="str">
        <f aca="false">IF(AND(C278="czwartek",K278-L278&lt;40),"tak","nie")</f>
        <v>nie</v>
      </c>
      <c r="N278" s="0" t="n">
        <f aca="false">ROUND(IF(M278="tak",45-(K278-L278),0),2)</f>
        <v>0</v>
      </c>
      <c r="O278" s="0" t="n">
        <f aca="false">IF(M278="tak",45,K278-L278)</f>
        <v>37.83</v>
      </c>
      <c r="P278" s="0" t="n">
        <f aca="false">T277</f>
        <v>30</v>
      </c>
      <c r="Q278" s="4" t="n">
        <f aca="false">ROUND(IF(J278="lpg",B278*0.09,(B278/2)*0.09),2)</f>
        <v>9.54</v>
      </c>
      <c r="R278" s="0" t="str">
        <f aca="false">IF(P278-Q278&lt;5,"tak","nie")</f>
        <v>nie</v>
      </c>
      <c r="S278" s="0" t="n">
        <f aca="false">IF(R278="tak",30-AC278,0)</f>
        <v>0</v>
      </c>
      <c r="T278" s="0" t="n">
        <f aca="false">IF(R278="tak",30,P278-Q278)</f>
        <v>20.46</v>
      </c>
      <c r="AB278" s="0" t="str">
        <f aca="false">IF(P278&lt;5.25,"tak","")</f>
        <v/>
      </c>
      <c r="AC278" s="0" t="n">
        <f aca="false">P278-Q278</f>
        <v>20.46</v>
      </c>
    </row>
    <row r="279" customFormat="false" ht="13.8" hidden="false" customHeight="false" outlineLevel="0" collapsed="false">
      <c r="A279" s="3" t="n">
        <v>41917</v>
      </c>
      <c r="B279" s="0" t="n">
        <v>17</v>
      </c>
      <c r="C279" s="0" t="str">
        <f aca="false">IF(WEEKDAY(A279,2)=4,"czwartek","")</f>
        <v/>
      </c>
      <c r="E279" s="4" t="n">
        <f aca="false">IF(E278&lt;5,30,E278-G278)</f>
        <v>1.83</v>
      </c>
      <c r="F279" s="4" t="n">
        <f aca="false">IF(AND(F278&lt;40,C278="czwartek"),45,F278-H278)</f>
        <v>37.32</v>
      </c>
      <c r="G279" s="4" t="n">
        <f aca="false">IF(E279&gt;15,9/100*B279,9/100*B279/2)</f>
        <v>0.765</v>
      </c>
      <c r="H279" s="4" t="n">
        <f aca="false">IF(E279&lt;=15,6/100*B279/2,0)</f>
        <v>0.51</v>
      </c>
      <c r="I279" s="4"/>
      <c r="J279" s="0" t="str">
        <f aca="false">IF(P279&gt;15,"lpg","50/50")</f>
        <v>lpg</v>
      </c>
      <c r="K279" s="0" t="n">
        <f aca="false">O278</f>
        <v>37.83</v>
      </c>
      <c r="L279" s="0" t="n">
        <f aca="false">ROUND(IF(J279="lpg",0,0.06*B279/2),2)</f>
        <v>0</v>
      </c>
      <c r="M279" s="0" t="str">
        <f aca="false">IF(AND(C279="czwartek",K279-L279&lt;40),"tak","nie")</f>
        <v>nie</v>
      </c>
      <c r="N279" s="0" t="n">
        <f aca="false">ROUND(IF(M279="tak",45-(K279-L279),0),2)</f>
        <v>0</v>
      </c>
      <c r="O279" s="0" t="n">
        <f aca="false">IF(M279="tak",45,K279-L279)</f>
        <v>37.83</v>
      </c>
      <c r="P279" s="0" t="n">
        <f aca="false">T278</f>
        <v>20.46</v>
      </c>
      <c r="Q279" s="4" t="n">
        <f aca="false">ROUND(IF(J279="lpg",B279*0.09,(B279/2)*0.09),2)</f>
        <v>1.53</v>
      </c>
      <c r="R279" s="0" t="str">
        <f aca="false">IF(P279-Q279&lt;5,"tak","nie")</f>
        <v>nie</v>
      </c>
      <c r="S279" s="0" t="n">
        <f aca="false">IF(R279="tak",30-AC279,0)</f>
        <v>0</v>
      </c>
      <c r="T279" s="0" t="n">
        <f aca="false">IF(R279="tak",30,P279-Q279)</f>
        <v>18.93</v>
      </c>
      <c r="AB279" s="0" t="str">
        <f aca="false">IF(P279&lt;5.25,"tak","")</f>
        <v/>
      </c>
      <c r="AC279" s="0" t="n">
        <f aca="false">P279-Q279</f>
        <v>18.93</v>
      </c>
    </row>
    <row r="280" customFormat="false" ht="13.8" hidden="false" customHeight="false" outlineLevel="0" collapsed="false">
      <c r="A280" s="3" t="n">
        <v>41918</v>
      </c>
      <c r="B280" s="0" t="n">
        <v>99</v>
      </c>
      <c r="C280" s="0" t="str">
        <f aca="false">IF(WEEKDAY(A280,2)=4,"czwartek","")</f>
        <v/>
      </c>
      <c r="E280" s="4" t="n">
        <f aca="false">IF(E279&lt;5,30,E279-G279)</f>
        <v>30</v>
      </c>
      <c r="F280" s="4" t="n">
        <f aca="false">IF(AND(F279&lt;40,C279="czwartek"),45,F279-H279)</f>
        <v>36.81</v>
      </c>
      <c r="G280" s="4" t="n">
        <f aca="false">IF(E280&gt;15,9/100*B280,9/100*B280/2)</f>
        <v>8.91</v>
      </c>
      <c r="H280" s="4" t="n">
        <f aca="false">IF(E280&lt;=15,6/100*B280/2,0)</f>
        <v>0</v>
      </c>
      <c r="I280" s="4"/>
      <c r="J280" s="0" t="str">
        <f aca="false">IF(P280&gt;15,"lpg","50/50")</f>
        <v>lpg</v>
      </c>
      <c r="K280" s="0" t="n">
        <f aca="false">O279</f>
        <v>37.83</v>
      </c>
      <c r="L280" s="0" t="n">
        <f aca="false">ROUND(IF(J280="lpg",0,0.06*B280/2),2)</f>
        <v>0</v>
      </c>
      <c r="M280" s="0" t="str">
        <f aca="false">IF(AND(C280="czwartek",K280-L280&lt;40),"tak","nie")</f>
        <v>nie</v>
      </c>
      <c r="N280" s="0" t="n">
        <f aca="false">ROUND(IF(M280="tak",45-(K280-L280),0),2)</f>
        <v>0</v>
      </c>
      <c r="O280" s="0" t="n">
        <f aca="false">IF(M280="tak",45,K280-L280)</f>
        <v>37.83</v>
      </c>
      <c r="P280" s="0" t="n">
        <f aca="false">T279</f>
        <v>18.93</v>
      </c>
      <c r="Q280" s="4" t="n">
        <f aca="false">ROUND(IF(J280="lpg",B280*0.09,(B280/2)*0.09),2)</f>
        <v>8.91</v>
      </c>
      <c r="R280" s="0" t="str">
        <f aca="false">IF(P280-Q280&lt;5,"tak","nie")</f>
        <v>nie</v>
      </c>
      <c r="S280" s="0" t="n">
        <f aca="false">IF(R280="tak",30-AC280,0)</f>
        <v>0</v>
      </c>
      <c r="T280" s="0" t="n">
        <f aca="false">IF(R280="tak",30,P280-Q280)</f>
        <v>10.02</v>
      </c>
      <c r="AB280" s="0" t="str">
        <f aca="false">IF(P280&lt;5.25,"tak","")</f>
        <v/>
      </c>
      <c r="AC280" s="0" t="n">
        <f aca="false">P280-Q280</f>
        <v>10.02</v>
      </c>
    </row>
    <row r="281" customFormat="false" ht="13.8" hidden="false" customHeight="false" outlineLevel="0" collapsed="false">
      <c r="A281" s="3" t="n">
        <v>41919</v>
      </c>
      <c r="B281" s="0" t="n">
        <v>30</v>
      </c>
      <c r="C281" s="0" t="str">
        <f aca="false">IF(WEEKDAY(A281,2)=4,"czwartek","")</f>
        <v/>
      </c>
      <c r="E281" s="4" t="n">
        <f aca="false">IF(E280&lt;5,30,E280-G280)</f>
        <v>21.09</v>
      </c>
      <c r="F281" s="4" t="n">
        <f aca="false">IF(AND(F280&lt;40,C280="czwartek"),45,F280-H280)</f>
        <v>36.81</v>
      </c>
      <c r="G281" s="4" t="n">
        <f aca="false">IF(E281&gt;15,9/100*B281,9/100*B281/2)</f>
        <v>2.7</v>
      </c>
      <c r="H281" s="4" t="n">
        <f aca="false">IF(E281&lt;=15,6/100*B281/2,0)</f>
        <v>0</v>
      </c>
      <c r="I281" s="4"/>
      <c r="J281" s="0" t="str">
        <f aca="false">IF(P281&gt;15,"lpg","50/50")</f>
        <v>50/50</v>
      </c>
      <c r="K281" s="0" t="n">
        <f aca="false">O280</f>
        <v>37.83</v>
      </c>
      <c r="L281" s="0" t="n">
        <f aca="false">ROUND(IF(J281="lpg",0,0.06*B281/2),2)</f>
        <v>0.9</v>
      </c>
      <c r="M281" s="0" t="str">
        <f aca="false">IF(AND(C281="czwartek",K281-L281&lt;40),"tak","nie")</f>
        <v>nie</v>
      </c>
      <c r="N281" s="0" t="n">
        <f aca="false">ROUND(IF(M281="tak",45-(K281-L281),0),2)</f>
        <v>0</v>
      </c>
      <c r="O281" s="0" t="n">
        <f aca="false">IF(M281="tak",45,K281-L281)</f>
        <v>36.93</v>
      </c>
      <c r="P281" s="0" t="n">
        <f aca="false">T280</f>
        <v>10.02</v>
      </c>
      <c r="Q281" s="4" t="n">
        <f aca="false">ROUND(IF(J281="lpg",B281*0.09,(B281/2)*0.09),2)</f>
        <v>1.35</v>
      </c>
      <c r="R281" s="0" t="str">
        <f aca="false">IF(P281-Q281&lt;5,"tak","nie")</f>
        <v>nie</v>
      </c>
      <c r="S281" s="0" t="n">
        <f aca="false">IF(R281="tak",30-AC281,0)</f>
        <v>0</v>
      </c>
      <c r="T281" s="0" t="n">
        <f aca="false">IF(R281="tak",30,P281-Q281)</f>
        <v>8.67</v>
      </c>
      <c r="AB281" s="0" t="str">
        <f aca="false">IF(P281&lt;5.25,"tak","")</f>
        <v/>
      </c>
      <c r="AC281" s="0" t="n">
        <f aca="false">P281-Q281</f>
        <v>8.67</v>
      </c>
    </row>
    <row r="282" customFormat="false" ht="13.8" hidden="false" customHeight="false" outlineLevel="0" collapsed="false">
      <c r="A282" s="3" t="n">
        <v>41920</v>
      </c>
      <c r="B282" s="0" t="n">
        <v>33</v>
      </c>
      <c r="C282" s="0" t="str">
        <f aca="false">IF(WEEKDAY(A282,2)=4,"czwartek","")</f>
        <v/>
      </c>
      <c r="E282" s="4" t="n">
        <f aca="false">IF(E281&lt;5,30,E281-G281)</f>
        <v>18.39</v>
      </c>
      <c r="F282" s="4" t="n">
        <f aca="false">IF(AND(F281&lt;40,C281="czwartek"),45,F281-H281)</f>
        <v>36.81</v>
      </c>
      <c r="G282" s="4" t="n">
        <f aca="false">IF(E282&gt;15,9/100*B282,9/100*B282/2)</f>
        <v>2.97</v>
      </c>
      <c r="H282" s="4" t="n">
        <f aca="false">IF(E282&lt;=15,6/100*B282/2,0)</f>
        <v>0</v>
      </c>
      <c r="I282" s="4"/>
      <c r="J282" s="0" t="str">
        <f aca="false">IF(P282&gt;15,"lpg","50/50")</f>
        <v>50/50</v>
      </c>
      <c r="K282" s="0" t="n">
        <f aca="false">O281</f>
        <v>36.93</v>
      </c>
      <c r="L282" s="0" t="n">
        <f aca="false">ROUND(IF(J282="lpg",0,0.06*B282/2),2)</f>
        <v>0.99</v>
      </c>
      <c r="M282" s="0" t="str">
        <f aca="false">IF(AND(C282="czwartek",K282-L282&lt;40),"tak","nie")</f>
        <v>nie</v>
      </c>
      <c r="N282" s="0" t="n">
        <f aca="false">ROUND(IF(M282="tak",45-(K282-L282),0),2)</f>
        <v>0</v>
      </c>
      <c r="O282" s="0" t="n">
        <f aca="false">IF(M282="tak",45,K282-L282)</f>
        <v>35.94</v>
      </c>
      <c r="P282" s="0" t="n">
        <f aca="false">T281</f>
        <v>8.67</v>
      </c>
      <c r="Q282" s="4" t="n">
        <f aca="false">ROUND(IF(J282="lpg",B282*0.09,(B282/2)*0.09),2)</f>
        <v>1.49</v>
      </c>
      <c r="R282" s="0" t="str">
        <f aca="false">IF(P282-Q282&lt;5,"tak","nie")</f>
        <v>nie</v>
      </c>
      <c r="S282" s="0" t="n">
        <f aca="false">IF(R282="tak",30-AC282,0)</f>
        <v>0</v>
      </c>
      <c r="T282" s="0" t="n">
        <f aca="false">IF(R282="tak",30,P282-Q282)</f>
        <v>7.18</v>
      </c>
      <c r="AB282" s="0" t="str">
        <f aca="false">IF(P282&lt;5.25,"tak","")</f>
        <v/>
      </c>
      <c r="AC282" s="0" t="n">
        <f aca="false">P282-Q282</f>
        <v>7.18</v>
      </c>
    </row>
    <row r="283" customFormat="false" ht="13.8" hidden="false" customHeight="false" outlineLevel="0" collapsed="false">
      <c r="A283" s="3" t="n">
        <v>41921</v>
      </c>
      <c r="B283" s="0" t="n">
        <v>102</v>
      </c>
      <c r="C283" s="0" t="str">
        <f aca="false">IF(WEEKDAY(A283,2)=4,"czwartek","")</f>
        <v>czwartek</v>
      </c>
      <c r="E283" s="4" t="n">
        <f aca="false">IF(E282&lt;5,30,E282-G282)</f>
        <v>15.42</v>
      </c>
      <c r="F283" s="4" t="n">
        <f aca="false">IF(AND(F282&lt;40,C282="czwartek"),45,F282-H282)</f>
        <v>36.81</v>
      </c>
      <c r="G283" s="4" t="n">
        <f aca="false">IF(E283&gt;15,9/100*B283,9/100*B283/2)</f>
        <v>9.18</v>
      </c>
      <c r="H283" s="4" t="n">
        <f aca="false">IF(E283&lt;=15,6/100*B283/2,0)</f>
        <v>0</v>
      </c>
      <c r="I283" s="4"/>
      <c r="J283" s="0" t="str">
        <f aca="false">IF(P283&gt;15,"lpg","50/50")</f>
        <v>50/50</v>
      </c>
      <c r="K283" s="0" t="n">
        <f aca="false">O282</f>
        <v>35.94</v>
      </c>
      <c r="L283" s="0" t="n">
        <f aca="false">ROUND(IF(J283="lpg",0,0.06*B283/2),2)</f>
        <v>3.06</v>
      </c>
      <c r="M283" s="0" t="str">
        <f aca="false">IF(AND(C283="czwartek",K283-L283&lt;40),"tak","nie")</f>
        <v>tak</v>
      </c>
      <c r="N283" s="0" t="n">
        <f aca="false">ROUND(IF(M283="tak",45-(K283-L283),0),2)</f>
        <v>12.12</v>
      </c>
      <c r="O283" s="0" t="n">
        <f aca="false">IF(M283="tak",45,K283-L283)</f>
        <v>45</v>
      </c>
      <c r="P283" s="0" t="n">
        <f aca="false">T282</f>
        <v>7.18</v>
      </c>
      <c r="Q283" s="4" t="n">
        <f aca="false">ROUND(IF(J283="lpg",B283*0.09,(B283/2)*0.09),2)</f>
        <v>4.59</v>
      </c>
      <c r="R283" s="0" t="str">
        <f aca="false">IF(P283-Q283&lt;5,"tak","nie")</f>
        <v>tak</v>
      </c>
      <c r="S283" s="0" t="n">
        <f aca="false">IF(R283="tak",30-AC283,0)</f>
        <v>27.41</v>
      </c>
      <c r="T283" s="0" t="n">
        <f aca="false">IF(R283="tak",30,P283-Q283)</f>
        <v>30</v>
      </c>
      <c r="AB283" s="0" t="str">
        <f aca="false">IF(P283&lt;5.25,"tak","")</f>
        <v/>
      </c>
      <c r="AC283" s="0" t="n">
        <f aca="false">P283-Q283</f>
        <v>2.59</v>
      </c>
    </row>
    <row r="284" customFormat="false" ht="13.8" hidden="false" customHeight="false" outlineLevel="0" collapsed="false">
      <c r="A284" s="3" t="n">
        <v>41922</v>
      </c>
      <c r="B284" s="0" t="n">
        <v>175</v>
      </c>
      <c r="C284" s="0" t="str">
        <f aca="false">IF(WEEKDAY(A284,2)=4,"czwartek","")</f>
        <v/>
      </c>
      <c r="E284" s="4" t="n">
        <f aca="false">IF(E283&lt;5,30,E283-G283)</f>
        <v>6.24</v>
      </c>
      <c r="F284" s="4" t="n">
        <f aca="false">IF(AND(F283&lt;40,C283="czwartek"),45,F283-H283)</f>
        <v>45</v>
      </c>
      <c r="G284" s="4" t="n">
        <f aca="false">IF(E284&gt;15,9/100*B284,9/100*B284/2)</f>
        <v>7.875</v>
      </c>
      <c r="H284" s="4" t="n">
        <f aca="false">IF(E284&lt;=15,6/100*B284/2,0)</f>
        <v>5.25</v>
      </c>
      <c r="I284" s="4"/>
      <c r="J284" s="0" t="str">
        <f aca="false">IF(P284&gt;15,"lpg","50/50")</f>
        <v>lpg</v>
      </c>
      <c r="K284" s="0" t="n">
        <f aca="false">O283</f>
        <v>45</v>
      </c>
      <c r="L284" s="0" t="n">
        <f aca="false">ROUND(IF(J284="lpg",0,0.06*B284/2),2)</f>
        <v>0</v>
      </c>
      <c r="M284" s="0" t="str">
        <f aca="false">IF(AND(C284="czwartek",K284-L284&lt;40),"tak","nie")</f>
        <v>nie</v>
      </c>
      <c r="N284" s="0" t="n">
        <f aca="false">ROUND(IF(M284="tak",45-(K284-L284),0),2)</f>
        <v>0</v>
      </c>
      <c r="O284" s="0" t="n">
        <f aca="false">IF(M284="tak",45,K284-L284)</f>
        <v>45</v>
      </c>
      <c r="P284" s="0" t="n">
        <f aca="false">T283</f>
        <v>30</v>
      </c>
      <c r="Q284" s="4" t="n">
        <f aca="false">ROUND(IF(J284="lpg",B284*0.09,(B284/2)*0.09),2)</f>
        <v>15.75</v>
      </c>
      <c r="R284" s="0" t="str">
        <f aca="false">IF(P284-Q284&lt;5,"tak","nie")</f>
        <v>nie</v>
      </c>
      <c r="S284" s="0" t="n">
        <f aca="false">IF(R284="tak",30-AC284,0)</f>
        <v>0</v>
      </c>
      <c r="T284" s="0" t="n">
        <f aca="false">IF(R284="tak",30,P284-Q284)</f>
        <v>14.25</v>
      </c>
      <c r="AB284" s="0" t="str">
        <f aca="false">IF(P284&lt;5.25,"tak","")</f>
        <v/>
      </c>
      <c r="AC284" s="0" t="n">
        <f aca="false">P284-Q284</f>
        <v>14.25</v>
      </c>
    </row>
    <row r="285" customFormat="false" ht="13.8" hidden="false" customHeight="false" outlineLevel="0" collapsed="false">
      <c r="A285" s="3" t="n">
        <v>41923</v>
      </c>
      <c r="B285" s="0" t="n">
        <v>124</v>
      </c>
      <c r="C285" s="0" t="str">
        <f aca="false">IF(WEEKDAY(A285,2)=4,"czwartek","")</f>
        <v/>
      </c>
      <c r="E285" s="4" t="n">
        <f aca="false">IF(E284&lt;5,30,E284-G284)</f>
        <v>-1.635</v>
      </c>
      <c r="F285" s="4" t="n">
        <f aca="false">IF(AND(F284&lt;40,C284="czwartek"),45,F284-H284)</f>
        <v>39.75</v>
      </c>
      <c r="G285" s="4" t="n">
        <f aca="false">IF(E285&gt;15,9/100*B285,9/100*B285/2)</f>
        <v>5.58</v>
      </c>
      <c r="H285" s="4" t="n">
        <f aca="false">IF(E285&lt;=15,6/100*B285/2,0)</f>
        <v>3.72</v>
      </c>
      <c r="I285" s="4"/>
      <c r="J285" s="0" t="str">
        <f aca="false">IF(P285&gt;15,"lpg","50/50")</f>
        <v>50/50</v>
      </c>
      <c r="K285" s="0" t="n">
        <f aca="false">O284</f>
        <v>45</v>
      </c>
      <c r="L285" s="0" t="n">
        <f aca="false">ROUND(IF(J285="lpg",0,0.06*B285/2),2)</f>
        <v>3.72</v>
      </c>
      <c r="M285" s="0" t="str">
        <f aca="false">IF(AND(C285="czwartek",K285-L285&lt;40),"tak","nie")</f>
        <v>nie</v>
      </c>
      <c r="N285" s="0" t="n">
        <f aca="false">ROUND(IF(M285="tak",45-(K285-L285),0),2)</f>
        <v>0</v>
      </c>
      <c r="O285" s="0" t="n">
        <f aca="false">IF(M285="tak",45,K285-L285)</f>
        <v>41.28</v>
      </c>
      <c r="P285" s="0" t="n">
        <f aca="false">T284</f>
        <v>14.25</v>
      </c>
      <c r="Q285" s="4" t="n">
        <f aca="false">ROUND(IF(J285="lpg",B285*0.09,(B285/2)*0.09),2)</f>
        <v>5.58</v>
      </c>
      <c r="R285" s="0" t="str">
        <f aca="false">IF(P285-Q285&lt;5,"tak","nie")</f>
        <v>nie</v>
      </c>
      <c r="S285" s="0" t="n">
        <f aca="false">IF(R285="tak",30-AC285,0)</f>
        <v>0</v>
      </c>
      <c r="T285" s="0" t="n">
        <f aca="false">IF(R285="tak",30,P285-Q285)</f>
        <v>8.67</v>
      </c>
      <c r="AB285" s="0" t="str">
        <f aca="false">IF(P285&lt;5.25,"tak","")</f>
        <v/>
      </c>
      <c r="AC285" s="0" t="n">
        <f aca="false">P285-Q285</f>
        <v>8.67</v>
      </c>
    </row>
    <row r="286" customFormat="false" ht="13.8" hidden="false" customHeight="false" outlineLevel="0" collapsed="false">
      <c r="A286" s="3" t="n">
        <v>41924</v>
      </c>
      <c r="B286" s="0" t="n">
        <v>121</v>
      </c>
      <c r="C286" s="0" t="str">
        <f aca="false">IF(WEEKDAY(A286,2)=4,"czwartek","")</f>
        <v/>
      </c>
      <c r="E286" s="4" t="n">
        <f aca="false">IF(E285&lt;5,30,E285-G285)</f>
        <v>30</v>
      </c>
      <c r="F286" s="4" t="n">
        <f aca="false">IF(AND(F285&lt;40,C285="czwartek"),45,F285-H285)</f>
        <v>36.03</v>
      </c>
      <c r="G286" s="4" t="n">
        <f aca="false">IF(E286&gt;15,9/100*B286,9/100*B286/2)</f>
        <v>10.89</v>
      </c>
      <c r="H286" s="4" t="n">
        <f aca="false">IF(E286&lt;=15,6/100*B286/2,0)</f>
        <v>0</v>
      </c>
      <c r="I286" s="4"/>
      <c r="J286" s="0" t="str">
        <f aca="false">IF(P286&gt;15,"lpg","50/50")</f>
        <v>50/50</v>
      </c>
      <c r="K286" s="0" t="n">
        <f aca="false">O285</f>
        <v>41.28</v>
      </c>
      <c r="L286" s="0" t="n">
        <f aca="false">ROUND(IF(J286="lpg",0,0.06*B286/2),2)</f>
        <v>3.63</v>
      </c>
      <c r="M286" s="0" t="str">
        <f aca="false">IF(AND(C286="czwartek",K286-L286&lt;40),"tak","nie")</f>
        <v>nie</v>
      </c>
      <c r="N286" s="0" t="n">
        <f aca="false">ROUND(IF(M286="tak",45-(K286-L286),0),2)</f>
        <v>0</v>
      </c>
      <c r="O286" s="0" t="n">
        <f aca="false">IF(M286="tak",45,K286-L286)</f>
        <v>37.65</v>
      </c>
      <c r="P286" s="0" t="n">
        <f aca="false">T285</f>
        <v>8.67</v>
      </c>
      <c r="Q286" s="4" t="n">
        <f aca="false">ROUND(IF(J286="lpg",B286*0.09,(B286/2)*0.09),2)</f>
        <v>5.45</v>
      </c>
      <c r="R286" s="0" t="str">
        <f aca="false">IF(P286-Q286&lt;5,"tak","nie")</f>
        <v>tak</v>
      </c>
      <c r="S286" s="0" t="n">
        <f aca="false">IF(R286="tak",30-AC286,0)</f>
        <v>26.78</v>
      </c>
      <c r="T286" s="0" t="n">
        <f aca="false">IF(R286="tak",30,P286-Q286)</f>
        <v>30</v>
      </c>
      <c r="AB286" s="0" t="str">
        <f aca="false">IF(P286&lt;5.25,"tak","")</f>
        <v/>
      </c>
      <c r="AC286" s="0" t="n">
        <f aca="false">P286-Q286</f>
        <v>3.22</v>
      </c>
    </row>
    <row r="287" customFormat="false" ht="13.8" hidden="false" customHeight="false" outlineLevel="0" collapsed="false">
      <c r="A287" s="3" t="n">
        <v>41925</v>
      </c>
      <c r="B287" s="0" t="n">
        <v>60</v>
      </c>
      <c r="C287" s="0" t="str">
        <f aca="false">IF(WEEKDAY(A287,2)=4,"czwartek","")</f>
        <v/>
      </c>
      <c r="E287" s="4" t="n">
        <f aca="false">IF(E286&lt;5,30,E286-G286)</f>
        <v>19.11</v>
      </c>
      <c r="F287" s="4" t="n">
        <f aca="false">IF(AND(F286&lt;40,C286="czwartek"),45,F286-H286)</f>
        <v>36.03</v>
      </c>
      <c r="G287" s="4" t="n">
        <f aca="false">IF(E287&gt;15,9/100*B287,9/100*B287/2)</f>
        <v>5.4</v>
      </c>
      <c r="H287" s="4" t="n">
        <f aca="false">IF(E287&lt;=15,6/100*B287/2,0)</f>
        <v>0</v>
      </c>
      <c r="I287" s="4"/>
      <c r="J287" s="0" t="str">
        <f aca="false">IF(P287&gt;15,"lpg","50/50")</f>
        <v>lpg</v>
      </c>
      <c r="K287" s="0" t="n">
        <f aca="false">O286</f>
        <v>37.65</v>
      </c>
      <c r="L287" s="0" t="n">
        <f aca="false">ROUND(IF(J287="lpg",0,0.06*B287/2),2)</f>
        <v>0</v>
      </c>
      <c r="M287" s="0" t="str">
        <f aca="false">IF(AND(C287="czwartek",K287-L287&lt;40),"tak","nie")</f>
        <v>nie</v>
      </c>
      <c r="N287" s="0" t="n">
        <f aca="false">ROUND(IF(M287="tak",45-(K287-L287),0),2)</f>
        <v>0</v>
      </c>
      <c r="O287" s="0" t="n">
        <f aca="false">IF(M287="tak",45,K287-L287)</f>
        <v>37.65</v>
      </c>
      <c r="P287" s="0" t="n">
        <f aca="false">T286</f>
        <v>30</v>
      </c>
      <c r="Q287" s="4" t="n">
        <f aca="false">ROUND(IF(J287="lpg",B287*0.09,(B287/2)*0.09),2)</f>
        <v>5.4</v>
      </c>
      <c r="R287" s="0" t="str">
        <f aca="false">IF(P287-Q287&lt;5,"tak","nie")</f>
        <v>nie</v>
      </c>
      <c r="S287" s="0" t="n">
        <f aca="false">IF(R287="tak",30-AC287,0)</f>
        <v>0</v>
      </c>
      <c r="T287" s="0" t="n">
        <f aca="false">IF(R287="tak",30,P287-Q287)</f>
        <v>24.6</v>
      </c>
      <c r="AB287" s="0" t="str">
        <f aca="false">IF(P287&lt;5.25,"tak","")</f>
        <v/>
      </c>
      <c r="AC287" s="0" t="n">
        <f aca="false">P287-Q287</f>
        <v>24.6</v>
      </c>
    </row>
    <row r="288" customFormat="false" ht="13.8" hidden="false" customHeight="false" outlineLevel="0" collapsed="false">
      <c r="A288" s="3" t="n">
        <v>41926</v>
      </c>
      <c r="B288" s="0" t="n">
        <v>55</v>
      </c>
      <c r="C288" s="0" t="str">
        <f aca="false">IF(WEEKDAY(A288,2)=4,"czwartek","")</f>
        <v/>
      </c>
      <c r="E288" s="4" t="n">
        <f aca="false">IF(E287&lt;5,30,E287-G287)</f>
        <v>13.71</v>
      </c>
      <c r="F288" s="4" t="n">
        <f aca="false">IF(AND(F287&lt;40,C287="czwartek"),45,F287-H287)</f>
        <v>36.03</v>
      </c>
      <c r="G288" s="4" t="n">
        <f aca="false">IF(E288&gt;15,9/100*B288,9/100*B288/2)</f>
        <v>2.475</v>
      </c>
      <c r="H288" s="4" t="n">
        <f aca="false">IF(E288&lt;=15,6/100*B288/2,0)</f>
        <v>1.65</v>
      </c>
      <c r="I288" s="4"/>
      <c r="J288" s="0" t="str">
        <f aca="false">IF(P288&gt;15,"lpg","50/50")</f>
        <v>lpg</v>
      </c>
      <c r="K288" s="0" t="n">
        <f aca="false">O287</f>
        <v>37.65</v>
      </c>
      <c r="L288" s="0" t="n">
        <f aca="false">ROUND(IF(J288="lpg",0,0.06*B288/2),2)</f>
        <v>0</v>
      </c>
      <c r="M288" s="0" t="str">
        <f aca="false">IF(AND(C288="czwartek",K288-L288&lt;40),"tak","nie")</f>
        <v>nie</v>
      </c>
      <c r="N288" s="0" t="n">
        <f aca="false">ROUND(IF(M288="tak",45-(K288-L288),0),2)</f>
        <v>0</v>
      </c>
      <c r="O288" s="0" t="n">
        <f aca="false">IF(M288="tak",45,K288-L288)</f>
        <v>37.65</v>
      </c>
      <c r="P288" s="0" t="n">
        <f aca="false">T287</f>
        <v>24.6</v>
      </c>
      <c r="Q288" s="4" t="n">
        <f aca="false">ROUND(IF(J288="lpg",B288*0.09,(B288/2)*0.09),2)</f>
        <v>4.95</v>
      </c>
      <c r="R288" s="0" t="str">
        <f aca="false">IF(P288-Q288&lt;5,"tak","nie")</f>
        <v>nie</v>
      </c>
      <c r="S288" s="0" t="n">
        <f aca="false">IF(R288="tak",30-AC288,0)</f>
        <v>0</v>
      </c>
      <c r="T288" s="0" t="n">
        <f aca="false">IF(R288="tak",30,P288-Q288)</f>
        <v>19.65</v>
      </c>
      <c r="AB288" s="0" t="str">
        <f aca="false">IF(P288&lt;5.25,"tak","")</f>
        <v/>
      </c>
      <c r="AC288" s="0" t="n">
        <f aca="false">P288-Q288</f>
        <v>19.65</v>
      </c>
    </row>
    <row r="289" customFormat="false" ht="13.8" hidden="false" customHeight="false" outlineLevel="0" collapsed="false">
      <c r="A289" s="3" t="n">
        <v>41927</v>
      </c>
      <c r="B289" s="0" t="n">
        <v>116</v>
      </c>
      <c r="C289" s="0" t="str">
        <f aca="false">IF(WEEKDAY(A289,2)=4,"czwartek","")</f>
        <v/>
      </c>
      <c r="E289" s="4" t="n">
        <f aca="false">IF(E288&lt;5,30,E288-G288)</f>
        <v>11.235</v>
      </c>
      <c r="F289" s="4" t="n">
        <f aca="false">IF(AND(F288&lt;40,C288="czwartek"),45,F288-H288)</f>
        <v>34.38</v>
      </c>
      <c r="G289" s="4" t="n">
        <f aca="false">IF(E289&gt;15,9/100*B289,9/100*B289/2)</f>
        <v>5.22</v>
      </c>
      <c r="H289" s="4" t="n">
        <f aca="false">IF(E289&lt;=15,6/100*B289/2,0)</f>
        <v>3.48</v>
      </c>
      <c r="I289" s="4"/>
      <c r="J289" s="0" t="str">
        <f aca="false">IF(P289&gt;15,"lpg","50/50")</f>
        <v>lpg</v>
      </c>
      <c r="K289" s="0" t="n">
        <f aca="false">O288</f>
        <v>37.65</v>
      </c>
      <c r="L289" s="0" t="n">
        <f aca="false">ROUND(IF(J289="lpg",0,0.06*B289/2),2)</f>
        <v>0</v>
      </c>
      <c r="M289" s="0" t="str">
        <f aca="false">IF(AND(C289="czwartek",K289-L289&lt;40),"tak","nie")</f>
        <v>nie</v>
      </c>
      <c r="N289" s="0" t="n">
        <f aca="false">ROUND(IF(M289="tak",45-(K289-L289),0),2)</f>
        <v>0</v>
      </c>
      <c r="O289" s="0" t="n">
        <f aca="false">IF(M289="tak",45,K289-L289)</f>
        <v>37.65</v>
      </c>
      <c r="P289" s="0" t="n">
        <f aca="false">T288</f>
        <v>19.65</v>
      </c>
      <c r="Q289" s="4" t="n">
        <f aca="false">ROUND(IF(J289="lpg",B289*0.09,(B289/2)*0.09),2)</f>
        <v>10.44</v>
      </c>
      <c r="R289" s="0" t="str">
        <f aca="false">IF(P289-Q289&lt;5,"tak","nie")</f>
        <v>nie</v>
      </c>
      <c r="S289" s="0" t="n">
        <f aca="false">IF(R289="tak",30-AC289,0)</f>
        <v>0</v>
      </c>
      <c r="T289" s="0" t="n">
        <f aca="false">IF(R289="tak",30,P289-Q289)</f>
        <v>9.21</v>
      </c>
      <c r="AB289" s="0" t="str">
        <f aca="false">IF(P289&lt;5.25,"tak","")</f>
        <v/>
      </c>
      <c r="AC289" s="0" t="n">
        <f aca="false">P289-Q289</f>
        <v>9.21</v>
      </c>
    </row>
    <row r="290" customFormat="false" ht="13.8" hidden="false" customHeight="false" outlineLevel="0" collapsed="false">
      <c r="A290" s="3" t="n">
        <v>41928</v>
      </c>
      <c r="B290" s="0" t="n">
        <v>123</v>
      </c>
      <c r="C290" s="0" t="str">
        <f aca="false">IF(WEEKDAY(A290,2)=4,"czwartek","")</f>
        <v>czwartek</v>
      </c>
      <c r="E290" s="4" t="n">
        <f aca="false">IF(E289&lt;5,30,E289-G289)</f>
        <v>6.015</v>
      </c>
      <c r="F290" s="4" t="n">
        <f aca="false">IF(AND(F289&lt;40,C289="czwartek"),45,F289-H289)</f>
        <v>30.9</v>
      </c>
      <c r="G290" s="4" t="n">
        <f aca="false">IF(E290&gt;15,9/100*B290,9/100*B290/2)</f>
        <v>5.535</v>
      </c>
      <c r="H290" s="4" t="n">
        <f aca="false">IF(E290&lt;=15,6/100*B290/2,0)</f>
        <v>3.69</v>
      </c>
      <c r="I290" s="4"/>
      <c r="J290" s="0" t="str">
        <f aca="false">IF(P290&gt;15,"lpg","50/50")</f>
        <v>50/50</v>
      </c>
      <c r="K290" s="0" t="n">
        <f aca="false">O289</f>
        <v>37.65</v>
      </c>
      <c r="L290" s="0" t="n">
        <f aca="false">ROUND(IF(J290="lpg",0,0.06*B290/2),2)</f>
        <v>3.69</v>
      </c>
      <c r="M290" s="0" t="str">
        <f aca="false">IF(AND(C290="czwartek",K290-L290&lt;40),"tak","nie")</f>
        <v>tak</v>
      </c>
      <c r="N290" s="0" t="n">
        <f aca="false">ROUND(IF(M290="tak",45-(K290-L290),0),2)</f>
        <v>11.04</v>
      </c>
      <c r="O290" s="0" t="n">
        <f aca="false">IF(M290="tak",45,K290-L290)</f>
        <v>45</v>
      </c>
      <c r="P290" s="0" t="n">
        <f aca="false">T289</f>
        <v>9.21</v>
      </c>
      <c r="Q290" s="4" t="n">
        <f aca="false">ROUND(IF(J290="lpg",B290*0.09,(B290/2)*0.09),2)</f>
        <v>5.54</v>
      </c>
      <c r="R290" s="0" t="str">
        <f aca="false">IF(P290-Q290&lt;5,"tak","nie")</f>
        <v>tak</v>
      </c>
      <c r="S290" s="0" t="n">
        <f aca="false">IF(R290="tak",30-AC290,0)</f>
        <v>26.33</v>
      </c>
      <c r="T290" s="0" t="n">
        <f aca="false">IF(R290="tak",30,P290-Q290)</f>
        <v>30</v>
      </c>
      <c r="AB290" s="0" t="str">
        <f aca="false">IF(P290&lt;5.25,"tak","")</f>
        <v/>
      </c>
      <c r="AC290" s="0" t="n">
        <f aca="false">P290-Q290</f>
        <v>3.67</v>
      </c>
    </row>
    <row r="291" customFormat="false" ht="13.8" hidden="false" customHeight="false" outlineLevel="0" collapsed="false">
      <c r="A291" s="3" t="n">
        <v>41929</v>
      </c>
      <c r="B291" s="0" t="n">
        <v>123</v>
      </c>
      <c r="C291" s="0" t="str">
        <f aca="false">IF(WEEKDAY(A291,2)=4,"czwartek","")</f>
        <v/>
      </c>
      <c r="E291" s="4" t="n">
        <f aca="false">IF(E290&lt;5,30,E290-G290)</f>
        <v>0.480000000000001</v>
      </c>
      <c r="F291" s="4" t="n">
        <f aca="false">IF(AND(F290&lt;40,C290="czwartek"),45,F290-H290)</f>
        <v>45</v>
      </c>
      <c r="G291" s="4" t="n">
        <f aca="false">IF(E291&gt;15,9/100*B291,9/100*B291/2)</f>
        <v>5.535</v>
      </c>
      <c r="H291" s="4" t="n">
        <f aca="false">IF(E291&lt;=15,6/100*B291/2,0)</f>
        <v>3.69</v>
      </c>
      <c r="I291" s="4"/>
      <c r="J291" s="0" t="str">
        <f aca="false">IF(P291&gt;15,"lpg","50/50")</f>
        <v>lpg</v>
      </c>
      <c r="K291" s="0" t="n">
        <f aca="false">O290</f>
        <v>45</v>
      </c>
      <c r="L291" s="0" t="n">
        <f aca="false">ROUND(IF(J291="lpg",0,0.06*B291/2),2)</f>
        <v>0</v>
      </c>
      <c r="M291" s="0" t="str">
        <f aca="false">IF(AND(C291="czwartek",K291-L291&lt;40),"tak","nie")</f>
        <v>nie</v>
      </c>
      <c r="N291" s="0" t="n">
        <f aca="false">ROUND(IF(M291="tak",45-(K291-L291),0),2)</f>
        <v>0</v>
      </c>
      <c r="O291" s="0" t="n">
        <f aca="false">IF(M291="tak",45,K291-L291)</f>
        <v>45</v>
      </c>
      <c r="P291" s="0" t="n">
        <f aca="false">T290</f>
        <v>30</v>
      </c>
      <c r="Q291" s="4" t="n">
        <f aca="false">ROUND(IF(J291="lpg",B291*0.09,(B291/2)*0.09),2)</f>
        <v>11.07</v>
      </c>
      <c r="R291" s="0" t="str">
        <f aca="false">IF(P291-Q291&lt;5,"tak","nie")</f>
        <v>nie</v>
      </c>
      <c r="S291" s="0" t="n">
        <f aca="false">IF(R291="tak",30-AC291,0)</f>
        <v>0</v>
      </c>
      <c r="T291" s="0" t="n">
        <f aca="false">IF(R291="tak",30,P291-Q291)</f>
        <v>18.93</v>
      </c>
      <c r="AB291" s="0" t="str">
        <f aca="false">IF(P291&lt;5.25,"tak","")</f>
        <v/>
      </c>
      <c r="AC291" s="0" t="n">
        <f aca="false">P291-Q291</f>
        <v>18.93</v>
      </c>
    </row>
    <row r="292" customFormat="false" ht="13.8" hidden="false" customHeight="false" outlineLevel="0" collapsed="false">
      <c r="A292" s="3" t="n">
        <v>41930</v>
      </c>
      <c r="B292" s="0" t="n">
        <v>145</v>
      </c>
      <c r="C292" s="0" t="str">
        <f aca="false">IF(WEEKDAY(A292,2)=4,"czwartek","")</f>
        <v/>
      </c>
      <c r="E292" s="4" t="n">
        <f aca="false">IF(E291&lt;5,30,E291-G291)</f>
        <v>30</v>
      </c>
      <c r="F292" s="4" t="n">
        <f aca="false">IF(AND(F291&lt;40,C291="czwartek"),45,F291-H291)</f>
        <v>41.31</v>
      </c>
      <c r="G292" s="4" t="n">
        <f aca="false">IF(E292&gt;15,9/100*B292,9/100*B292/2)</f>
        <v>13.05</v>
      </c>
      <c r="H292" s="4" t="n">
        <f aca="false">IF(E292&lt;=15,6/100*B292/2,0)</f>
        <v>0</v>
      </c>
      <c r="I292" s="4"/>
      <c r="J292" s="0" t="str">
        <f aca="false">IF(P292&gt;15,"lpg","50/50")</f>
        <v>lpg</v>
      </c>
      <c r="K292" s="0" t="n">
        <f aca="false">O291</f>
        <v>45</v>
      </c>
      <c r="L292" s="0" t="n">
        <f aca="false">ROUND(IF(J292="lpg",0,0.06*B292/2),2)</f>
        <v>0</v>
      </c>
      <c r="M292" s="0" t="str">
        <f aca="false">IF(AND(C292="czwartek",K292-L292&lt;40),"tak","nie")</f>
        <v>nie</v>
      </c>
      <c r="N292" s="0" t="n">
        <f aca="false">ROUND(IF(M292="tak",45-(K292-L292),0),2)</f>
        <v>0</v>
      </c>
      <c r="O292" s="0" t="n">
        <f aca="false">IF(M292="tak",45,K292-L292)</f>
        <v>45</v>
      </c>
      <c r="P292" s="0" t="n">
        <f aca="false">T291</f>
        <v>18.93</v>
      </c>
      <c r="Q292" s="4" t="n">
        <f aca="false">ROUND(IF(J292="lpg",B292*0.09,(B292/2)*0.09),2)</f>
        <v>13.05</v>
      </c>
      <c r="R292" s="0" t="str">
        <f aca="false">IF(P292-Q292&lt;5,"tak","nie")</f>
        <v>nie</v>
      </c>
      <c r="S292" s="0" t="n">
        <f aca="false">IF(R292="tak",30-AC292,0)</f>
        <v>0</v>
      </c>
      <c r="T292" s="0" t="n">
        <f aca="false">IF(R292="tak",30,P292-Q292)</f>
        <v>5.88</v>
      </c>
      <c r="AB292" s="0" t="str">
        <f aca="false">IF(P292&lt;5.25,"tak","")</f>
        <v/>
      </c>
      <c r="AC292" s="0" t="n">
        <f aca="false">P292-Q292</f>
        <v>5.88</v>
      </c>
    </row>
    <row r="293" customFormat="false" ht="13.8" hidden="false" customHeight="false" outlineLevel="0" collapsed="false">
      <c r="A293" s="3" t="n">
        <v>41931</v>
      </c>
      <c r="B293" s="0" t="n">
        <v>87</v>
      </c>
      <c r="C293" s="0" t="str">
        <f aca="false">IF(WEEKDAY(A293,2)=4,"czwartek","")</f>
        <v/>
      </c>
      <c r="E293" s="4" t="n">
        <f aca="false">IF(E292&lt;5,30,E292-G292)</f>
        <v>16.95</v>
      </c>
      <c r="F293" s="4" t="n">
        <f aca="false">IF(AND(F292&lt;40,C292="czwartek"),45,F292-H292)</f>
        <v>41.31</v>
      </c>
      <c r="G293" s="4" t="n">
        <f aca="false">IF(E293&gt;15,9/100*B293,9/100*B293/2)</f>
        <v>7.83</v>
      </c>
      <c r="H293" s="4" t="n">
        <f aca="false">IF(E293&lt;=15,6/100*B293/2,0)</f>
        <v>0</v>
      </c>
      <c r="I293" s="4"/>
      <c r="J293" s="0" t="str">
        <f aca="false">IF(P293&gt;15,"lpg","50/50")</f>
        <v>50/50</v>
      </c>
      <c r="K293" s="0" t="n">
        <f aca="false">O292</f>
        <v>45</v>
      </c>
      <c r="L293" s="0" t="n">
        <f aca="false">ROUND(IF(J293="lpg",0,0.06*B293/2),2)</f>
        <v>2.61</v>
      </c>
      <c r="M293" s="0" t="str">
        <f aca="false">IF(AND(C293="czwartek",K293-L293&lt;40),"tak","nie")</f>
        <v>nie</v>
      </c>
      <c r="N293" s="0" t="n">
        <f aca="false">ROUND(IF(M293="tak",45-(K293-L293),0),2)</f>
        <v>0</v>
      </c>
      <c r="O293" s="0" t="n">
        <f aca="false">IF(M293="tak",45,K293-L293)</f>
        <v>42.39</v>
      </c>
      <c r="P293" s="0" t="n">
        <f aca="false">T292</f>
        <v>5.88</v>
      </c>
      <c r="Q293" s="4" t="n">
        <f aca="false">ROUND(IF(J293="lpg",B293*0.09,(B293/2)*0.09),2)</f>
        <v>3.92</v>
      </c>
      <c r="R293" s="0" t="str">
        <f aca="false">IF(P293-Q293&lt;5,"tak","nie")</f>
        <v>tak</v>
      </c>
      <c r="S293" s="0" t="n">
        <f aca="false">IF(R293="tak",30-AC293,0)</f>
        <v>28.04</v>
      </c>
      <c r="T293" s="0" t="n">
        <f aca="false">IF(R293="tak",30,P293-Q293)</f>
        <v>30</v>
      </c>
      <c r="AB293" s="0" t="str">
        <f aca="false">IF(P293&lt;5.25,"tak","")</f>
        <v/>
      </c>
      <c r="AC293" s="0" t="n">
        <f aca="false">P293-Q293</f>
        <v>1.96</v>
      </c>
    </row>
    <row r="294" customFormat="false" ht="13.8" hidden="false" customHeight="false" outlineLevel="0" collapsed="false">
      <c r="A294" s="3" t="n">
        <v>41932</v>
      </c>
      <c r="B294" s="0" t="n">
        <v>117</v>
      </c>
      <c r="C294" s="0" t="str">
        <f aca="false">IF(WEEKDAY(A294,2)=4,"czwartek","")</f>
        <v/>
      </c>
      <c r="E294" s="4" t="n">
        <f aca="false">IF(E293&lt;5,30,E293-G293)</f>
        <v>9.12</v>
      </c>
      <c r="F294" s="4" t="n">
        <f aca="false">IF(AND(F293&lt;40,C293="czwartek"),45,F293-H293)</f>
        <v>41.31</v>
      </c>
      <c r="G294" s="4" t="n">
        <f aca="false">IF(E294&gt;15,9/100*B294,9/100*B294/2)</f>
        <v>5.265</v>
      </c>
      <c r="H294" s="4" t="n">
        <f aca="false">IF(E294&lt;=15,6/100*B294/2,0)</f>
        <v>3.51</v>
      </c>
      <c r="I294" s="4"/>
      <c r="J294" s="0" t="str">
        <f aca="false">IF(P294&gt;15,"lpg","50/50")</f>
        <v>lpg</v>
      </c>
      <c r="K294" s="0" t="n">
        <f aca="false">O293</f>
        <v>42.39</v>
      </c>
      <c r="L294" s="0" t="n">
        <f aca="false">ROUND(IF(J294="lpg",0,0.06*B294/2),2)</f>
        <v>0</v>
      </c>
      <c r="M294" s="0" t="str">
        <f aca="false">IF(AND(C294="czwartek",K294-L294&lt;40),"tak","nie")</f>
        <v>nie</v>
      </c>
      <c r="N294" s="0" t="n">
        <f aca="false">ROUND(IF(M294="tak",45-(K294-L294),0),2)</f>
        <v>0</v>
      </c>
      <c r="O294" s="0" t="n">
        <f aca="false">IF(M294="tak",45,K294-L294)</f>
        <v>42.39</v>
      </c>
      <c r="P294" s="0" t="n">
        <f aca="false">T293</f>
        <v>30</v>
      </c>
      <c r="Q294" s="4" t="n">
        <f aca="false">ROUND(IF(J294="lpg",B294*0.09,(B294/2)*0.09),2)</f>
        <v>10.53</v>
      </c>
      <c r="R294" s="0" t="str">
        <f aca="false">IF(P294-Q294&lt;5,"tak","nie")</f>
        <v>nie</v>
      </c>
      <c r="S294" s="0" t="n">
        <f aca="false">IF(R294="tak",30-AC294,0)</f>
        <v>0</v>
      </c>
      <c r="T294" s="0" t="n">
        <f aca="false">IF(R294="tak",30,P294-Q294)</f>
        <v>19.47</v>
      </c>
      <c r="AB294" s="0" t="str">
        <f aca="false">IF(P294&lt;5.25,"tak","")</f>
        <v/>
      </c>
      <c r="AC294" s="0" t="n">
        <f aca="false">P294-Q294</f>
        <v>19.47</v>
      </c>
    </row>
    <row r="295" customFormat="false" ht="13.8" hidden="false" customHeight="false" outlineLevel="0" collapsed="false">
      <c r="A295" s="3" t="n">
        <v>41933</v>
      </c>
      <c r="B295" s="0" t="n">
        <v>61</v>
      </c>
      <c r="C295" s="0" t="str">
        <f aca="false">IF(WEEKDAY(A295,2)=4,"czwartek","")</f>
        <v/>
      </c>
      <c r="E295" s="4" t="n">
        <f aca="false">IF(E294&lt;5,30,E294-G294)</f>
        <v>3.855</v>
      </c>
      <c r="F295" s="4" t="n">
        <f aca="false">IF(AND(F294&lt;40,C294="czwartek"),45,F294-H294)</f>
        <v>37.8</v>
      </c>
      <c r="G295" s="4" t="n">
        <f aca="false">IF(E295&gt;15,9/100*B295,9/100*B295/2)</f>
        <v>2.745</v>
      </c>
      <c r="H295" s="4" t="n">
        <f aca="false">IF(E295&lt;=15,6/100*B295/2,0)</f>
        <v>1.83</v>
      </c>
      <c r="I295" s="4"/>
      <c r="J295" s="0" t="str">
        <f aca="false">IF(P295&gt;15,"lpg","50/50")</f>
        <v>lpg</v>
      </c>
      <c r="K295" s="0" t="n">
        <f aca="false">O294</f>
        <v>42.39</v>
      </c>
      <c r="L295" s="0" t="n">
        <f aca="false">ROUND(IF(J295="lpg",0,0.06*B295/2),2)</f>
        <v>0</v>
      </c>
      <c r="M295" s="0" t="str">
        <f aca="false">IF(AND(C295="czwartek",K295-L295&lt;40),"tak","nie")</f>
        <v>nie</v>
      </c>
      <c r="N295" s="0" t="n">
        <f aca="false">ROUND(IF(M295="tak",45-(K295-L295),0),2)</f>
        <v>0</v>
      </c>
      <c r="O295" s="0" t="n">
        <f aca="false">IF(M295="tak",45,K295-L295)</f>
        <v>42.39</v>
      </c>
      <c r="P295" s="0" t="n">
        <f aca="false">T294</f>
        <v>19.47</v>
      </c>
      <c r="Q295" s="4" t="n">
        <f aca="false">ROUND(IF(J295="lpg",B295*0.09,(B295/2)*0.09),2)</f>
        <v>5.49</v>
      </c>
      <c r="R295" s="0" t="str">
        <f aca="false">IF(P295-Q295&lt;5,"tak","nie")</f>
        <v>nie</v>
      </c>
      <c r="S295" s="0" t="n">
        <f aca="false">IF(R295="tak",30-AC295,0)</f>
        <v>0</v>
      </c>
      <c r="T295" s="0" t="n">
        <f aca="false">IF(R295="tak",30,P295-Q295)</f>
        <v>13.98</v>
      </c>
      <c r="AB295" s="0" t="str">
        <f aca="false">IF(P295&lt;5.25,"tak","")</f>
        <v/>
      </c>
      <c r="AC295" s="0" t="n">
        <f aca="false">P295-Q295</f>
        <v>13.98</v>
      </c>
    </row>
    <row r="296" customFormat="false" ht="13.8" hidden="false" customHeight="false" outlineLevel="0" collapsed="false">
      <c r="A296" s="3" t="n">
        <v>41934</v>
      </c>
      <c r="B296" s="0" t="n">
        <v>94</v>
      </c>
      <c r="C296" s="0" t="str">
        <f aca="false">IF(WEEKDAY(A296,2)=4,"czwartek","")</f>
        <v/>
      </c>
      <c r="E296" s="4" t="n">
        <f aca="false">IF(E295&lt;5,30,E295-G295)</f>
        <v>30</v>
      </c>
      <c r="F296" s="4" t="n">
        <f aca="false">IF(AND(F295&lt;40,C295="czwartek"),45,F295-H295)</f>
        <v>35.97</v>
      </c>
      <c r="G296" s="4" t="n">
        <f aca="false">IF(E296&gt;15,9/100*B296,9/100*B296/2)</f>
        <v>8.46</v>
      </c>
      <c r="H296" s="4" t="n">
        <f aca="false">IF(E296&lt;=15,6/100*B296/2,0)</f>
        <v>0</v>
      </c>
      <c r="I296" s="4"/>
      <c r="J296" s="0" t="str">
        <f aca="false">IF(P296&gt;15,"lpg","50/50")</f>
        <v>50/50</v>
      </c>
      <c r="K296" s="0" t="n">
        <f aca="false">O295</f>
        <v>42.39</v>
      </c>
      <c r="L296" s="0" t="n">
        <f aca="false">ROUND(IF(J296="lpg",0,0.06*B296/2),2)</f>
        <v>2.82</v>
      </c>
      <c r="M296" s="0" t="str">
        <f aca="false">IF(AND(C296="czwartek",K296-L296&lt;40),"tak","nie")</f>
        <v>nie</v>
      </c>
      <c r="N296" s="0" t="n">
        <f aca="false">ROUND(IF(M296="tak",45-(K296-L296),0),2)</f>
        <v>0</v>
      </c>
      <c r="O296" s="0" t="n">
        <f aca="false">IF(M296="tak",45,K296-L296)</f>
        <v>39.57</v>
      </c>
      <c r="P296" s="0" t="n">
        <f aca="false">T295</f>
        <v>13.98</v>
      </c>
      <c r="Q296" s="4" t="n">
        <f aca="false">ROUND(IF(J296="lpg",B296*0.09,(B296/2)*0.09),2)</f>
        <v>4.23</v>
      </c>
      <c r="R296" s="0" t="str">
        <f aca="false">IF(P296-Q296&lt;5,"tak","nie")</f>
        <v>nie</v>
      </c>
      <c r="S296" s="0" t="n">
        <f aca="false">IF(R296="tak",30-AC296,0)</f>
        <v>0</v>
      </c>
      <c r="T296" s="0" t="n">
        <f aca="false">IF(R296="tak",30,P296-Q296)</f>
        <v>9.75</v>
      </c>
      <c r="AB296" s="0" t="str">
        <f aca="false">IF(P296&lt;5.25,"tak","")</f>
        <v/>
      </c>
      <c r="AC296" s="0" t="n">
        <f aca="false">P296-Q296</f>
        <v>9.75</v>
      </c>
    </row>
    <row r="297" customFormat="false" ht="13.8" hidden="false" customHeight="false" outlineLevel="0" collapsed="false">
      <c r="A297" s="3" t="n">
        <v>41935</v>
      </c>
      <c r="B297" s="0" t="n">
        <v>113</v>
      </c>
      <c r="C297" s="0" t="str">
        <f aca="false">IF(WEEKDAY(A297,2)=4,"czwartek","")</f>
        <v>czwartek</v>
      </c>
      <c r="E297" s="4" t="n">
        <f aca="false">IF(E296&lt;5,30,E296-G296)</f>
        <v>21.54</v>
      </c>
      <c r="F297" s="4" t="n">
        <f aca="false">IF(AND(F296&lt;40,C296="czwartek"),45,F296-H296)</f>
        <v>35.97</v>
      </c>
      <c r="G297" s="4" t="n">
        <f aca="false">IF(E297&gt;15,9/100*B297,9/100*B297/2)</f>
        <v>10.17</v>
      </c>
      <c r="H297" s="4" t="n">
        <f aca="false">IF(E297&lt;=15,6/100*B297/2,0)</f>
        <v>0</v>
      </c>
      <c r="I297" s="4"/>
      <c r="J297" s="0" t="str">
        <f aca="false">IF(P297&gt;15,"lpg","50/50")</f>
        <v>50/50</v>
      </c>
      <c r="K297" s="0" t="n">
        <f aca="false">O296</f>
        <v>39.57</v>
      </c>
      <c r="L297" s="0" t="n">
        <f aca="false">ROUND(IF(J297="lpg",0,0.06*B297/2),2)</f>
        <v>3.39</v>
      </c>
      <c r="M297" s="0" t="str">
        <f aca="false">IF(AND(C297="czwartek",K297-L297&lt;40),"tak","nie")</f>
        <v>tak</v>
      </c>
      <c r="N297" s="0" t="n">
        <f aca="false">ROUND(IF(M297="tak",45-(K297-L297),0),2)</f>
        <v>8.82</v>
      </c>
      <c r="O297" s="0" t="n">
        <f aca="false">IF(M297="tak",45,K297-L297)</f>
        <v>45</v>
      </c>
      <c r="P297" s="0" t="n">
        <f aca="false">T296</f>
        <v>9.75</v>
      </c>
      <c r="Q297" s="4" t="n">
        <f aca="false">ROUND(IF(J297="lpg",B297*0.09,(B297/2)*0.09),2)</f>
        <v>5.09</v>
      </c>
      <c r="R297" s="0" t="str">
        <f aca="false">IF(P297-Q297&lt;5,"tak","nie")</f>
        <v>tak</v>
      </c>
      <c r="S297" s="0" t="n">
        <f aca="false">IF(R297="tak",30-AC297,0)</f>
        <v>25.34</v>
      </c>
      <c r="T297" s="0" t="n">
        <f aca="false">IF(R297="tak",30,P297-Q297)</f>
        <v>30</v>
      </c>
      <c r="AB297" s="0" t="str">
        <f aca="false">IF(P297&lt;5.25,"tak","")</f>
        <v/>
      </c>
      <c r="AC297" s="0" t="n">
        <f aca="false">P297-Q297</f>
        <v>4.66</v>
      </c>
    </row>
    <row r="298" customFormat="false" ht="13.8" hidden="false" customHeight="false" outlineLevel="0" collapsed="false">
      <c r="A298" s="3" t="n">
        <v>41936</v>
      </c>
      <c r="B298" s="0" t="n">
        <v>144</v>
      </c>
      <c r="C298" s="0" t="str">
        <f aca="false">IF(WEEKDAY(A298,2)=4,"czwartek","")</f>
        <v/>
      </c>
      <c r="E298" s="4" t="n">
        <f aca="false">IF(E297&lt;5,30,E297-G297)</f>
        <v>11.37</v>
      </c>
      <c r="F298" s="4" t="n">
        <f aca="false">IF(AND(F297&lt;40,C297="czwartek"),45,F297-H297)</f>
        <v>45</v>
      </c>
      <c r="G298" s="4" t="n">
        <f aca="false">IF(E298&gt;15,9/100*B298,9/100*B298/2)</f>
        <v>6.48</v>
      </c>
      <c r="H298" s="4" t="n">
        <f aca="false">IF(E298&lt;=15,6/100*B298/2,0)</f>
        <v>4.32</v>
      </c>
      <c r="I298" s="4"/>
      <c r="J298" s="0" t="str">
        <f aca="false">IF(P298&gt;15,"lpg","50/50")</f>
        <v>lpg</v>
      </c>
      <c r="K298" s="0" t="n">
        <f aca="false">O297</f>
        <v>45</v>
      </c>
      <c r="L298" s="0" t="n">
        <f aca="false">ROUND(IF(J298="lpg",0,0.06*B298/2),2)</f>
        <v>0</v>
      </c>
      <c r="M298" s="0" t="str">
        <f aca="false">IF(AND(C298="czwartek",K298-L298&lt;40),"tak","nie")</f>
        <v>nie</v>
      </c>
      <c r="N298" s="0" t="n">
        <f aca="false">ROUND(IF(M298="tak",45-(K298-L298),0),2)</f>
        <v>0</v>
      </c>
      <c r="O298" s="0" t="n">
        <f aca="false">IF(M298="tak",45,K298-L298)</f>
        <v>45</v>
      </c>
      <c r="P298" s="0" t="n">
        <f aca="false">T297</f>
        <v>30</v>
      </c>
      <c r="Q298" s="4" t="n">
        <f aca="false">ROUND(IF(J298="lpg",B298*0.09,(B298/2)*0.09),2)</f>
        <v>12.96</v>
      </c>
      <c r="R298" s="0" t="str">
        <f aca="false">IF(P298-Q298&lt;5,"tak","nie")</f>
        <v>nie</v>
      </c>
      <c r="S298" s="0" t="n">
        <f aca="false">IF(R298="tak",30-AC298,0)</f>
        <v>0</v>
      </c>
      <c r="T298" s="0" t="n">
        <f aca="false">IF(R298="tak",30,P298-Q298)</f>
        <v>17.04</v>
      </c>
      <c r="AB298" s="0" t="str">
        <f aca="false">IF(P298&lt;5.25,"tak","")</f>
        <v/>
      </c>
      <c r="AC298" s="0" t="n">
        <f aca="false">P298-Q298</f>
        <v>17.04</v>
      </c>
    </row>
    <row r="299" customFormat="false" ht="13.8" hidden="false" customHeight="false" outlineLevel="0" collapsed="false">
      <c r="A299" s="3" t="n">
        <v>41937</v>
      </c>
      <c r="B299" s="0" t="n">
        <v>66</v>
      </c>
      <c r="C299" s="0" t="str">
        <f aca="false">IF(WEEKDAY(A299,2)=4,"czwartek","")</f>
        <v/>
      </c>
      <c r="E299" s="4" t="n">
        <f aca="false">IF(E298&lt;5,30,E298-G298)</f>
        <v>4.89</v>
      </c>
      <c r="F299" s="4" t="n">
        <f aca="false">IF(AND(F298&lt;40,C298="czwartek"),45,F298-H298)</f>
        <v>40.68</v>
      </c>
      <c r="G299" s="4" t="n">
        <f aca="false">IF(E299&gt;15,9/100*B299,9/100*B299/2)</f>
        <v>2.97</v>
      </c>
      <c r="H299" s="4" t="n">
        <f aca="false">IF(E299&lt;=15,6/100*B299/2,0)</f>
        <v>1.98</v>
      </c>
      <c r="I299" s="4"/>
      <c r="J299" s="0" t="str">
        <f aca="false">IF(P299&gt;15,"lpg","50/50")</f>
        <v>lpg</v>
      </c>
      <c r="K299" s="0" t="n">
        <f aca="false">O298</f>
        <v>45</v>
      </c>
      <c r="L299" s="0" t="n">
        <f aca="false">ROUND(IF(J299="lpg",0,0.06*B299/2),2)</f>
        <v>0</v>
      </c>
      <c r="M299" s="0" t="str">
        <f aca="false">IF(AND(C299="czwartek",K299-L299&lt;40),"tak","nie")</f>
        <v>nie</v>
      </c>
      <c r="N299" s="0" t="n">
        <f aca="false">ROUND(IF(M299="tak",45-(K299-L299),0),2)</f>
        <v>0</v>
      </c>
      <c r="O299" s="0" t="n">
        <f aca="false">IF(M299="tak",45,K299-L299)</f>
        <v>45</v>
      </c>
      <c r="P299" s="0" t="n">
        <f aca="false">T298</f>
        <v>17.04</v>
      </c>
      <c r="Q299" s="4" t="n">
        <f aca="false">ROUND(IF(J299="lpg",B299*0.09,(B299/2)*0.09),2)</f>
        <v>5.94</v>
      </c>
      <c r="R299" s="0" t="str">
        <f aca="false">IF(P299-Q299&lt;5,"tak","nie")</f>
        <v>nie</v>
      </c>
      <c r="S299" s="0" t="n">
        <f aca="false">IF(R299="tak",30-AC299,0)</f>
        <v>0</v>
      </c>
      <c r="T299" s="0" t="n">
        <f aca="false">IF(R299="tak",30,P299-Q299)</f>
        <v>11.1</v>
      </c>
      <c r="AB299" s="0" t="str">
        <f aca="false">IF(P299&lt;5.25,"tak","")</f>
        <v/>
      </c>
      <c r="AC299" s="0" t="n">
        <f aca="false">P299-Q299</f>
        <v>11.1</v>
      </c>
    </row>
    <row r="300" customFormat="false" ht="13.8" hidden="false" customHeight="false" outlineLevel="0" collapsed="false">
      <c r="A300" s="3" t="n">
        <v>41938</v>
      </c>
      <c r="B300" s="0" t="n">
        <v>69</v>
      </c>
      <c r="C300" s="0" t="str">
        <f aca="false">IF(WEEKDAY(A300,2)=4,"czwartek","")</f>
        <v/>
      </c>
      <c r="E300" s="4" t="n">
        <f aca="false">IF(E299&lt;5,30,E299-G299)</f>
        <v>30</v>
      </c>
      <c r="F300" s="4" t="n">
        <f aca="false">IF(AND(F299&lt;40,C299="czwartek"),45,F299-H299)</f>
        <v>38.7</v>
      </c>
      <c r="G300" s="4" t="n">
        <f aca="false">IF(E300&gt;15,9/100*B300,9/100*B300/2)</f>
        <v>6.21</v>
      </c>
      <c r="H300" s="4" t="n">
        <f aca="false">IF(E300&lt;=15,6/100*B300/2,0)</f>
        <v>0</v>
      </c>
      <c r="I300" s="4"/>
      <c r="J300" s="0" t="str">
        <f aca="false">IF(P300&gt;15,"lpg","50/50")</f>
        <v>50/50</v>
      </c>
      <c r="K300" s="0" t="n">
        <f aca="false">O299</f>
        <v>45</v>
      </c>
      <c r="L300" s="0" t="n">
        <f aca="false">ROUND(IF(J300="lpg",0,0.06*B300/2),2)</f>
        <v>2.07</v>
      </c>
      <c r="M300" s="0" t="str">
        <f aca="false">IF(AND(C300="czwartek",K300-L300&lt;40),"tak","nie")</f>
        <v>nie</v>
      </c>
      <c r="N300" s="0" t="n">
        <f aca="false">ROUND(IF(M300="tak",45-(K300-L300),0),2)</f>
        <v>0</v>
      </c>
      <c r="O300" s="0" t="n">
        <f aca="false">IF(M300="tak",45,K300-L300)</f>
        <v>42.93</v>
      </c>
      <c r="P300" s="0" t="n">
        <f aca="false">T299</f>
        <v>11.1</v>
      </c>
      <c r="Q300" s="4" t="n">
        <f aca="false">ROUND(IF(J300="lpg",B300*0.09,(B300/2)*0.09),2)</f>
        <v>3.11</v>
      </c>
      <c r="R300" s="0" t="str">
        <f aca="false">IF(P300-Q300&lt;5,"tak","nie")</f>
        <v>nie</v>
      </c>
      <c r="S300" s="0" t="n">
        <f aca="false">IF(R300="tak",30-AC300,0)</f>
        <v>0</v>
      </c>
      <c r="T300" s="0" t="n">
        <f aca="false">IF(R300="tak",30,P300-Q300)</f>
        <v>7.99</v>
      </c>
      <c r="AB300" s="0" t="str">
        <f aca="false">IF(P300&lt;5.25,"tak","")</f>
        <v/>
      </c>
      <c r="AC300" s="0" t="n">
        <f aca="false">P300-Q300</f>
        <v>7.99</v>
      </c>
    </row>
    <row r="301" customFormat="false" ht="13.8" hidden="false" customHeight="false" outlineLevel="0" collapsed="false">
      <c r="A301" s="3" t="n">
        <v>41939</v>
      </c>
      <c r="B301" s="0" t="n">
        <v>127</v>
      </c>
      <c r="C301" s="0" t="str">
        <f aca="false">IF(WEEKDAY(A301,2)=4,"czwartek","")</f>
        <v/>
      </c>
      <c r="E301" s="4" t="n">
        <f aca="false">IF(E300&lt;5,30,E300-G300)</f>
        <v>23.79</v>
      </c>
      <c r="F301" s="4" t="n">
        <f aca="false">IF(AND(F300&lt;40,C300="czwartek"),45,F300-H300)</f>
        <v>38.7</v>
      </c>
      <c r="G301" s="4" t="n">
        <f aca="false">IF(E301&gt;15,9/100*B301,9/100*B301/2)</f>
        <v>11.43</v>
      </c>
      <c r="H301" s="4" t="n">
        <f aca="false">IF(E301&lt;=15,6/100*B301/2,0)</f>
        <v>0</v>
      </c>
      <c r="I301" s="4"/>
      <c r="J301" s="0" t="str">
        <f aca="false">IF(P301&gt;15,"lpg","50/50")</f>
        <v>50/50</v>
      </c>
      <c r="K301" s="0" t="n">
        <f aca="false">O300</f>
        <v>42.93</v>
      </c>
      <c r="L301" s="0" t="n">
        <f aca="false">ROUND(IF(J301="lpg",0,0.06*B301/2),2)</f>
        <v>3.81</v>
      </c>
      <c r="M301" s="0" t="str">
        <f aca="false">IF(AND(C301="czwartek",K301-L301&lt;40),"tak","nie")</f>
        <v>nie</v>
      </c>
      <c r="N301" s="0" t="n">
        <f aca="false">ROUND(IF(M301="tak",45-(K301-L301),0),2)</f>
        <v>0</v>
      </c>
      <c r="O301" s="0" t="n">
        <f aca="false">IF(M301="tak",45,K301-L301)</f>
        <v>39.12</v>
      </c>
      <c r="P301" s="0" t="n">
        <f aca="false">T300</f>
        <v>7.99</v>
      </c>
      <c r="Q301" s="4" t="n">
        <f aca="false">ROUND(IF(J301="lpg",B301*0.09,(B301/2)*0.09),2)</f>
        <v>5.72</v>
      </c>
      <c r="R301" s="0" t="str">
        <f aca="false">IF(P301-Q301&lt;5,"tak","nie")</f>
        <v>tak</v>
      </c>
      <c r="S301" s="0" t="n">
        <f aca="false">IF(R301="tak",30-AC301,0)</f>
        <v>27.73</v>
      </c>
      <c r="T301" s="0" t="n">
        <f aca="false">IF(R301="tak",30,P301-Q301)</f>
        <v>30</v>
      </c>
      <c r="AB301" s="0" t="str">
        <f aca="false">IF(P301&lt;5.25,"tak","")</f>
        <v/>
      </c>
      <c r="AC301" s="0" t="n">
        <f aca="false">P301-Q301</f>
        <v>2.27</v>
      </c>
    </row>
    <row r="302" customFormat="false" ht="13.8" hidden="false" customHeight="false" outlineLevel="0" collapsed="false">
      <c r="A302" s="3" t="n">
        <v>41940</v>
      </c>
      <c r="B302" s="0" t="n">
        <v>112</v>
      </c>
      <c r="C302" s="0" t="str">
        <f aca="false">IF(WEEKDAY(A302,2)=4,"czwartek","")</f>
        <v/>
      </c>
      <c r="E302" s="4" t="n">
        <f aca="false">IF(E301&lt;5,30,E301-G301)</f>
        <v>12.36</v>
      </c>
      <c r="F302" s="4" t="n">
        <f aca="false">IF(AND(F301&lt;40,C301="czwartek"),45,F301-H301)</f>
        <v>38.7</v>
      </c>
      <c r="G302" s="4" t="n">
        <f aca="false">IF(E302&gt;15,9/100*B302,9/100*B302/2)</f>
        <v>5.04</v>
      </c>
      <c r="H302" s="4" t="n">
        <f aca="false">IF(E302&lt;=15,6/100*B302/2,0)</f>
        <v>3.36</v>
      </c>
      <c r="I302" s="4"/>
      <c r="J302" s="0" t="str">
        <f aca="false">IF(P302&gt;15,"lpg","50/50")</f>
        <v>lpg</v>
      </c>
      <c r="K302" s="0" t="n">
        <f aca="false">O301</f>
        <v>39.12</v>
      </c>
      <c r="L302" s="0" t="n">
        <f aca="false">ROUND(IF(J302="lpg",0,0.06*B302/2),2)</f>
        <v>0</v>
      </c>
      <c r="M302" s="0" t="str">
        <f aca="false">IF(AND(C302="czwartek",K302-L302&lt;40),"tak","nie")</f>
        <v>nie</v>
      </c>
      <c r="N302" s="0" t="n">
        <f aca="false">ROUND(IF(M302="tak",45-(K302-L302),0),2)</f>
        <v>0</v>
      </c>
      <c r="O302" s="0" t="n">
        <f aca="false">IF(M302="tak",45,K302-L302)</f>
        <v>39.12</v>
      </c>
      <c r="P302" s="0" t="n">
        <f aca="false">T301</f>
        <v>30</v>
      </c>
      <c r="Q302" s="4" t="n">
        <f aca="false">ROUND(IF(J302="lpg",B302*0.09,(B302/2)*0.09),2)</f>
        <v>10.08</v>
      </c>
      <c r="R302" s="0" t="str">
        <f aca="false">IF(P302-Q302&lt;5,"tak","nie")</f>
        <v>nie</v>
      </c>
      <c r="S302" s="0" t="n">
        <f aca="false">IF(R302="tak",30-AC302,0)</f>
        <v>0</v>
      </c>
      <c r="T302" s="0" t="n">
        <f aca="false">IF(R302="tak",30,P302-Q302)</f>
        <v>19.92</v>
      </c>
      <c r="AB302" s="0" t="str">
        <f aca="false">IF(P302&lt;5.25,"tak","")</f>
        <v/>
      </c>
      <c r="AC302" s="0" t="n">
        <f aca="false">P302-Q302</f>
        <v>19.92</v>
      </c>
    </row>
    <row r="303" customFormat="false" ht="13.8" hidden="false" customHeight="false" outlineLevel="0" collapsed="false">
      <c r="A303" s="3" t="n">
        <v>41941</v>
      </c>
      <c r="B303" s="0" t="n">
        <v>99</v>
      </c>
      <c r="C303" s="0" t="str">
        <f aca="false">IF(WEEKDAY(A303,2)=4,"czwartek","")</f>
        <v/>
      </c>
      <c r="E303" s="4" t="n">
        <f aca="false">IF(E302&lt;5,30,E302-G302)</f>
        <v>7.32</v>
      </c>
      <c r="F303" s="4" t="n">
        <f aca="false">IF(AND(F302&lt;40,C302="czwartek"),45,F302-H302)</f>
        <v>35.34</v>
      </c>
      <c r="G303" s="4" t="n">
        <f aca="false">IF(E303&gt;15,9/100*B303,9/100*B303/2)</f>
        <v>4.455</v>
      </c>
      <c r="H303" s="4" t="n">
        <f aca="false">IF(E303&lt;=15,6/100*B303/2,0)</f>
        <v>2.97</v>
      </c>
      <c r="I303" s="4"/>
      <c r="J303" s="0" t="str">
        <f aca="false">IF(P303&gt;15,"lpg","50/50")</f>
        <v>lpg</v>
      </c>
      <c r="K303" s="0" t="n">
        <f aca="false">O302</f>
        <v>39.12</v>
      </c>
      <c r="L303" s="0" t="n">
        <f aca="false">ROUND(IF(J303="lpg",0,0.06*B303/2),2)</f>
        <v>0</v>
      </c>
      <c r="M303" s="0" t="str">
        <f aca="false">IF(AND(C303="czwartek",K303-L303&lt;40),"tak","nie")</f>
        <v>nie</v>
      </c>
      <c r="N303" s="0" t="n">
        <f aca="false">ROUND(IF(M303="tak",45-(K303-L303),0),2)</f>
        <v>0</v>
      </c>
      <c r="O303" s="0" t="n">
        <f aca="false">IF(M303="tak",45,K303-L303)</f>
        <v>39.12</v>
      </c>
      <c r="P303" s="0" t="n">
        <f aca="false">T302</f>
        <v>19.92</v>
      </c>
      <c r="Q303" s="4" t="n">
        <f aca="false">ROUND(IF(J303="lpg",B303*0.09,(B303/2)*0.09),2)</f>
        <v>8.91</v>
      </c>
      <c r="R303" s="0" t="str">
        <f aca="false">IF(P303-Q303&lt;5,"tak","nie")</f>
        <v>nie</v>
      </c>
      <c r="S303" s="0" t="n">
        <f aca="false">IF(R303="tak",30-AC303,0)</f>
        <v>0</v>
      </c>
      <c r="T303" s="0" t="n">
        <f aca="false">IF(R303="tak",30,P303-Q303)</f>
        <v>11.01</v>
      </c>
      <c r="AB303" s="0" t="str">
        <f aca="false">IF(P303&lt;5.25,"tak","")</f>
        <v/>
      </c>
      <c r="AC303" s="0" t="n">
        <f aca="false">P303-Q303</f>
        <v>11.01</v>
      </c>
    </row>
    <row r="304" customFormat="false" ht="13.8" hidden="false" customHeight="false" outlineLevel="0" collapsed="false">
      <c r="A304" s="3" t="n">
        <v>41942</v>
      </c>
      <c r="B304" s="0" t="n">
        <v>60</v>
      </c>
      <c r="C304" s="0" t="str">
        <f aca="false">IF(WEEKDAY(A304,2)=4,"czwartek","")</f>
        <v>czwartek</v>
      </c>
      <c r="E304" s="4" t="n">
        <f aca="false">IF(E303&lt;5,30,E303-G303)</f>
        <v>2.865</v>
      </c>
      <c r="F304" s="4" t="n">
        <f aca="false">IF(AND(F303&lt;40,C303="czwartek"),45,F303-H303)</f>
        <v>32.37</v>
      </c>
      <c r="G304" s="4" t="n">
        <f aca="false">IF(E304&gt;15,9/100*B304,9/100*B304/2)</f>
        <v>2.7</v>
      </c>
      <c r="H304" s="4" t="n">
        <f aca="false">IF(E304&lt;=15,6/100*B304/2,0)</f>
        <v>1.8</v>
      </c>
      <c r="I304" s="4"/>
      <c r="J304" s="0" t="str">
        <f aca="false">IF(P304&gt;15,"lpg","50/50")</f>
        <v>50/50</v>
      </c>
      <c r="K304" s="0" t="n">
        <f aca="false">O303</f>
        <v>39.12</v>
      </c>
      <c r="L304" s="0" t="n">
        <f aca="false">ROUND(IF(J304="lpg",0,0.06*B304/2),2)</f>
        <v>1.8</v>
      </c>
      <c r="M304" s="0" t="str">
        <f aca="false">IF(AND(C304="czwartek",K304-L304&lt;40),"tak","nie")</f>
        <v>tak</v>
      </c>
      <c r="N304" s="0" t="n">
        <f aca="false">ROUND(IF(M304="tak",45-(K304-L304),0),2)</f>
        <v>7.68</v>
      </c>
      <c r="O304" s="0" t="n">
        <f aca="false">IF(M304="tak",45,K304-L304)</f>
        <v>45</v>
      </c>
      <c r="P304" s="0" t="n">
        <f aca="false">T303</f>
        <v>11.01</v>
      </c>
      <c r="Q304" s="4" t="n">
        <f aca="false">ROUND(IF(J304="lpg",B304*0.09,(B304/2)*0.09),2)</f>
        <v>2.7</v>
      </c>
      <c r="R304" s="0" t="str">
        <f aca="false">IF(P304-Q304&lt;5,"tak","nie")</f>
        <v>nie</v>
      </c>
      <c r="S304" s="0" t="n">
        <f aca="false">IF(R304="tak",30-AC304,0)</f>
        <v>0</v>
      </c>
      <c r="T304" s="0" t="n">
        <f aca="false">IF(R304="tak",30,P304-Q304)</f>
        <v>8.31</v>
      </c>
      <c r="AB304" s="0" t="str">
        <f aca="false">IF(P304&lt;5.25,"tak","")</f>
        <v/>
      </c>
      <c r="AC304" s="0" t="n">
        <f aca="false">P304-Q304</f>
        <v>8.31</v>
      </c>
    </row>
    <row r="305" customFormat="false" ht="13.8" hidden="false" customHeight="false" outlineLevel="0" collapsed="false">
      <c r="A305" s="3" t="n">
        <v>41943</v>
      </c>
      <c r="B305" s="0" t="n">
        <v>118</v>
      </c>
      <c r="C305" s="0" t="str">
        <f aca="false">IF(WEEKDAY(A305,2)=4,"czwartek","")</f>
        <v/>
      </c>
      <c r="E305" s="4" t="n">
        <f aca="false">IF(E304&lt;5,30,E304-G304)</f>
        <v>30</v>
      </c>
      <c r="F305" s="4" t="n">
        <f aca="false">IF(AND(F304&lt;40,C304="czwartek"),45,F304-H304)</f>
        <v>45</v>
      </c>
      <c r="G305" s="4" t="n">
        <f aca="false">IF(E305&gt;15,9/100*B305,9/100*B305/2)</f>
        <v>10.62</v>
      </c>
      <c r="H305" s="4" t="n">
        <f aca="false">IF(E305&lt;=15,6/100*B305/2,0)</f>
        <v>0</v>
      </c>
      <c r="I305" s="4"/>
      <c r="J305" s="0" t="str">
        <f aca="false">IF(P305&gt;15,"lpg","50/50")</f>
        <v>50/50</v>
      </c>
      <c r="K305" s="0" t="n">
        <f aca="false">O304</f>
        <v>45</v>
      </c>
      <c r="L305" s="0" t="n">
        <f aca="false">ROUND(IF(J305="lpg",0,0.06*B305/2),2)</f>
        <v>3.54</v>
      </c>
      <c r="M305" s="0" t="str">
        <f aca="false">IF(AND(C305="czwartek",K305-L305&lt;40),"tak","nie")</f>
        <v>nie</v>
      </c>
      <c r="N305" s="0" t="n">
        <f aca="false">ROUND(IF(M305="tak",45-(K305-L305),0),2)</f>
        <v>0</v>
      </c>
      <c r="O305" s="0" t="n">
        <f aca="false">IF(M305="tak",45,K305-L305)</f>
        <v>41.46</v>
      </c>
      <c r="P305" s="0" t="n">
        <f aca="false">T304</f>
        <v>8.31</v>
      </c>
      <c r="Q305" s="4" t="n">
        <f aca="false">ROUND(IF(J305="lpg",B305*0.09,(B305/2)*0.09),2)</f>
        <v>5.31</v>
      </c>
      <c r="R305" s="0" t="str">
        <f aca="false">IF(P305-Q305&lt;5,"tak","nie")</f>
        <v>tak</v>
      </c>
      <c r="S305" s="0" t="n">
        <f aca="false">IF(R305="tak",30-AC305,0)</f>
        <v>27</v>
      </c>
      <c r="T305" s="0" t="n">
        <f aca="false">IF(R305="tak",30,P305-Q305)</f>
        <v>30</v>
      </c>
      <c r="AB305" s="0" t="str">
        <f aca="false">IF(P305&lt;5.25,"tak","")</f>
        <v/>
      </c>
      <c r="AC305" s="0" t="n">
        <f aca="false">P305-Q305</f>
        <v>3</v>
      </c>
    </row>
    <row r="306" customFormat="false" ht="13.8" hidden="false" customHeight="false" outlineLevel="0" collapsed="false">
      <c r="A306" s="3" t="n">
        <v>41944</v>
      </c>
      <c r="B306" s="0" t="n">
        <v>55</v>
      </c>
      <c r="C306" s="0" t="str">
        <f aca="false">IF(WEEKDAY(A306,2)=4,"czwartek","")</f>
        <v/>
      </c>
      <c r="E306" s="4" t="n">
        <f aca="false">IF(E305&lt;5,30,E305-G305)</f>
        <v>19.38</v>
      </c>
      <c r="F306" s="4" t="n">
        <f aca="false">IF(AND(F305&lt;40,C305="czwartek"),45,F305-H305)</f>
        <v>45</v>
      </c>
      <c r="G306" s="4" t="n">
        <f aca="false">IF(E306&gt;15,9/100*B306,9/100*B306/2)</f>
        <v>4.95</v>
      </c>
      <c r="H306" s="4" t="n">
        <f aca="false">IF(E306&lt;=15,6/100*B306/2,0)</f>
        <v>0</v>
      </c>
      <c r="I306" s="4"/>
      <c r="J306" s="0" t="str">
        <f aca="false">IF(P306&gt;15,"lpg","50/50")</f>
        <v>lpg</v>
      </c>
      <c r="K306" s="0" t="n">
        <f aca="false">O305</f>
        <v>41.46</v>
      </c>
      <c r="L306" s="0" t="n">
        <f aca="false">ROUND(IF(J306="lpg",0,0.06*B306/2),2)</f>
        <v>0</v>
      </c>
      <c r="M306" s="0" t="str">
        <f aca="false">IF(AND(C306="czwartek",K306-L306&lt;40),"tak","nie")</f>
        <v>nie</v>
      </c>
      <c r="N306" s="0" t="n">
        <f aca="false">ROUND(IF(M306="tak",45-(K306-L306),0),2)</f>
        <v>0</v>
      </c>
      <c r="O306" s="0" t="n">
        <f aca="false">IF(M306="tak",45,K306-L306)</f>
        <v>41.46</v>
      </c>
      <c r="P306" s="0" t="n">
        <f aca="false">T305</f>
        <v>30</v>
      </c>
      <c r="Q306" s="4" t="n">
        <f aca="false">ROUND(IF(J306="lpg",B306*0.09,(B306/2)*0.09),2)</f>
        <v>4.95</v>
      </c>
      <c r="R306" s="0" t="str">
        <f aca="false">IF(P306-Q306&lt;5,"tak","nie")</f>
        <v>nie</v>
      </c>
      <c r="S306" s="0" t="n">
        <f aca="false">IF(R306="tak",30-AC306,0)</f>
        <v>0</v>
      </c>
      <c r="T306" s="0" t="n">
        <f aca="false">IF(R306="tak",30,P306-Q306)</f>
        <v>25.05</v>
      </c>
      <c r="AB306" s="0" t="str">
        <f aca="false">IF(P306&lt;5.25,"tak","")</f>
        <v/>
      </c>
      <c r="AC306" s="0" t="n">
        <f aca="false">P306-Q306</f>
        <v>25.05</v>
      </c>
    </row>
    <row r="307" customFormat="false" ht="13.8" hidden="false" customHeight="false" outlineLevel="0" collapsed="false">
      <c r="A307" s="3" t="n">
        <v>41945</v>
      </c>
      <c r="B307" s="0" t="n">
        <v>133</v>
      </c>
      <c r="C307" s="0" t="str">
        <f aca="false">IF(WEEKDAY(A307,2)=4,"czwartek","")</f>
        <v/>
      </c>
      <c r="E307" s="4" t="n">
        <f aca="false">IF(E306&lt;5,30,E306-G306)</f>
        <v>14.43</v>
      </c>
      <c r="F307" s="4" t="n">
        <f aca="false">IF(AND(F306&lt;40,C306="czwartek"),45,F306-H306)</f>
        <v>45</v>
      </c>
      <c r="G307" s="4" t="n">
        <f aca="false">IF(E307&gt;15,9/100*B307,9/100*B307/2)</f>
        <v>5.985</v>
      </c>
      <c r="H307" s="4" t="n">
        <f aca="false">IF(E307&lt;=15,6/100*B307/2,0)</f>
        <v>3.99</v>
      </c>
      <c r="I307" s="4"/>
      <c r="J307" s="0" t="str">
        <f aca="false">IF(P307&gt;15,"lpg","50/50")</f>
        <v>lpg</v>
      </c>
      <c r="K307" s="0" t="n">
        <f aca="false">O306</f>
        <v>41.46</v>
      </c>
      <c r="L307" s="0" t="n">
        <f aca="false">ROUND(IF(J307="lpg",0,0.06*B307/2),2)</f>
        <v>0</v>
      </c>
      <c r="M307" s="0" t="str">
        <f aca="false">IF(AND(C307="czwartek",K307-L307&lt;40),"tak","nie")</f>
        <v>nie</v>
      </c>
      <c r="N307" s="0" t="n">
        <f aca="false">ROUND(IF(M307="tak",45-(K307-L307),0),2)</f>
        <v>0</v>
      </c>
      <c r="O307" s="0" t="n">
        <f aca="false">IF(M307="tak",45,K307-L307)</f>
        <v>41.46</v>
      </c>
      <c r="P307" s="0" t="n">
        <f aca="false">T306</f>
        <v>25.05</v>
      </c>
      <c r="Q307" s="4" t="n">
        <f aca="false">ROUND(IF(J307="lpg",B307*0.09,(B307/2)*0.09),2)</f>
        <v>11.97</v>
      </c>
      <c r="R307" s="0" t="str">
        <f aca="false">IF(P307-Q307&lt;5,"tak","nie")</f>
        <v>nie</v>
      </c>
      <c r="S307" s="0" t="n">
        <f aca="false">IF(R307="tak",30-AC307,0)</f>
        <v>0</v>
      </c>
      <c r="T307" s="0" t="n">
        <f aca="false">IF(R307="tak",30,P307-Q307)</f>
        <v>13.08</v>
      </c>
      <c r="AB307" s="0" t="str">
        <f aca="false">IF(P307&lt;5.25,"tak","")</f>
        <v/>
      </c>
      <c r="AC307" s="0" t="n">
        <f aca="false">P307-Q307</f>
        <v>13.08</v>
      </c>
    </row>
    <row r="308" customFormat="false" ht="13.8" hidden="false" customHeight="false" outlineLevel="0" collapsed="false">
      <c r="A308" s="3" t="n">
        <v>41946</v>
      </c>
      <c r="B308" s="0" t="n">
        <v>110</v>
      </c>
      <c r="C308" s="0" t="str">
        <f aca="false">IF(WEEKDAY(A308,2)=4,"czwartek","")</f>
        <v/>
      </c>
      <c r="E308" s="4" t="n">
        <f aca="false">IF(E307&lt;5,30,E307-G307)</f>
        <v>8.445</v>
      </c>
      <c r="F308" s="4" t="n">
        <f aca="false">IF(AND(F307&lt;40,C307="czwartek"),45,F307-H307)</f>
        <v>41.01</v>
      </c>
      <c r="G308" s="4" t="n">
        <f aca="false">IF(E308&gt;15,9/100*B308,9/100*B308/2)</f>
        <v>4.95</v>
      </c>
      <c r="H308" s="4" t="n">
        <f aca="false">IF(E308&lt;=15,6/100*B308/2,0)</f>
        <v>3.3</v>
      </c>
      <c r="I308" s="4"/>
      <c r="J308" s="0" t="str">
        <f aca="false">IF(P308&gt;15,"lpg","50/50")</f>
        <v>50/50</v>
      </c>
      <c r="K308" s="0" t="n">
        <f aca="false">O307</f>
        <v>41.46</v>
      </c>
      <c r="L308" s="0" t="n">
        <f aca="false">ROUND(IF(J308="lpg",0,0.06*B308/2),2)</f>
        <v>3.3</v>
      </c>
      <c r="M308" s="0" t="str">
        <f aca="false">IF(AND(C308="czwartek",K308-L308&lt;40),"tak","nie")</f>
        <v>nie</v>
      </c>
      <c r="N308" s="0" t="n">
        <f aca="false">ROUND(IF(M308="tak",45-(K308-L308),0),2)</f>
        <v>0</v>
      </c>
      <c r="O308" s="0" t="n">
        <f aca="false">IF(M308="tak",45,K308-L308)</f>
        <v>38.16</v>
      </c>
      <c r="P308" s="0" t="n">
        <f aca="false">T307</f>
        <v>13.08</v>
      </c>
      <c r="Q308" s="4" t="n">
        <f aca="false">ROUND(IF(J308="lpg",B308*0.09,(B308/2)*0.09),2)</f>
        <v>4.95</v>
      </c>
      <c r="R308" s="0" t="str">
        <f aca="false">IF(P308-Q308&lt;5,"tak","nie")</f>
        <v>nie</v>
      </c>
      <c r="S308" s="0" t="n">
        <f aca="false">IF(R308="tak",30-AC308,0)</f>
        <v>0</v>
      </c>
      <c r="T308" s="0" t="n">
        <f aca="false">IF(R308="tak",30,P308-Q308)</f>
        <v>8.13</v>
      </c>
      <c r="AB308" s="0" t="str">
        <f aca="false">IF(P308&lt;5.25,"tak","")</f>
        <v/>
      </c>
      <c r="AC308" s="0" t="n">
        <f aca="false">P308-Q308</f>
        <v>8.13</v>
      </c>
    </row>
    <row r="309" customFormat="false" ht="13.8" hidden="false" customHeight="false" outlineLevel="0" collapsed="false">
      <c r="A309" s="3" t="n">
        <v>41947</v>
      </c>
      <c r="B309" s="0" t="n">
        <v>145</v>
      </c>
      <c r="C309" s="0" t="str">
        <f aca="false">IF(WEEKDAY(A309,2)=4,"czwartek","")</f>
        <v/>
      </c>
      <c r="E309" s="4" t="n">
        <f aca="false">IF(E308&lt;5,30,E308-G308)</f>
        <v>3.495</v>
      </c>
      <c r="F309" s="4" t="n">
        <f aca="false">IF(AND(F308&lt;40,C308="czwartek"),45,F308-H308)</f>
        <v>37.71</v>
      </c>
      <c r="G309" s="4" t="n">
        <f aca="false">IF(E309&gt;15,9/100*B309,9/100*B309/2)</f>
        <v>6.525</v>
      </c>
      <c r="H309" s="4" t="n">
        <f aca="false">IF(E309&lt;=15,6/100*B309/2,0)</f>
        <v>4.35</v>
      </c>
      <c r="I309" s="4"/>
      <c r="J309" s="0" t="str">
        <f aca="false">IF(P309&gt;15,"lpg","50/50")</f>
        <v>50/50</v>
      </c>
      <c r="K309" s="0" t="n">
        <f aca="false">O308</f>
        <v>38.16</v>
      </c>
      <c r="L309" s="0" t="n">
        <f aca="false">ROUND(IF(J309="lpg",0,0.06*B309/2),2)</f>
        <v>4.35</v>
      </c>
      <c r="M309" s="0" t="str">
        <f aca="false">IF(AND(C309="czwartek",K309-L309&lt;40),"tak","nie")</f>
        <v>nie</v>
      </c>
      <c r="N309" s="0" t="n">
        <f aca="false">ROUND(IF(M309="tak",45-(K309-L309),0),2)</f>
        <v>0</v>
      </c>
      <c r="O309" s="0" t="n">
        <f aca="false">IF(M309="tak",45,K309-L309)</f>
        <v>33.81</v>
      </c>
      <c r="P309" s="0" t="n">
        <f aca="false">T308</f>
        <v>8.13</v>
      </c>
      <c r="Q309" s="4" t="n">
        <f aca="false">ROUND(IF(J309="lpg",B309*0.09,(B309/2)*0.09),2)</f>
        <v>6.53</v>
      </c>
      <c r="R309" s="0" t="str">
        <f aca="false">IF(P309-Q309&lt;5,"tak","nie")</f>
        <v>tak</v>
      </c>
      <c r="S309" s="0" t="n">
        <f aca="false">IF(R309="tak",30-AC309,0)</f>
        <v>28.4</v>
      </c>
      <c r="T309" s="0" t="n">
        <f aca="false">IF(R309="tak",30,P309-Q309)</f>
        <v>30</v>
      </c>
      <c r="AB309" s="0" t="str">
        <f aca="false">IF(P309&lt;5.25,"tak","")</f>
        <v/>
      </c>
      <c r="AC309" s="0" t="n">
        <f aca="false">P309-Q309</f>
        <v>1.6</v>
      </c>
    </row>
    <row r="310" customFormat="false" ht="13.8" hidden="false" customHeight="false" outlineLevel="0" collapsed="false">
      <c r="A310" s="3" t="n">
        <v>41948</v>
      </c>
      <c r="B310" s="0" t="n">
        <v>125</v>
      </c>
      <c r="C310" s="0" t="str">
        <f aca="false">IF(WEEKDAY(A310,2)=4,"czwartek","")</f>
        <v/>
      </c>
      <c r="E310" s="4" t="n">
        <f aca="false">IF(E309&lt;5,30,E309-G309)</f>
        <v>30</v>
      </c>
      <c r="F310" s="4" t="n">
        <f aca="false">IF(AND(F309&lt;40,C309="czwartek"),45,F309-H309)</f>
        <v>33.36</v>
      </c>
      <c r="G310" s="4" t="n">
        <f aca="false">IF(E310&gt;15,9/100*B310,9/100*B310/2)</f>
        <v>11.25</v>
      </c>
      <c r="H310" s="4" t="n">
        <f aca="false">IF(E310&lt;=15,6/100*B310/2,0)</f>
        <v>0</v>
      </c>
      <c r="I310" s="4"/>
      <c r="J310" s="0" t="str">
        <f aca="false">IF(P310&gt;15,"lpg","50/50")</f>
        <v>lpg</v>
      </c>
      <c r="K310" s="0" t="n">
        <f aca="false">O309</f>
        <v>33.81</v>
      </c>
      <c r="L310" s="0" t="n">
        <f aca="false">ROUND(IF(J310="lpg",0,0.06*B310/2),2)</f>
        <v>0</v>
      </c>
      <c r="M310" s="0" t="str">
        <f aca="false">IF(AND(C310="czwartek",K310-L310&lt;40),"tak","nie")</f>
        <v>nie</v>
      </c>
      <c r="N310" s="0" t="n">
        <f aca="false">ROUND(IF(M310="tak",45-(K310-L310),0),2)</f>
        <v>0</v>
      </c>
      <c r="O310" s="0" t="n">
        <f aca="false">IF(M310="tak",45,K310-L310)</f>
        <v>33.81</v>
      </c>
      <c r="P310" s="0" t="n">
        <f aca="false">T309</f>
        <v>30</v>
      </c>
      <c r="Q310" s="4" t="n">
        <f aca="false">ROUND(IF(J310="lpg",B310*0.09,(B310/2)*0.09),2)</f>
        <v>11.25</v>
      </c>
      <c r="R310" s="0" t="str">
        <f aca="false">IF(P310-Q310&lt;5,"tak","nie")</f>
        <v>nie</v>
      </c>
      <c r="S310" s="0" t="n">
        <f aca="false">IF(R310="tak",30-AC310,0)</f>
        <v>0</v>
      </c>
      <c r="T310" s="0" t="n">
        <f aca="false">IF(R310="tak",30,P310-Q310)</f>
        <v>18.75</v>
      </c>
      <c r="AB310" s="0" t="str">
        <f aca="false">IF(P310&lt;5.25,"tak","")</f>
        <v/>
      </c>
      <c r="AC310" s="0" t="n">
        <f aca="false">P310-Q310</f>
        <v>18.75</v>
      </c>
    </row>
    <row r="311" customFormat="false" ht="13.8" hidden="false" customHeight="false" outlineLevel="0" collapsed="false">
      <c r="A311" s="3" t="n">
        <v>41949</v>
      </c>
      <c r="B311" s="0" t="n">
        <v>103</v>
      </c>
      <c r="C311" s="0" t="str">
        <f aca="false">IF(WEEKDAY(A311,2)=4,"czwartek","")</f>
        <v>czwartek</v>
      </c>
      <c r="E311" s="4" t="n">
        <f aca="false">IF(E310&lt;5,30,E310-G310)</f>
        <v>18.75</v>
      </c>
      <c r="F311" s="4" t="n">
        <f aca="false">IF(AND(F310&lt;40,C310="czwartek"),45,F310-H310)</f>
        <v>33.36</v>
      </c>
      <c r="G311" s="4" t="n">
        <f aca="false">IF(E311&gt;15,9/100*B311,9/100*B311/2)</f>
        <v>9.27</v>
      </c>
      <c r="H311" s="4" t="n">
        <f aca="false">IF(E311&lt;=15,6/100*B311/2,0)</f>
        <v>0</v>
      </c>
      <c r="I311" s="4"/>
      <c r="J311" s="0" t="str">
        <f aca="false">IF(P311&gt;15,"lpg","50/50")</f>
        <v>lpg</v>
      </c>
      <c r="K311" s="0" t="n">
        <f aca="false">O310</f>
        <v>33.81</v>
      </c>
      <c r="L311" s="0" t="n">
        <f aca="false">ROUND(IF(J311="lpg",0,0.06*B311/2),2)</f>
        <v>0</v>
      </c>
      <c r="M311" s="0" t="str">
        <f aca="false">IF(AND(C311="czwartek",K311-L311&lt;40),"tak","nie")</f>
        <v>tak</v>
      </c>
      <c r="N311" s="0" t="n">
        <f aca="false">ROUND(IF(M311="tak",45-(K311-L311),0),2)</f>
        <v>11.19</v>
      </c>
      <c r="O311" s="0" t="n">
        <f aca="false">IF(M311="tak",45,K311-L311)</f>
        <v>45</v>
      </c>
      <c r="P311" s="0" t="n">
        <f aca="false">T310</f>
        <v>18.75</v>
      </c>
      <c r="Q311" s="4" t="n">
        <f aca="false">ROUND(IF(J311="lpg",B311*0.09,(B311/2)*0.09),2)</f>
        <v>9.27</v>
      </c>
      <c r="R311" s="0" t="str">
        <f aca="false">IF(P311-Q311&lt;5,"tak","nie")</f>
        <v>nie</v>
      </c>
      <c r="S311" s="0" t="n">
        <f aca="false">IF(R311="tak",30-AC311,0)</f>
        <v>0</v>
      </c>
      <c r="T311" s="0" t="n">
        <f aca="false">IF(R311="tak",30,P311-Q311)</f>
        <v>9.48</v>
      </c>
      <c r="AB311" s="0" t="str">
        <f aca="false">IF(P311&lt;5.25,"tak","")</f>
        <v/>
      </c>
      <c r="AC311" s="0" t="n">
        <f aca="false">P311-Q311</f>
        <v>9.48</v>
      </c>
    </row>
    <row r="312" customFormat="false" ht="13.8" hidden="false" customHeight="false" outlineLevel="0" collapsed="false">
      <c r="A312" s="3" t="n">
        <v>41950</v>
      </c>
      <c r="B312" s="0" t="n">
        <v>143</v>
      </c>
      <c r="C312" s="0" t="str">
        <f aca="false">IF(WEEKDAY(A312,2)=4,"czwartek","")</f>
        <v/>
      </c>
      <c r="E312" s="4" t="n">
        <f aca="false">IF(E311&lt;5,30,E311-G311)</f>
        <v>9.48</v>
      </c>
      <c r="F312" s="4" t="n">
        <f aca="false">IF(AND(F311&lt;40,C311="czwartek"),45,F311-H311)</f>
        <v>45</v>
      </c>
      <c r="G312" s="4" t="n">
        <f aca="false">IF(E312&gt;15,9/100*B312,9/100*B312/2)</f>
        <v>6.435</v>
      </c>
      <c r="H312" s="4" t="n">
        <f aca="false">IF(E312&lt;=15,6/100*B312/2,0)</f>
        <v>4.29</v>
      </c>
      <c r="I312" s="4"/>
      <c r="J312" s="0" t="str">
        <f aca="false">IF(P312&gt;15,"lpg","50/50")</f>
        <v>50/50</v>
      </c>
      <c r="K312" s="0" t="n">
        <f aca="false">O311</f>
        <v>45</v>
      </c>
      <c r="L312" s="0" t="n">
        <f aca="false">ROUND(IF(J312="lpg",0,0.06*B312/2),2)</f>
        <v>4.29</v>
      </c>
      <c r="M312" s="0" t="str">
        <f aca="false">IF(AND(C312="czwartek",K312-L312&lt;40),"tak","nie")</f>
        <v>nie</v>
      </c>
      <c r="N312" s="0" t="n">
        <f aca="false">ROUND(IF(M312="tak",45-(K312-L312),0),2)</f>
        <v>0</v>
      </c>
      <c r="O312" s="0" t="n">
        <f aca="false">IF(M312="tak",45,K312-L312)</f>
        <v>40.71</v>
      </c>
      <c r="P312" s="0" t="n">
        <f aca="false">T311</f>
        <v>9.48</v>
      </c>
      <c r="Q312" s="4" t="n">
        <f aca="false">ROUND(IF(J312="lpg",B312*0.09,(B312/2)*0.09),2)</f>
        <v>6.44</v>
      </c>
      <c r="R312" s="0" t="str">
        <f aca="false">IF(P312-Q312&lt;5,"tak","nie")</f>
        <v>tak</v>
      </c>
      <c r="S312" s="0" t="n">
        <f aca="false">IF(R312="tak",30-AC312,0)</f>
        <v>26.96</v>
      </c>
      <c r="T312" s="0" t="n">
        <f aca="false">IF(R312="tak",30,P312-Q312)</f>
        <v>30</v>
      </c>
      <c r="AB312" s="0" t="str">
        <f aca="false">IF(P312&lt;5.25,"tak","")</f>
        <v/>
      </c>
      <c r="AC312" s="0" t="n">
        <f aca="false">P312-Q312</f>
        <v>3.04</v>
      </c>
    </row>
    <row r="313" customFormat="false" ht="13.8" hidden="false" customHeight="false" outlineLevel="0" collapsed="false">
      <c r="A313" s="3" t="n">
        <v>41951</v>
      </c>
      <c r="B313" s="0" t="n">
        <v>50</v>
      </c>
      <c r="C313" s="0" t="str">
        <f aca="false">IF(WEEKDAY(A313,2)=4,"czwartek","")</f>
        <v/>
      </c>
      <c r="E313" s="4" t="n">
        <f aca="false">IF(E312&lt;5,30,E312-G312)</f>
        <v>3.045</v>
      </c>
      <c r="F313" s="4" t="n">
        <f aca="false">IF(AND(F312&lt;40,C312="czwartek"),45,F312-H312)</f>
        <v>40.71</v>
      </c>
      <c r="G313" s="4" t="n">
        <f aca="false">IF(E313&gt;15,9/100*B313,9/100*B313/2)</f>
        <v>2.25</v>
      </c>
      <c r="H313" s="4" t="n">
        <f aca="false">IF(E313&lt;=15,6/100*B313/2,0)</f>
        <v>1.5</v>
      </c>
      <c r="I313" s="4"/>
      <c r="J313" s="0" t="str">
        <f aca="false">IF(P313&gt;15,"lpg","50/50")</f>
        <v>lpg</v>
      </c>
      <c r="K313" s="0" t="n">
        <f aca="false">O312</f>
        <v>40.71</v>
      </c>
      <c r="L313" s="0" t="n">
        <f aca="false">ROUND(IF(J313="lpg",0,0.06*B313/2),2)</f>
        <v>0</v>
      </c>
      <c r="M313" s="0" t="str">
        <f aca="false">IF(AND(C313="czwartek",K313-L313&lt;40),"tak","nie")</f>
        <v>nie</v>
      </c>
      <c r="N313" s="0" t="n">
        <f aca="false">ROUND(IF(M313="tak",45-(K313-L313),0),2)</f>
        <v>0</v>
      </c>
      <c r="O313" s="0" t="n">
        <f aca="false">IF(M313="tak",45,K313-L313)</f>
        <v>40.71</v>
      </c>
      <c r="P313" s="0" t="n">
        <f aca="false">T312</f>
        <v>30</v>
      </c>
      <c r="Q313" s="4" t="n">
        <f aca="false">ROUND(IF(J313="lpg",B313*0.09,(B313/2)*0.09),2)</f>
        <v>4.5</v>
      </c>
      <c r="R313" s="0" t="str">
        <f aca="false">IF(P313-Q313&lt;5,"tak","nie")</f>
        <v>nie</v>
      </c>
      <c r="S313" s="0" t="n">
        <f aca="false">IF(R313="tak",30-AC313,0)</f>
        <v>0</v>
      </c>
      <c r="T313" s="0" t="n">
        <f aca="false">IF(R313="tak",30,P313-Q313)</f>
        <v>25.5</v>
      </c>
      <c r="AB313" s="0" t="str">
        <f aca="false">IF(P313&lt;5.25,"tak","")</f>
        <v/>
      </c>
      <c r="AC313" s="0" t="n">
        <f aca="false">P313-Q313</f>
        <v>25.5</v>
      </c>
    </row>
    <row r="314" customFormat="false" ht="13.8" hidden="false" customHeight="false" outlineLevel="0" collapsed="false">
      <c r="A314" s="3" t="n">
        <v>41952</v>
      </c>
      <c r="B314" s="0" t="n">
        <v>105</v>
      </c>
      <c r="C314" s="0" t="str">
        <f aca="false">IF(WEEKDAY(A314,2)=4,"czwartek","")</f>
        <v/>
      </c>
      <c r="E314" s="4" t="n">
        <f aca="false">IF(E313&lt;5,30,E313-G313)</f>
        <v>30</v>
      </c>
      <c r="F314" s="4" t="n">
        <f aca="false">IF(AND(F313&lt;40,C313="czwartek"),45,F313-H313)</f>
        <v>39.21</v>
      </c>
      <c r="G314" s="4" t="n">
        <f aca="false">IF(E314&gt;15,9/100*B314,9/100*B314/2)</f>
        <v>9.45</v>
      </c>
      <c r="H314" s="4" t="n">
        <f aca="false">IF(E314&lt;=15,6/100*B314/2,0)</f>
        <v>0</v>
      </c>
      <c r="I314" s="4"/>
      <c r="J314" s="0" t="str">
        <f aca="false">IF(P314&gt;15,"lpg","50/50")</f>
        <v>lpg</v>
      </c>
      <c r="K314" s="0" t="n">
        <f aca="false">O313</f>
        <v>40.71</v>
      </c>
      <c r="L314" s="0" t="n">
        <f aca="false">ROUND(IF(J314="lpg",0,0.06*B314/2),2)</f>
        <v>0</v>
      </c>
      <c r="M314" s="0" t="str">
        <f aca="false">IF(AND(C314="czwartek",K314-L314&lt;40),"tak","nie")</f>
        <v>nie</v>
      </c>
      <c r="N314" s="0" t="n">
        <f aca="false">ROUND(IF(M314="tak",45-(K314-L314),0),2)</f>
        <v>0</v>
      </c>
      <c r="O314" s="0" t="n">
        <f aca="false">IF(M314="tak",45,K314-L314)</f>
        <v>40.71</v>
      </c>
      <c r="P314" s="0" t="n">
        <f aca="false">T313</f>
        <v>25.5</v>
      </c>
      <c r="Q314" s="4" t="n">
        <f aca="false">ROUND(IF(J314="lpg",B314*0.09,(B314/2)*0.09),2)</f>
        <v>9.45</v>
      </c>
      <c r="R314" s="0" t="str">
        <f aca="false">IF(P314-Q314&lt;5,"tak","nie")</f>
        <v>nie</v>
      </c>
      <c r="S314" s="0" t="n">
        <f aca="false">IF(R314="tak",30-AC314,0)</f>
        <v>0</v>
      </c>
      <c r="T314" s="0" t="n">
        <f aca="false">IF(R314="tak",30,P314-Q314)</f>
        <v>16.05</v>
      </c>
      <c r="AB314" s="0" t="str">
        <f aca="false">IF(P314&lt;5.25,"tak","")</f>
        <v/>
      </c>
      <c r="AC314" s="0" t="n">
        <f aca="false">P314-Q314</f>
        <v>16.05</v>
      </c>
    </row>
    <row r="315" customFormat="false" ht="13.8" hidden="false" customHeight="false" outlineLevel="0" collapsed="false">
      <c r="A315" s="3" t="n">
        <v>41953</v>
      </c>
      <c r="B315" s="0" t="n">
        <v>101</v>
      </c>
      <c r="C315" s="0" t="str">
        <f aca="false">IF(WEEKDAY(A315,2)=4,"czwartek","")</f>
        <v/>
      </c>
      <c r="E315" s="4" t="n">
        <f aca="false">IF(E314&lt;5,30,E314-G314)</f>
        <v>20.55</v>
      </c>
      <c r="F315" s="4" t="n">
        <f aca="false">IF(AND(F314&lt;40,C314="czwartek"),45,F314-H314)</f>
        <v>39.21</v>
      </c>
      <c r="G315" s="4" t="n">
        <f aca="false">IF(E315&gt;15,9/100*B315,9/100*B315/2)</f>
        <v>9.09</v>
      </c>
      <c r="H315" s="4" t="n">
        <f aca="false">IF(E315&lt;=15,6/100*B315/2,0)</f>
        <v>0</v>
      </c>
      <c r="I315" s="4"/>
      <c r="J315" s="0" t="str">
        <f aca="false">IF(P315&gt;15,"lpg","50/50")</f>
        <v>lpg</v>
      </c>
      <c r="K315" s="0" t="n">
        <f aca="false">O314</f>
        <v>40.71</v>
      </c>
      <c r="L315" s="0" t="n">
        <f aca="false">ROUND(IF(J315="lpg",0,0.06*B315/2),2)</f>
        <v>0</v>
      </c>
      <c r="M315" s="0" t="str">
        <f aca="false">IF(AND(C315="czwartek",K315-L315&lt;40),"tak","nie")</f>
        <v>nie</v>
      </c>
      <c r="N315" s="0" t="n">
        <f aca="false">ROUND(IF(M315="tak",45-(K315-L315),0),2)</f>
        <v>0</v>
      </c>
      <c r="O315" s="0" t="n">
        <f aca="false">IF(M315="tak",45,K315-L315)</f>
        <v>40.71</v>
      </c>
      <c r="P315" s="0" t="n">
        <f aca="false">T314</f>
        <v>16.05</v>
      </c>
      <c r="Q315" s="4" t="n">
        <f aca="false">ROUND(IF(J315="lpg",B315*0.09,(B315/2)*0.09),2)</f>
        <v>9.09</v>
      </c>
      <c r="R315" s="0" t="str">
        <f aca="false">IF(P315-Q315&lt;5,"tak","nie")</f>
        <v>nie</v>
      </c>
      <c r="S315" s="0" t="n">
        <f aca="false">IF(R315="tak",30-AC315,0)</f>
        <v>0</v>
      </c>
      <c r="T315" s="0" t="n">
        <f aca="false">IF(R315="tak",30,P315-Q315)</f>
        <v>6.96</v>
      </c>
      <c r="AB315" s="0" t="str">
        <f aca="false">IF(P315&lt;5.25,"tak","")</f>
        <v/>
      </c>
      <c r="AC315" s="0" t="n">
        <f aca="false">P315-Q315</f>
        <v>6.96</v>
      </c>
    </row>
    <row r="316" customFormat="false" ht="13.8" hidden="false" customHeight="false" outlineLevel="0" collapsed="false">
      <c r="A316" s="3" t="n">
        <v>41954</v>
      </c>
      <c r="B316" s="0" t="n">
        <v>114</v>
      </c>
      <c r="C316" s="0" t="str">
        <f aca="false">IF(WEEKDAY(A316,2)=4,"czwartek","")</f>
        <v/>
      </c>
      <c r="E316" s="4" t="n">
        <f aca="false">IF(E315&lt;5,30,E315-G315)</f>
        <v>11.46</v>
      </c>
      <c r="F316" s="4" t="n">
        <f aca="false">IF(AND(F315&lt;40,C315="czwartek"),45,F315-H315)</f>
        <v>39.21</v>
      </c>
      <c r="G316" s="4" t="n">
        <f aca="false">IF(E316&gt;15,9/100*B316,9/100*B316/2)</f>
        <v>5.13</v>
      </c>
      <c r="H316" s="4" t="n">
        <f aca="false">IF(E316&lt;=15,6/100*B316/2,0)</f>
        <v>3.42</v>
      </c>
      <c r="I316" s="4"/>
      <c r="J316" s="0" t="str">
        <f aca="false">IF(P316&gt;15,"lpg","50/50")</f>
        <v>50/50</v>
      </c>
      <c r="K316" s="0" t="n">
        <f aca="false">O315</f>
        <v>40.71</v>
      </c>
      <c r="L316" s="0" t="n">
        <f aca="false">ROUND(IF(J316="lpg",0,0.06*B316/2),2)</f>
        <v>3.42</v>
      </c>
      <c r="M316" s="0" t="str">
        <f aca="false">IF(AND(C316="czwartek",K316-L316&lt;40),"tak","nie")</f>
        <v>nie</v>
      </c>
      <c r="N316" s="0" t="n">
        <f aca="false">ROUND(IF(M316="tak",45-(K316-L316),0),2)</f>
        <v>0</v>
      </c>
      <c r="O316" s="0" t="n">
        <f aca="false">IF(M316="tak",45,K316-L316)</f>
        <v>37.29</v>
      </c>
      <c r="P316" s="0" t="n">
        <f aca="false">T315</f>
        <v>6.96</v>
      </c>
      <c r="Q316" s="4" t="n">
        <f aca="false">ROUND(IF(J316="lpg",B316*0.09,(B316/2)*0.09),2)</f>
        <v>5.13</v>
      </c>
      <c r="R316" s="0" t="str">
        <f aca="false">IF(P316-Q316&lt;5,"tak","nie")</f>
        <v>tak</v>
      </c>
      <c r="S316" s="0" t="n">
        <f aca="false">IF(R316="tak",30-AC316,0)</f>
        <v>28.17</v>
      </c>
      <c r="T316" s="0" t="n">
        <f aca="false">IF(R316="tak",30,P316-Q316)</f>
        <v>30</v>
      </c>
      <c r="AB316" s="0" t="str">
        <f aca="false">IF(P316&lt;5.25,"tak","")</f>
        <v/>
      </c>
      <c r="AC316" s="0" t="n">
        <f aca="false">P316-Q316</f>
        <v>1.83</v>
      </c>
    </row>
    <row r="317" customFormat="false" ht="13.8" hidden="false" customHeight="false" outlineLevel="0" collapsed="false">
      <c r="A317" s="3" t="n">
        <v>41955</v>
      </c>
      <c r="B317" s="0" t="n">
        <v>106</v>
      </c>
      <c r="C317" s="0" t="str">
        <f aca="false">IF(WEEKDAY(A317,2)=4,"czwartek","")</f>
        <v/>
      </c>
      <c r="E317" s="4" t="n">
        <f aca="false">IF(E316&lt;5,30,E316-G316)</f>
        <v>6.33</v>
      </c>
      <c r="F317" s="4" t="n">
        <f aca="false">IF(AND(F316&lt;40,C316="czwartek"),45,F316-H316)</f>
        <v>35.79</v>
      </c>
      <c r="G317" s="4" t="n">
        <f aca="false">IF(E317&gt;15,9/100*B317,9/100*B317/2)</f>
        <v>4.77</v>
      </c>
      <c r="H317" s="4" t="n">
        <f aca="false">IF(E317&lt;=15,6/100*B317/2,0)</f>
        <v>3.18</v>
      </c>
      <c r="I317" s="4"/>
      <c r="J317" s="0" t="str">
        <f aca="false">IF(P317&gt;15,"lpg","50/50")</f>
        <v>lpg</v>
      </c>
      <c r="K317" s="0" t="n">
        <f aca="false">O316</f>
        <v>37.29</v>
      </c>
      <c r="L317" s="0" t="n">
        <f aca="false">ROUND(IF(J317="lpg",0,0.06*B317/2),2)</f>
        <v>0</v>
      </c>
      <c r="M317" s="0" t="str">
        <f aca="false">IF(AND(C317="czwartek",K317-L317&lt;40),"tak","nie")</f>
        <v>nie</v>
      </c>
      <c r="N317" s="0" t="n">
        <f aca="false">ROUND(IF(M317="tak",45-(K317-L317),0),2)</f>
        <v>0</v>
      </c>
      <c r="O317" s="0" t="n">
        <f aca="false">IF(M317="tak",45,K317-L317)</f>
        <v>37.29</v>
      </c>
      <c r="P317" s="0" t="n">
        <f aca="false">T316</f>
        <v>30</v>
      </c>
      <c r="Q317" s="4" t="n">
        <f aca="false">ROUND(IF(J317="lpg",B317*0.09,(B317/2)*0.09),2)</f>
        <v>9.54</v>
      </c>
      <c r="R317" s="0" t="str">
        <f aca="false">IF(P317-Q317&lt;5,"tak","nie")</f>
        <v>nie</v>
      </c>
      <c r="S317" s="0" t="n">
        <f aca="false">IF(R317="tak",30-AC317,0)</f>
        <v>0</v>
      </c>
      <c r="T317" s="0" t="n">
        <f aca="false">IF(R317="tak",30,P317-Q317)</f>
        <v>20.46</v>
      </c>
      <c r="AB317" s="0" t="str">
        <f aca="false">IF(P317&lt;5.25,"tak","")</f>
        <v/>
      </c>
      <c r="AC317" s="0" t="n">
        <f aca="false">P317-Q317</f>
        <v>20.46</v>
      </c>
    </row>
    <row r="318" customFormat="false" ht="13.8" hidden="false" customHeight="false" outlineLevel="0" collapsed="false">
      <c r="A318" s="3" t="n">
        <v>41956</v>
      </c>
      <c r="B318" s="0" t="n">
        <v>79</v>
      </c>
      <c r="C318" s="0" t="str">
        <f aca="false">IF(WEEKDAY(A318,2)=4,"czwartek","")</f>
        <v>czwartek</v>
      </c>
      <c r="E318" s="4" t="n">
        <f aca="false">IF(E317&lt;5,30,E317-G317)</f>
        <v>1.56</v>
      </c>
      <c r="F318" s="4" t="n">
        <f aca="false">IF(AND(F317&lt;40,C317="czwartek"),45,F317-H317)</f>
        <v>32.61</v>
      </c>
      <c r="G318" s="4" t="n">
        <f aca="false">IF(E318&gt;15,9/100*B318,9/100*B318/2)</f>
        <v>3.555</v>
      </c>
      <c r="H318" s="4" t="n">
        <f aca="false">IF(E318&lt;=15,6/100*B318/2,0)</f>
        <v>2.37</v>
      </c>
      <c r="I318" s="4"/>
      <c r="J318" s="0" t="str">
        <f aca="false">IF(P318&gt;15,"lpg","50/50")</f>
        <v>lpg</v>
      </c>
      <c r="K318" s="0" t="n">
        <f aca="false">O317</f>
        <v>37.29</v>
      </c>
      <c r="L318" s="0" t="n">
        <f aca="false">ROUND(IF(J318="lpg",0,0.06*B318/2),2)</f>
        <v>0</v>
      </c>
      <c r="M318" s="0" t="str">
        <f aca="false">IF(AND(C318="czwartek",K318-L318&lt;40),"tak","nie")</f>
        <v>tak</v>
      </c>
      <c r="N318" s="0" t="n">
        <f aca="false">ROUND(IF(M318="tak",45-(K318-L318),0),2)</f>
        <v>7.71</v>
      </c>
      <c r="O318" s="0" t="n">
        <f aca="false">IF(M318="tak",45,K318-L318)</f>
        <v>45</v>
      </c>
      <c r="P318" s="0" t="n">
        <f aca="false">T317</f>
        <v>20.46</v>
      </c>
      <c r="Q318" s="4" t="n">
        <f aca="false">ROUND(IF(J318="lpg",B318*0.09,(B318/2)*0.09),2)</f>
        <v>7.11</v>
      </c>
      <c r="R318" s="0" t="str">
        <f aca="false">IF(P318-Q318&lt;5,"tak","nie")</f>
        <v>nie</v>
      </c>
      <c r="S318" s="0" t="n">
        <f aca="false">IF(R318="tak",30-AC318,0)</f>
        <v>0</v>
      </c>
      <c r="T318" s="0" t="n">
        <f aca="false">IF(R318="tak",30,P318-Q318)</f>
        <v>13.35</v>
      </c>
      <c r="AB318" s="0" t="str">
        <f aca="false">IF(P318&lt;5.25,"tak","")</f>
        <v/>
      </c>
      <c r="AC318" s="0" t="n">
        <f aca="false">P318-Q318</f>
        <v>13.35</v>
      </c>
    </row>
    <row r="319" customFormat="false" ht="13.8" hidden="false" customHeight="false" outlineLevel="0" collapsed="false">
      <c r="A319" s="3" t="n">
        <v>41957</v>
      </c>
      <c r="B319" s="0" t="n">
        <v>20</v>
      </c>
      <c r="C319" s="0" t="str">
        <f aca="false">IF(WEEKDAY(A319,2)=4,"czwartek","")</f>
        <v/>
      </c>
      <c r="E319" s="4" t="n">
        <f aca="false">IF(E318&lt;5,30,E318-G318)</f>
        <v>30</v>
      </c>
      <c r="F319" s="4" t="n">
        <f aca="false">IF(AND(F318&lt;40,C318="czwartek"),45,F318-H318)</f>
        <v>45</v>
      </c>
      <c r="G319" s="4" t="n">
        <f aca="false">IF(E319&gt;15,9/100*B319,9/100*B319/2)</f>
        <v>1.8</v>
      </c>
      <c r="H319" s="4" t="n">
        <f aca="false">IF(E319&lt;=15,6/100*B319/2,0)</f>
        <v>0</v>
      </c>
      <c r="I319" s="4"/>
      <c r="J319" s="0" t="str">
        <f aca="false">IF(P319&gt;15,"lpg","50/50")</f>
        <v>50/50</v>
      </c>
      <c r="K319" s="0" t="n">
        <f aca="false">O318</f>
        <v>45</v>
      </c>
      <c r="L319" s="0" t="n">
        <f aca="false">ROUND(IF(J319="lpg",0,0.06*B319/2),2)</f>
        <v>0.6</v>
      </c>
      <c r="M319" s="0" t="str">
        <f aca="false">IF(AND(C319="czwartek",K319-L319&lt;40),"tak","nie")</f>
        <v>nie</v>
      </c>
      <c r="N319" s="0" t="n">
        <f aca="false">ROUND(IF(M319="tak",45-(K319-L319),0),2)</f>
        <v>0</v>
      </c>
      <c r="O319" s="0" t="n">
        <f aca="false">IF(M319="tak",45,K319-L319)</f>
        <v>44.4</v>
      </c>
      <c r="P319" s="0" t="n">
        <f aca="false">T318</f>
        <v>13.35</v>
      </c>
      <c r="Q319" s="4" t="n">
        <f aca="false">ROUND(IF(J319="lpg",B319*0.09,(B319/2)*0.09),2)</f>
        <v>0.9</v>
      </c>
      <c r="R319" s="0" t="str">
        <f aca="false">IF(P319-Q319&lt;5,"tak","nie")</f>
        <v>nie</v>
      </c>
      <c r="S319" s="0" t="n">
        <f aca="false">IF(R319="tak",30-AC319,0)</f>
        <v>0</v>
      </c>
      <c r="T319" s="0" t="n">
        <f aca="false">IF(R319="tak",30,P319-Q319)</f>
        <v>12.45</v>
      </c>
      <c r="AB319" s="0" t="str">
        <f aca="false">IF(P319&lt;5.25,"tak","")</f>
        <v/>
      </c>
      <c r="AC319" s="0" t="n">
        <f aca="false">P319-Q319</f>
        <v>12.45</v>
      </c>
    </row>
    <row r="320" customFormat="false" ht="13.8" hidden="false" customHeight="false" outlineLevel="0" collapsed="false">
      <c r="A320" s="3" t="n">
        <v>41958</v>
      </c>
      <c r="B320" s="0" t="n">
        <v>27</v>
      </c>
      <c r="C320" s="0" t="str">
        <f aca="false">IF(WEEKDAY(A320,2)=4,"czwartek","")</f>
        <v/>
      </c>
      <c r="E320" s="4" t="n">
        <f aca="false">IF(E319&lt;5,30,E319-G319)</f>
        <v>28.2</v>
      </c>
      <c r="F320" s="4" t="n">
        <f aca="false">IF(AND(F319&lt;40,C319="czwartek"),45,F319-H319)</f>
        <v>45</v>
      </c>
      <c r="G320" s="4" t="n">
        <f aca="false">IF(E320&gt;15,9/100*B320,9/100*B320/2)</f>
        <v>2.43</v>
      </c>
      <c r="H320" s="4" t="n">
        <f aca="false">IF(E320&lt;=15,6/100*B320/2,0)</f>
        <v>0</v>
      </c>
      <c r="I320" s="4"/>
      <c r="J320" s="0" t="str">
        <f aca="false">IF(P320&gt;15,"lpg","50/50")</f>
        <v>50/50</v>
      </c>
      <c r="K320" s="0" t="n">
        <f aca="false">O319</f>
        <v>44.4</v>
      </c>
      <c r="L320" s="0" t="n">
        <f aca="false">ROUND(IF(J320="lpg",0,0.06*B320/2),2)</f>
        <v>0.81</v>
      </c>
      <c r="M320" s="0" t="str">
        <f aca="false">IF(AND(C320="czwartek",K320-L320&lt;40),"tak","nie")</f>
        <v>nie</v>
      </c>
      <c r="N320" s="0" t="n">
        <f aca="false">ROUND(IF(M320="tak",45-(K320-L320),0),2)</f>
        <v>0</v>
      </c>
      <c r="O320" s="0" t="n">
        <f aca="false">IF(M320="tak",45,K320-L320)</f>
        <v>43.59</v>
      </c>
      <c r="P320" s="0" t="n">
        <f aca="false">T319</f>
        <v>12.45</v>
      </c>
      <c r="Q320" s="4" t="n">
        <f aca="false">ROUND(IF(J320="lpg",B320*0.09,(B320/2)*0.09),2)</f>
        <v>1.22</v>
      </c>
      <c r="R320" s="0" t="str">
        <f aca="false">IF(P320-Q320&lt;5,"tak","nie")</f>
        <v>nie</v>
      </c>
      <c r="S320" s="0" t="n">
        <f aca="false">IF(R320="tak",30-AC320,0)</f>
        <v>0</v>
      </c>
      <c r="T320" s="0" t="n">
        <f aca="false">IF(R320="tak",30,P320-Q320)</f>
        <v>11.23</v>
      </c>
      <c r="AB320" s="0" t="str">
        <f aca="false">IF(P320&lt;5.25,"tak","")</f>
        <v/>
      </c>
      <c r="AC320" s="0" t="n">
        <f aca="false">P320-Q320</f>
        <v>11.23</v>
      </c>
    </row>
    <row r="321" customFormat="false" ht="13.8" hidden="false" customHeight="false" outlineLevel="0" collapsed="false">
      <c r="A321" s="3" t="n">
        <v>41959</v>
      </c>
      <c r="B321" s="0" t="n">
        <v>23</v>
      </c>
      <c r="C321" s="0" t="str">
        <f aca="false">IF(WEEKDAY(A321,2)=4,"czwartek","")</f>
        <v/>
      </c>
      <c r="E321" s="4" t="n">
        <f aca="false">IF(E320&lt;5,30,E320-G320)</f>
        <v>25.77</v>
      </c>
      <c r="F321" s="4" t="n">
        <f aca="false">IF(AND(F320&lt;40,C320="czwartek"),45,F320-H320)</f>
        <v>45</v>
      </c>
      <c r="G321" s="4" t="n">
        <f aca="false">IF(E321&gt;15,9/100*B321,9/100*B321/2)</f>
        <v>2.07</v>
      </c>
      <c r="H321" s="4" t="n">
        <f aca="false">IF(E321&lt;=15,6/100*B321/2,0)</f>
        <v>0</v>
      </c>
      <c r="I321" s="4"/>
      <c r="J321" s="0" t="str">
        <f aca="false">IF(P321&gt;15,"lpg","50/50")</f>
        <v>50/50</v>
      </c>
      <c r="K321" s="0" t="n">
        <f aca="false">O320</f>
        <v>43.59</v>
      </c>
      <c r="L321" s="0" t="n">
        <f aca="false">ROUND(IF(J321="lpg",0,0.06*B321/2),2)</f>
        <v>0.69</v>
      </c>
      <c r="M321" s="0" t="str">
        <f aca="false">IF(AND(C321="czwartek",K321-L321&lt;40),"tak","nie")</f>
        <v>nie</v>
      </c>
      <c r="N321" s="0" t="n">
        <f aca="false">ROUND(IF(M321="tak",45-(K321-L321),0),2)</f>
        <v>0</v>
      </c>
      <c r="O321" s="0" t="n">
        <f aca="false">IF(M321="tak",45,K321-L321)</f>
        <v>42.9</v>
      </c>
      <c r="P321" s="0" t="n">
        <f aca="false">T320</f>
        <v>11.23</v>
      </c>
      <c r="Q321" s="4" t="n">
        <f aca="false">ROUND(IF(J321="lpg",B321*0.09,(B321/2)*0.09),2)</f>
        <v>1.04</v>
      </c>
      <c r="R321" s="0" t="str">
        <f aca="false">IF(P321-Q321&lt;5,"tak","nie")</f>
        <v>nie</v>
      </c>
      <c r="S321" s="0" t="n">
        <f aca="false">IF(R321="tak",30-AC321,0)</f>
        <v>0</v>
      </c>
      <c r="T321" s="0" t="n">
        <f aca="false">IF(R321="tak",30,P321-Q321)</f>
        <v>10.19</v>
      </c>
      <c r="AB321" s="0" t="str">
        <f aca="false">IF(P321&lt;5.25,"tak","")</f>
        <v/>
      </c>
      <c r="AC321" s="0" t="n">
        <f aca="false">P321-Q321</f>
        <v>10.19</v>
      </c>
    </row>
    <row r="322" customFormat="false" ht="13.8" hidden="false" customHeight="false" outlineLevel="0" collapsed="false">
      <c r="A322" s="3" t="n">
        <v>41960</v>
      </c>
      <c r="B322" s="0" t="n">
        <v>106</v>
      </c>
      <c r="C322" s="0" t="str">
        <f aca="false">IF(WEEKDAY(A322,2)=4,"czwartek","")</f>
        <v/>
      </c>
      <c r="E322" s="4" t="n">
        <f aca="false">IF(E321&lt;5,30,E321-G321)</f>
        <v>23.7</v>
      </c>
      <c r="F322" s="4" t="n">
        <f aca="false">IF(AND(F321&lt;40,C321="czwartek"),45,F321-H321)</f>
        <v>45</v>
      </c>
      <c r="G322" s="4" t="n">
        <f aca="false">IF(E322&gt;15,9/100*B322,9/100*B322/2)</f>
        <v>9.54</v>
      </c>
      <c r="H322" s="4" t="n">
        <f aca="false">IF(E322&lt;=15,6/100*B322/2,0)</f>
        <v>0</v>
      </c>
      <c r="I322" s="4"/>
      <c r="J322" s="0" t="str">
        <f aca="false">IF(P322&gt;15,"lpg","50/50")</f>
        <v>50/50</v>
      </c>
      <c r="K322" s="0" t="n">
        <f aca="false">O321</f>
        <v>42.9</v>
      </c>
      <c r="L322" s="0" t="n">
        <f aca="false">ROUND(IF(J322="lpg",0,0.06*B322/2),2)</f>
        <v>3.18</v>
      </c>
      <c r="M322" s="0" t="str">
        <f aca="false">IF(AND(C322="czwartek",K322-L322&lt;40),"tak","nie")</f>
        <v>nie</v>
      </c>
      <c r="N322" s="0" t="n">
        <f aca="false">ROUND(IF(M322="tak",45-(K322-L322),0),2)</f>
        <v>0</v>
      </c>
      <c r="O322" s="0" t="n">
        <f aca="false">IF(M322="tak",45,K322-L322)</f>
        <v>39.72</v>
      </c>
      <c r="P322" s="0" t="n">
        <f aca="false">T321</f>
        <v>10.19</v>
      </c>
      <c r="Q322" s="4" t="n">
        <f aca="false">ROUND(IF(J322="lpg",B322*0.09,(B322/2)*0.09),2)</f>
        <v>4.77</v>
      </c>
      <c r="R322" s="0" t="str">
        <f aca="false">IF(P322-Q322&lt;5,"tak","nie")</f>
        <v>nie</v>
      </c>
      <c r="S322" s="0" t="n">
        <f aca="false">IF(R322="tak",30-AC322,0)</f>
        <v>0</v>
      </c>
      <c r="T322" s="0" t="n">
        <f aca="false">IF(R322="tak",30,P322-Q322)</f>
        <v>5.42</v>
      </c>
      <c r="AB322" s="0" t="str">
        <f aca="false">IF(P322&lt;5.25,"tak","")</f>
        <v/>
      </c>
      <c r="AC322" s="0" t="n">
        <f aca="false">P322-Q322</f>
        <v>5.42</v>
      </c>
    </row>
    <row r="323" customFormat="false" ht="13.8" hidden="false" customHeight="false" outlineLevel="0" collapsed="false">
      <c r="A323" s="3" t="n">
        <v>41961</v>
      </c>
      <c r="B323" s="0" t="n">
        <v>90</v>
      </c>
      <c r="C323" s="0" t="str">
        <f aca="false">IF(WEEKDAY(A323,2)=4,"czwartek","")</f>
        <v/>
      </c>
      <c r="E323" s="4" t="n">
        <f aca="false">IF(E322&lt;5,30,E322-G322)</f>
        <v>14.16</v>
      </c>
      <c r="F323" s="4" t="n">
        <f aca="false">IF(AND(F322&lt;40,C322="czwartek"),45,F322-H322)</f>
        <v>45</v>
      </c>
      <c r="G323" s="4" t="n">
        <f aca="false">IF(E323&gt;15,9/100*B323,9/100*B323/2)</f>
        <v>4.05</v>
      </c>
      <c r="H323" s="4" t="n">
        <f aca="false">IF(E323&lt;=15,6/100*B323/2,0)</f>
        <v>2.7</v>
      </c>
      <c r="I323" s="4"/>
      <c r="J323" s="0" t="str">
        <f aca="false">IF(P323&gt;15,"lpg","50/50")</f>
        <v>50/50</v>
      </c>
      <c r="K323" s="0" t="n">
        <f aca="false">O322</f>
        <v>39.72</v>
      </c>
      <c r="L323" s="0" t="n">
        <f aca="false">ROUND(IF(J323="lpg",0,0.06*B323/2),2)</f>
        <v>2.7</v>
      </c>
      <c r="M323" s="0" t="str">
        <f aca="false">IF(AND(C323="czwartek",K323-L323&lt;40),"tak","nie")</f>
        <v>nie</v>
      </c>
      <c r="N323" s="0" t="n">
        <f aca="false">ROUND(IF(M323="tak",45-(K323-L323),0),2)</f>
        <v>0</v>
      </c>
      <c r="O323" s="0" t="n">
        <f aca="false">IF(M323="tak",45,K323-L323)</f>
        <v>37.02</v>
      </c>
      <c r="P323" s="0" t="n">
        <f aca="false">T322</f>
        <v>5.42</v>
      </c>
      <c r="Q323" s="4" t="n">
        <f aca="false">ROUND(IF(J323="lpg",B323*0.09,(B323/2)*0.09),2)</f>
        <v>4.05</v>
      </c>
      <c r="R323" s="0" t="str">
        <f aca="false">IF(P323-Q323&lt;5,"tak","nie")</f>
        <v>tak</v>
      </c>
      <c r="S323" s="0" t="n">
        <f aca="false">IF(R323="tak",30-AC323,0)</f>
        <v>28.63</v>
      </c>
      <c r="T323" s="0" t="n">
        <f aca="false">IF(R323="tak",30,P323-Q323)</f>
        <v>30</v>
      </c>
      <c r="AB323" s="0" t="str">
        <f aca="false">IF(P323&lt;5.25,"tak","")</f>
        <v/>
      </c>
      <c r="AC323" s="0" t="n">
        <f aca="false">P323-Q323</f>
        <v>1.37</v>
      </c>
    </row>
    <row r="324" customFormat="false" ht="13.8" hidden="false" customHeight="false" outlineLevel="0" collapsed="false">
      <c r="A324" s="3" t="n">
        <v>41962</v>
      </c>
      <c r="B324" s="0" t="n">
        <v>119</v>
      </c>
      <c r="C324" s="0" t="str">
        <f aca="false">IF(WEEKDAY(A324,2)=4,"czwartek","")</f>
        <v/>
      </c>
      <c r="E324" s="4" t="n">
        <f aca="false">IF(E323&lt;5,30,E323-G323)</f>
        <v>10.11</v>
      </c>
      <c r="F324" s="4" t="n">
        <f aca="false">IF(AND(F323&lt;40,C323="czwartek"),45,F323-H323)</f>
        <v>42.3</v>
      </c>
      <c r="G324" s="4" t="n">
        <f aca="false">IF(E324&gt;15,9/100*B324,9/100*B324/2)</f>
        <v>5.355</v>
      </c>
      <c r="H324" s="4" t="n">
        <f aca="false">IF(E324&lt;=15,6/100*B324/2,0)</f>
        <v>3.57</v>
      </c>
      <c r="I324" s="4"/>
      <c r="J324" s="0" t="str">
        <f aca="false">IF(P324&gt;15,"lpg","50/50")</f>
        <v>lpg</v>
      </c>
      <c r="K324" s="0" t="n">
        <f aca="false">O323</f>
        <v>37.02</v>
      </c>
      <c r="L324" s="0" t="n">
        <f aca="false">ROUND(IF(J324="lpg",0,0.06*B324/2),2)</f>
        <v>0</v>
      </c>
      <c r="M324" s="0" t="str">
        <f aca="false">IF(AND(C324="czwartek",K324-L324&lt;40),"tak","nie")</f>
        <v>nie</v>
      </c>
      <c r="N324" s="0" t="n">
        <f aca="false">ROUND(IF(M324="tak",45-(K324-L324),0),2)</f>
        <v>0</v>
      </c>
      <c r="O324" s="0" t="n">
        <f aca="false">IF(M324="tak",45,K324-L324)</f>
        <v>37.02</v>
      </c>
      <c r="P324" s="0" t="n">
        <f aca="false">T323</f>
        <v>30</v>
      </c>
      <c r="Q324" s="4" t="n">
        <f aca="false">ROUND(IF(J324="lpg",B324*0.09,(B324/2)*0.09),2)</f>
        <v>10.71</v>
      </c>
      <c r="R324" s="0" t="str">
        <f aca="false">IF(P324-Q324&lt;5,"tak","nie")</f>
        <v>nie</v>
      </c>
      <c r="S324" s="0" t="n">
        <f aca="false">IF(R324="tak",30-AC324,0)</f>
        <v>0</v>
      </c>
      <c r="T324" s="0" t="n">
        <f aca="false">IF(R324="tak",30,P324-Q324)</f>
        <v>19.29</v>
      </c>
      <c r="AB324" s="0" t="str">
        <f aca="false">IF(P324&lt;5.25,"tak","")</f>
        <v/>
      </c>
      <c r="AC324" s="0" t="n">
        <f aca="false">P324-Q324</f>
        <v>19.29</v>
      </c>
    </row>
    <row r="325" customFormat="false" ht="13.8" hidden="false" customHeight="false" outlineLevel="0" collapsed="false">
      <c r="A325" s="3" t="n">
        <v>41963</v>
      </c>
      <c r="B325" s="0" t="n">
        <v>110</v>
      </c>
      <c r="C325" s="0" t="str">
        <f aca="false">IF(WEEKDAY(A325,2)=4,"czwartek","")</f>
        <v>czwartek</v>
      </c>
      <c r="E325" s="4" t="n">
        <f aca="false">IF(E324&lt;5,30,E324-G324)</f>
        <v>4.755</v>
      </c>
      <c r="F325" s="4" t="n">
        <f aca="false">IF(AND(F324&lt;40,C324="czwartek"),45,F324-H324)</f>
        <v>38.73</v>
      </c>
      <c r="G325" s="4" t="n">
        <f aca="false">IF(E325&gt;15,9/100*B325,9/100*B325/2)</f>
        <v>4.95</v>
      </c>
      <c r="H325" s="4" t="n">
        <f aca="false">IF(E325&lt;=15,6/100*B325/2,0)</f>
        <v>3.3</v>
      </c>
      <c r="I325" s="4"/>
      <c r="J325" s="0" t="str">
        <f aca="false">IF(P325&gt;15,"lpg","50/50")</f>
        <v>lpg</v>
      </c>
      <c r="K325" s="0" t="n">
        <f aca="false">O324</f>
        <v>37.02</v>
      </c>
      <c r="L325" s="0" t="n">
        <f aca="false">ROUND(IF(J325="lpg",0,0.06*B325/2),2)</f>
        <v>0</v>
      </c>
      <c r="M325" s="0" t="str">
        <f aca="false">IF(AND(C325="czwartek",K325-L325&lt;40),"tak","nie")</f>
        <v>tak</v>
      </c>
      <c r="N325" s="0" t="n">
        <f aca="false">ROUND(IF(M325="tak",45-(K325-L325),0),2)</f>
        <v>7.98</v>
      </c>
      <c r="O325" s="0" t="n">
        <f aca="false">IF(M325="tak",45,K325-L325)</f>
        <v>45</v>
      </c>
      <c r="P325" s="0" t="n">
        <f aca="false">T324</f>
        <v>19.29</v>
      </c>
      <c r="Q325" s="4" t="n">
        <f aca="false">ROUND(IF(J325="lpg",B325*0.09,(B325/2)*0.09),2)</f>
        <v>9.9</v>
      </c>
      <c r="R325" s="0" t="str">
        <f aca="false">IF(P325-Q325&lt;5,"tak","nie")</f>
        <v>nie</v>
      </c>
      <c r="S325" s="0" t="n">
        <f aca="false">IF(R325="tak",30-AC325,0)</f>
        <v>0</v>
      </c>
      <c r="T325" s="0" t="n">
        <f aca="false">IF(R325="tak",30,P325-Q325)</f>
        <v>9.39</v>
      </c>
      <c r="AB325" s="0" t="str">
        <f aca="false">IF(P325&lt;5.25,"tak","")</f>
        <v/>
      </c>
      <c r="AC325" s="0" t="n">
        <f aca="false">P325-Q325</f>
        <v>9.39</v>
      </c>
    </row>
    <row r="326" customFormat="false" ht="13.8" hidden="false" customHeight="false" outlineLevel="0" collapsed="false">
      <c r="A326" s="3" t="n">
        <v>41964</v>
      </c>
      <c r="B326" s="0" t="n">
        <v>23</v>
      </c>
      <c r="C326" s="0" t="str">
        <f aca="false">IF(WEEKDAY(A326,2)=4,"czwartek","")</f>
        <v/>
      </c>
      <c r="E326" s="4" t="n">
        <f aca="false">IF(E325&lt;5,30,E325-G325)</f>
        <v>30</v>
      </c>
      <c r="F326" s="4" t="n">
        <f aca="false">IF(AND(F325&lt;40,C325="czwartek"),45,F325-H325)</f>
        <v>45</v>
      </c>
      <c r="G326" s="4" t="n">
        <f aca="false">IF(E326&gt;15,9/100*B326,9/100*B326/2)</f>
        <v>2.07</v>
      </c>
      <c r="H326" s="4" t="n">
        <f aca="false">IF(E326&lt;=15,6/100*B326/2,0)</f>
        <v>0</v>
      </c>
      <c r="I326" s="4"/>
      <c r="J326" s="0" t="str">
        <f aca="false">IF(P326&gt;15,"lpg","50/50")</f>
        <v>50/50</v>
      </c>
      <c r="K326" s="0" t="n">
        <f aca="false">O325</f>
        <v>45</v>
      </c>
      <c r="L326" s="0" t="n">
        <f aca="false">ROUND(IF(J326="lpg",0,0.06*B326/2),2)</f>
        <v>0.69</v>
      </c>
      <c r="M326" s="0" t="str">
        <f aca="false">IF(AND(C326="czwartek",K326-L326&lt;40),"tak","nie")</f>
        <v>nie</v>
      </c>
      <c r="N326" s="0" t="n">
        <f aca="false">ROUND(IF(M326="tak",45-(K326-L326),0),2)</f>
        <v>0</v>
      </c>
      <c r="O326" s="0" t="n">
        <f aca="false">IF(M326="tak",45,K326-L326)</f>
        <v>44.31</v>
      </c>
      <c r="P326" s="0" t="n">
        <f aca="false">T325</f>
        <v>9.39</v>
      </c>
      <c r="Q326" s="4" t="n">
        <f aca="false">ROUND(IF(J326="lpg",B326*0.09,(B326/2)*0.09),2)</f>
        <v>1.04</v>
      </c>
      <c r="R326" s="0" t="str">
        <f aca="false">IF(P326-Q326&lt;5,"tak","nie")</f>
        <v>nie</v>
      </c>
      <c r="S326" s="0" t="n">
        <f aca="false">IF(R326="tak",30-AC326,0)</f>
        <v>0</v>
      </c>
      <c r="T326" s="0" t="n">
        <f aca="false">IF(R326="tak",30,P326-Q326)</f>
        <v>8.35</v>
      </c>
      <c r="AB326" s="0" t="str">
        <f aca="false">IF(P326&lt;5.25,"tak","")</f>
        <v/>
      </c>
      <c r="AC326" s="0" t="n">
        <f aca="false">P326-Q326</f>
        <v>8.35</v>
      </c>
    </row>
    <row r="327" customFormat="false" ht="13.8" hidden="false" customHeight="false" outlineLevel="0" collapsed="false">
      <c r="A327" s="3" t="n">
        <v>41965</v>
      </c>
      <c r="B327" s="0" t="n">
        <v>53</v>
      </c>
      <c r="C327" s="0" t="str">
        <f aca="false">IF(WEEKDAY(A327,2)=4,"czwartek","")</f>
        <v/>
      </c>
      <c r="E327" s="4" t="n">
        <f aca="false">IF(E326&lt;5,30,E326-G326)</f>
        <v>27.93</v>
      </c>
      <c r="F327" s="4" t="n">
        <f aca="false">IF(AND(F326&lt;40,C326="czwartek"),45,F326-H326)</f>
        <v>45</v>
      </c>
      <c r="G327" s="4" t="n">
        <f aca="false">IF(E327&gt;15,9/100*B327,9/100*B327/2)</f>
        <v>4.77</v>
      </c>
      <c r="H327" s="4" t="n">
        <f aca="false">IF(E327&lt;=15,6/100*B327/2,0)</f>
        <v>0</v>
      </c>
      <c r="I327" s="4"/>
      <c r="J327" s="0" t="str">
        <f aca="false">IF(P327&gt;15,"lpg","50/50")</f>
        <v>50/50</v>
      </c>
      <c r="K327" s="0" t="n">
        <f aca="false">O326</f>
        <v>44.31</v>
      </c>
      <c r="L327" s="0" t="n">
        <f aca="false">ROUND(IF(J327="lpg",0,0.06*B327/2),2)</f>
        <v>1.59</v>
      </c>
      <c r="M327" s="0" t="str">
        <f aca="false">IF(AND(C327="czwartek",K327-L327&lt;40),"tak","nie")</f>
        <v>nie</v>
      </c>
      <c r="N327" s="0" t="n">
        <f aca="false">ROUND(IF(M327="tak",45-(K327-L327),0),2)</f>
        <v>0</v>
      </c>
      <c r="O327" s="0" t="n">
        <f aca="false">IF(M327="tak",45,K327-L327)</f>
        <v>42.72</v>
      </c>
      <c r="P327" s="0" t="n">
        <f aca="false">T326</f>
        <v>8.35</v>
      </c>
      <c r="Q327" s="4" t="n">
        <f aca="false">ROUND(IF(J327="lpg",B327*0.09,(B327/2)*0.09),2)</f>
        <v>2.39</v>
      </c>
      <c r="R327" s="0" t="str">
        <f aca="false">IF(P327-Q327&lt;5,"tak","nie")</f>
        <v>nie</v>
      </c>
      <c r="S327" s="0" t="n">
        <f aca="false">IF(R327="tak",30-AC327,0)</f>
        <v>0</v>
      </c>
      <c r="T327" s="0" t="n">
        <f aca="false">IF(R327="tak",30,P327-Q327)</f>
        <v>5.96</v>
      </c>
      <c r="AB327" s="0" t="str">
        <f aca="false">IF(P327&lt;5.25,"tak","")</f>
        <v/>
      </c>
      <c r="AC327" s="0" t="n">
        <f aca="false">P327-Q327</f>
        <v>5.96</v>
      </c>
    </row>
    <row r="328" customFormat="false" ht="13.8" hidden="false" customHeight="false" outlineLevel="0" collapsed="false">
      <c r="A328" s="3" t="n">
        <v>41966</v>
      </c>
      <c r="B328" s="0" t="n">
        <v>89</v>
      </c>
      <c r="C328" s="0" t="str">
        <f aca="false">IF(WEEKDAY(A328,2)=4,"czwartek","")</f>
        <v/>
      </c>
      <c r="E328" s="4" t="n">
        <f aca="false">IF(E327&lt;5,30,E327-G327)</f>
        <v>23.16</v>
      </c>
      <c r="F328" s="4" t="n">
        <f aca="false">IF(AND(F327&lt;40,C327="czwartek"),45,F327-H327)</f>
        <v>45</v>
      </c>
      <c r="G328" s="4" t="n">
        <f aca="false">IF(E328&gt;15,9/100*B328,9/100*B328/2)</f>
        <v>8.01</v>
      </c>
      <c r="H328" s="4" t="n">
        <f aca="false">IF(E328&lt;=15,6/100*B328/2,0)</f>
        <v>0</v>
      </c>
      <c r="I328" s="4"/>
      <c r="J328" s="0" t="str">
        <f aca="false">IF(P328&gt;15,"lpg","50/50")</f>
        <v>50/50</v>
      </c>
      <c r="K328" s="0" t="n">
        <f aca="false">O327</f>
        <v>42.72</v>
      </c>
      <c r="L328" s="0" t="n">
        <f aca="false">ROUND(IF(J328="lpg",0,0.06*B328/2),2)</f>
        <v>2.67</v>
      </c>
      <c r="M328" s="0" t="str">
        <f aca="false">IF(AND(C328="czwartek",K328-L328&lt;40),"tak","nie")</f>
        <v>nie</v>
      </c>
      <c r="N328" s="0" t="n">
        <f aca="false">ROUND(IF(M328="tak",45-(K328-L328),0),2)</f>
        <v>0</v>
      </c>
      <c r="O328" s="0" t="n">
        <f aca="false">IF(M328="tak",45,K328-L328)</f>
        <v>40.05</v>
      </c>
      <c r="P328" s="0" t="n">
        <f aca="false">T327</f>
        <v>5.96</v>
      </c>
      <c r="Q328" s="4" t="n">
        <f aca="false">ROUND(IF(J328="lpg",B328*0.09,(B328/2)*0.09),2)</f>
        <v>4.01</v>
      </c>
      <c r="R328" s="0" t="str">
        <f aca="false">IF(P328-Q328&lt;5,"tak","nie")</f>
        <v>tak</v>
      </c>
      <c r="S328" s="0" t="n">
        <f aca="false">IF(R328="tak",30-AC328,0)</f>
        <v>28.05</v>
      </c>
      <c r="T328" s="0" t="n">
        <f aca="false">IF(R328="tak",30,P328-Q328)</f>
        <v>30</v>
      </c>
      <c r="AB328" s="0" t="str">
        <f aca="false">IF(P328&lt;5.25,"tak","")</f>
        <v/>
      </c>
      <c r="AC328" s="0" t="n">
        <f aca="false">P328-Q328</f>
        <v>1.95</v>
      </c>
    </row>
    <row r="329" customFormat="false" ht="13.8" hidden="false" customHeight="false" outlineLevel="0" collapsed="false">
      <c r="A329" s="3" t="n">
        <v>41967</v>
      </c>
      <c r="B329" s="0" t="n">
        <v>150</v>
      </c>
      <c r="C329" s="0" t="str">
        <f aca="false">IF(WEEKDAY(A329,2)=4,"czwartek","")</f>
        <v/>
      </c>
      <c r="E329" s="4" t="n">
        <f aca="false">IF(E328&lt;5,30,E328-G328)</f>
        <v>15.15</v>
      </c>
      <c r="F329" s="4" t="n">
        <f aca="false">IF(AND(F328&lt;40,C328="czwartek"),45,F328-H328)</f>
        <v>45</v>
      </c>
      <c r="G329" s="4" t="n">
        <f aca="false">IF(E329&gt;15,9/100*B329,9/100*B329/2)</f>
        <v>13.5</v>
      </c>
      <c r="H329" s="4" t="n">
        <f aca="false">IF(E329&lt;=15,6/100*B329/2,0)</f>
        <v>0</v>
      </c>
      <c r="I329" s="4"/>
      <c r="J329" s="0" t="str">
        <f aca="false">IF(P329&gt;15,"lpg","50/50")</f>
        <v>lpg</v>
      </c>
      <c r="K329" s="0" t="n">
        <f aca="false">O328</f>
        <v>40.05</v>
      </c>
      <c r="L329" s="0" t="n">
        <f aca="false">ROUND(IF(J329="lpg",0,0.06*B329/2),2)</f>
        <v>0</v>
      </c>
      <c r="M329" s="0" t="str">
        <f aca="false">IF(AND(C329="czwartek",K329-L329&lt;40),"tak","nie")</f>
        <v>nie</v>
      </c>
      <c r="N329" s="0" t="n">
        <f aca="false">ROUND(IF(M329="tak",45-(K329-L329),0),2)</f>
        <v>0</v>
      </c>
      <c r="O329" s="0" t="n">
        <f aca="false">IF(M329="tak",45,K329-L329)</f>
        <v>40.05</v>
      </c>
      <c r="P329" s="0" t="n">
        <f aca="false">T328</f>
        <v>30</v>
      </c>
      <c r="Q329" s="4" t="n">
        <f aca="false">ROUND(IF(J329="lpg",B329*0.09,(B329/2)*0.09),2)</f>
        <v>13.5</v>
      </c>
      <c r="R329" s="0" t="str">
        <f aca="false">IF(P329-Q329&lt;5,"tak","nie")</f>
        <v>nie</v>
      </c>
      <c r="S329" s="0" t="n">
        <f aca="false">IF(R329="tak",30-AC329,0)</f>
        <v>0</v>
      </c>
      <c r="T329" s="0" t="n">
        <f aca="false">IF(R329="tak",30,P329-Q329)</f>
        <v>16.5</v>
      </c>
      <c r="AB329" s="0" t="str">
        <f aca="false">IF(P329&lt;5.25,"tak","")</f>
        <v/>
      </c>
      <c r="AC329" s="0" t="n">
        <f aca="false">P329-Q329</f>
        <v>16.5</v>
      </c>
    </row>
    <row r="330" customFormat="false" ht="13.8" hidden="false" customHeight="false" outlineLevel="0" collapsed="false">
      <c r="A330" s="3" t="n">
        <v>41968</v>
      </c>
      <c r="B330" s="0" t="n">
        <v>44</v>
      </c>
      <c r="C330" s="0" t="str">
        <f aca="false">IF(WEEKDAY(A330,2)=4,"czwartek","")</f>
        <v/>
      </c>
      <c r="E330" s="4" t="n">
        <f aca="false">IF(E329&lt;5,30,E329-G329)</f>
        <v>1.65</v>
      </c>
      <c r="F330" s="4" t="n">
        <f aca="false">IF(AND(F329&lt;40,C329="czwartek"),45,F329-H329)</f>
        <v>45</v>
      </c>
      <c r="G330" s="4" t="n">
        <f aca="false">IF(E330&gt;15,9/100*B330,9/100*B330/2)</f>
        <v>1.98</v>
      </c>
      <c r="H330" s="4" t="n">
        <f aca="false">IF(E330&lt;=15,6/100*B330/2,0)</f>
        <v>1.32</v>
      </c>
      <c r="I330" s="4"/>
      <c r="J330" s="0" t="str">
        <f aca="false">IF(P330&gt;15,"lpg","50/50")</f>
        <v>lpg</v>
      </c>
      <c r="K330" s="0" t="n">
        <f aca="false">O329</f>
        <v>40.05</v>
      </c>
      <c r="L330" s="0" t="n">
        <f aca="false">ROUND(IF(J330="lpg",0,0.06*B330/2),2)</f>
        <v>0</v>
      </c>
      <c r="M330" s="0" t="str">
        <f aca="false">IF(AND(C330="czwartek",K330-L330&lt;40),"tak","nie")</f>
        <v>nie</v>
      </c>
      <c r="N330" s="0" t="n">
        <f aca="false">ROUND(IF(M330="tak",45-(K330-L330),0),2)</f>
        <v>0</v>
      </c>
      <c r="O330" s="0" t="n">
        <f aca="false">IF(M330="tak",45,K330-L330)</f>
        <v>40.05</v>
      </c>
      <c r="P330" s="0" t="n">
        <f aca="false">T329</f>
        <v>16.5</v>
      </c>
      <c r="Q330" s="4" t="n">
        <f aca="false">ROUND(IF(J330="lpg",B330*0.09,(B330/2)*0.09),2)</f>
        <v>3.96</v>
      </c>
      <c r="R330" s="0" t="str">
        <f aca="false">IF(P330-Q330&lt;5,"tak","nie")</f>
        <v>nie</v>
      </c>
      <c r="S330" s="0" t="n">
        <f aca="false">IF(R330="tak",30-AC330,0)</f>
        <v>0</v>
      </c>
      <c r="T330" s="0" t="n">
        <f aca="false">IF(R330="tak",30,P330-Q330)</f>
        <v>12.54</v>
      </c>
      <c r="AB330" s="0" t="str">
        <f aca="false">IF(P330&lt;5.25,"tak","")</f>
        <v/>
      </c>
      <c r="AC330" s="0" t="n">
        <f aca="false">P330-Q330</f>
        <v>12.54</v>
      </c>
    </row>
    <row r="331" customFormat="false" ht="13.8" hidden="false" customHeight="false" outlineLevel="0" collapsed="false">
      <c r="A331" s="3" t="n">
        <v>41969</v>
      </c>
      <c r="B331" s="0" t="n">
        <v>137</v>
      </c>
      <c r="C331" s="0" t="str">
        <f aca="false">IF(WEEKDAY(A331,2)=4,"czwartek","")</f>
        <v/>
      </c>
      <c r="E331" s="4" t="n">
        <f aca="false">IF(E330&lt;5,30,E330-G330)</f>
        <v>30</v>
      </c>
      <c r="F331" s="4" t="n">
        <f aca="false">IF(AND(F330&lt;40,C330="czwartek"),45,F330-H330)</f>
        <v>43.68</v>
      </c>
      <c r="G331" s="4" t="n">
        <f aca="false">IF(E331&gt;15,9/100*B331,9/100*B331/2)</f>
        <v>12.33</v>
      </c>
      <c r="H331" s="4" t="n">
        <f aca="false">IF(E331&lt;=15,6/100*B331/2,0)</f>
        <v>0</v>
      </c>
      <c r="I331" s="4"/>
      <c r="J331" s="0" t="str">
        <f aca="false">IF(P331&gt;15,"lpg","50/50")</f>
        <v>50/50</v>
      </c>
      <c r="K331" s="0" t="n">
        <f aca="false">O330</f>
        <v>40.05</v>
      </c>
      <c r="L331" s="0" t="n">
        <f aca="false">ROUND(IF(J331="lpg",0,0.06*B331/2),2)</f>
        <v>4.11</v>
      </c>
      <c r="M331" s="0" t="str">
        <f aca="false">IF(AND(C331="czwartek",K331-L331&lt;40),"tak","nie")</f>
        <v>nie</v>
      </c>
      <c r="N331" s="0" t="n">
        <f aca="false">ROUND(IF(M331="tak",45-(K331-L331),0),2)</f>
        <v>0</v>
      </c>
      <c r="O331" s="0" t="n">
        <f aca="false">IF(M331="tak",45,K331-L331)</f>
        <v>35.94</v>
      </c>
      <c r="P331" s="0" t="n">
        <f aca="false">T330</f>
        <v>12.54</v>
      </c>
      <c r="Q331" s="4" t="n">
        <f aca="false">ROUND(IF(J331="lpg",B331*0.09,(B331/2)*0.09),2)</f>
        <v>6.17</v>
      </c>
      <c r="R331" s="0" t="str">
        <f aca="false">IF(P331-Q331&lt;5,"tak","nie")</f>
        <v>nie</v>
      </c>
      <c r="S331" s="0" t="n">
        <f aca="false">IF(R331="tak",30-AC331,0)</f>
        <v>0</v>
      </c>
      <c r="T331" s="0" t="n">
        <f aca="false">IF(R331="tak",30,P331-Q331)</f>
        <v>6.37</v>
      </c>
      <c r="AB331" s="0" t="str">
        <f aca="false">IF(P331&lt;5.25,"tak","")</f>
        <v/>
      </c>
      <c r="AC331" s="0" t="n">
        <f aca="false">P331-Q331</f>
        <v>6.37</v>
      </c>
    </row>
    <row r="332" customFormat="false" ht="13.8" hidden="false" customHeight="false" outlineLevel="0" collapsed="false">
      <c r="A332" s="3" t="n">
        <v>41970</v>
      </c>
      <c r="B332" s="0" t="n">
        <v>49</v>
      </c>
      <c r="C332" s="0" t="str">
        <f aca="false">IF(WEEKDAY(A332,2)=4,"czwartek","")</f>
        <v>czwartek</v>
      </c>
      <c r="E332" s="4" t="n">
        <f aca="false">IF(E331&lt;5,30,E331-G331)</f>
        <v>17.67</v>
      </c>
      <c r="F332" s="4" t="n">
        <f aca="false">IF(AND(F331&lt;40,C331="czwartek"),45,F331-H331)</f>
        <v>43.68</v>
      </c>
      <c r="G332" s="4" t="n">
        <f aca="false">IF(E332&gt;15,9/100*B332,9/100*B332/2)</f>
        <v>4.41</v>
      </c>
      <c r="H332" s="4" t="n">
        <f aca="false">IF(E332&lt;=15,6/100*B332/2,0)</f>
        <v>0</v>
      </c>
      <c r="I332" s="4"/>
      <c r="J332" s="0" t="str">
        <f aca="false">IF(P332&gt;15,"lpg","50/50")</f>
        <v>50/50</v>
      </c>
      <c r="K332" s="0" t="n">
        <f aca="false">O331</f>
        <v>35.94</v>
      </c>
      <c r="L332" s="0" t="n">
        <f aca="false">ROUND(IF(J332="lpg",0,0.06*B332/2),2)</f>
        <v>1.47</v>
      </c>
      <c r="M332" s="0" t="str">
        <f aca="false">IF(AND(C332="czwartek",K332-L332&lt;40),"tak","nie")</f>
        <v>tak</v>
      </c>
      <c r="N332" s="0" t="n">
        <f aca="false">ROUND(IF(M332="tak",45-(K332-L332),0),2)</f>
        <v>10.53</v>
      </c>
      <c r="O332" s="0" t="n">
        <f aca="false">IF(M332="tak",45,K332-L332)</f>
        <v>45</v>
      </c>
      <c r="P332" s="0" t="n">
        <f aca="false">T331</f>
        <v>6.37</v>
      </c>
      <c r="Q332" s="4" t="n">
        <f aca="false">ROUND(IF(J332="lpg",B332*0.09,(B332/2)*0.09),2)</f>
        <v>2.21</v>
      </c>
      <c r="R332" s="0" t="str">
        <f aca="false">IF(P332-Q332&lt;5,"tak","nie")</f>
        <v>tak</v>
      </c>
      <c r="S332" s="0" t="n">
        <f aca="false">IF(R332="tak",30-AC332,0)</f>
        <v>25.84</v>
      </c>
      <c r="T332" s="0" t="n">
        <f aca="false">IF(R332="tak",30,P332-Q332)</f>
        <v>30</v>
      </c>
      <c r="AB332" s="0" t="str">
        <f aca="false">IF(P332&lt;5.25,"tak","")</f>
        <v/>
      </c>
      <c r="AC332" s="0" t="n">
        <f aca="false">P332-Q332</f>
        <v>4.16</v>
      </c>
    </row>
    <row r="333" customFormat="false" ht="13.8" hidden="false" customHeight="false" outlineLevel="0" collapsed="false">
      <c r="A333" s="3" t="n">
        <v>41971</v>
      </c>
      <c r="B333" s="0" t="n">
        <v>24</v>
      </c>
      <c r="C333" s="0" t="str">
        <f aca="false">IF(WEEKDAY(A333,2)=4,"czwartek","")</f>
        <v/>
      </c>
      <c r="E333" s="4" t="n">
        <f aca="false">IF(E332&lt;5,30,E332-G332)</f>
        <v>13.26</v>
      </c>
      <c r="F333" s="4" t="n">
        <f aca="false">IF(AND(F332&lt;40,C332="czwartek"),45,F332-H332)</f>
        <v>43.68</v>
      </c>
      <c r="G333" s="4" t="n">
        <f aca="false">IF(E333&gt;15,9/100*B333,9/100*B333/2)</f>
        <v>1.08</v>
      </c>
      <c r="H333" s="4" t="n">
        <f aca="false">IF(E333&lt;=15,6/100*B333/2,0)</f>
        <v>0.72</v>
      </c>
      <c r="I333" s="4"/>
      <c r="J333" s="0" t="str">
        <f aca="false">IF(P333&gt;15,"lpg","50/50")</f>
        <v>lpg</v>
      </c>
      <c r="K333" s="0" t="n">
        <f aca="false">O332</f>
        <v>45</v>
      </c>
      <c r="L333" s="0" t="n">
        <f aca="false">ROUND(IF(J333="lpg",0,0.06*B333/2),2)</f>
        <v>0</v>
      </c>
      <c r="M333" s="0" t="str">
        <f aca="false">IF(AND(C333="czwartek",K333-L333&lt;40),"tak","nie")</f>
        <v>nie</v>
      </c>
      <c r="N333" s="0" t="n">
        <f aca="false">ROUND(IF(M333="tak",45-(K333-L333),0),2)</f>
        <v>0</v>
      </c>
      <c r="O333" s="0" t="n">
        <f aca="false">IF(M333="tak",45,K333-L333)</f>
        <v>45</v>
      </c>
      <c r="P333" s="0" t="n">
        <f aca="false">T332</f>
        <v>30</v>
      </c>
      <c r="Q333" s="4" t="n">
        <f aca="false">ROUND(IF(J333="lpg",B333*0.09,(B333/2)*0.09),2)</f>
        <v>2.16</v>
      </c>
      <c r="R333" s="0" t="str">
        <f aca="false">IF(P333-Q333&lt;5,"tak","nie")</f>
        <v>nie</v>
      </c>
      <c r="S333" s="0" t="n">
        <f aca="false">IF(R333="tak",30-AC333,0)</f>
        <v>0</v>
      </c>
      <c r="T333" s="0" t="n">
        <f aca="false">IF(R333="tak",30,P333-Q333)</f>
        <v>27.84</v>
      </c>
      <c r="AB333" s="0" t="str">
        <f aca="false">IF(P333&lt;5.25,"tak","")</f>
        <v/>
      </c>
      <c r="AC333" s="0" t="n">
        <f aca="false">P333-Q333</f>
        <v>27.84</v>
      </c>
    </row>
    <row r="334" customFormat="false" ht="13.8" hidden="false" customHeight="false" outlineLevel="0" collapsed="false">
      <c r="A334" s="3" t="n">
        <v>41972</v>
      </c>
      <c r="B334" s="0" t="n">
        <v>36</v>
      </c>
      <c r="C334" s="0" t="str">
        <f aca="false">IF(WEEKDAY(A334,2)=4,"czwartek","")</f>
        <v/>
      </c>
      <c r="E334" s="4" t="n">
        <f aca="false">IF(E333&lt;5,30,E333-G333)</f>
        <v>12.18</v>
      </c>
      <c r="F334" s="4" t="n">
        <f aca="false">IF(AND(F333&lt;40,C333="czwartek"),45,F333-H333)</f>
        <v>42.96</v>
      </c>
      <c r="G334" s="4" t="n">
        <f aca="false">IF(E334&gt;15,9/100*B334,9/100*B334/2)</f>
        <v>1.62</v>
      </c>
      <c r="H334" s="4" t="n">
        <f aca="false">IF(E334&lt;=15,6/100*B334/2,0)</f>
        <v>1.08</v>
      </c>
      <c r="I334" s="4"/>
      <c r="J334" s="0" t="str">
        <f aca="false">IF(P334&gt;15,"lpg","50/50")</f>
        <v>lpg</v>
      </c>
      <c r="K334" s="0" t="n">
        <f aca="false">O333</f>
        <v>45</v>
      </c>
      <c r="L334" s="0" t="n">
        <f aca="false">ROUND(IF(J334="lpg",0,0.06*B334/2),2)</f>
        <v>0</v>
      </c>
      <c r="M334" s="0" t="str">
        <f aca="false">IF(AND(C334="czwartek",K334-L334&lt;40),"tak","nie")</f>
        <v>nie</v>
      </c>
      <c r="N334" s="0" t="n">
        <f aca="false">ROUND(IF(M334="tak",45-(K334-L334),0),2)</f>
        <v>0</v>
      </c>
      <c r="O334" s="0" t="n">
        <f aca="false">IF(M334="tak",45,K334-L334)</f>
        <v>45</v>
      </c>
      <c r="P334" s="0" t="n">
        <f aca="false">T333</f>
        <v>27.84</v>
      </c>
      <c r="Q334" s="4" t="n">
        <f aca="false">ROUND(IF(J334="lpg",B334*0.09,(B334/2)*0.09),2)</f>
        <v>3.24</v>
      </c>
      <c r="R334" s="0" t="str">
        <f aca="false">IF(P334-Q334&lt;5,"tak","nie")</f>
        <v>nie</v>
      </c>
      <c r="S334" s="0" t="n">
        <f aca="false">IF(R334="tak",30-AC334,0)</f>
        <v>0</v>
      </c>
      <c r="T334" s="0" t="n">
        <f aca="false">IF(R334="tak",30,P334-Q334)</f>
        <v>24.6</v>
      </c>
      <c r="AB334" s="0" t="str">
        <f aca="false">IF(P334&lt;5.25,"tak","")</f>
        <v/>
      </c>
      <c r="AC334" s="0" t="n">
        <f aca="false">P334-Q334</f>
        <v>24.6</v>
      </c>
    </row>
    <row r="335" customFormat="false" ht="13.8" hidden="false" customHeight="false" outlineLevel="0" collapsed="false">
      <c r="A335" s="3" t="n">
        <v>41973</v>
      </c>
      <c r="B335" s="0" t="n">
        <v>33</v>
      </c>
      <c r="C335" s="0" t="str">
        <f aca="false">IF(WEEKDAY(A335,2)=4,"czwartek","")</f>
        <v/>
      </c>
      <c r="E335" s="4" t="n">
        <f aca="false">IF(E334&lt;5,30,E334-G334)</f>
        <v>10.56</v>
      </c>
      <c r="F335" s="4" t="n">
        <f aca="false">IF(AND(F334&lt;40,C334="czwartek"),45,F334-H334)</f>
        <v>41.88</v>
      </c>
      <c r="G335" s="4" t="n">
        <f aca="false">IF(E335&gt;15,9/100*B335,9/100*B335/2)</f>
        <v>1.485</v>
      </c>
      <c r="H335" s="4" t="n">
        <f aca="false">IF(E335&lt;=15,6/100*B335/2,0)</f>
        <v>0.99</v>
      </c>
      <c r="I335" s="4"/>
      <c r="J335" s="0" t="str">
        <f aca="false">IF(P335&gt;15,"lpg","50/50")</f>
        <v>lpg</v>
      </c>
      <c r="K335" s="0" t="n">
        <f aca="false">O334</f>
        <v>45</v>
      </c>
      <c r="L335" s="0" t="n">
        <f aca="false">ROUND(IF(J335="lpg",0,0.06*B335/2),2)</f>
        <v>0</v>
      </c>
      <c r="M335" s="0" t="str">
        <f aca="false">IF(AND(C335="czwartek",K335-L335&lt;40),"tak","nie")</f>
        <v>nie</v>
      </c>
      <c r="N335" s="0" t="n">
        <f aca="false">ROUND(IF(M335="tak",45-(K335-L335),0),2)</f>
        <v>0</v>
      </c>
      <c r="O335" s="0" t="n">
        <f aca="false">IF(M335="tak",45,K335-L335)</f>
        <v>45</v>
      </c>
      <c r="P335" s="0" t="n">
        <f aca="false">T334</f>
        <v>24.6</v>
      </c>
      <c r="Q335" s="4" t="n">
        <f aca="false">ROUND(IF(J335="lpg",B335*0.09,(B335/2)*0.09),2)</f>
        <v>2.97</v>
      </c>
      <c r="R335" s="0" t="str">
        <f aca="false">IF(P335-Q335&lt;5,"tak","nie")</f>
        <v>nie</v>
      </c>
      <c r="S335" s="0" t="n">
        <f aca="false">IF(R335="tak",30-AC335,0)</f>
        <v>0</v>
      </c>
      <c r="T335" s="0" t="n">
        <f aca="false">IF(R335="tak",30,P335-Q335)</f>
        <v>21.63</v>
      </c>
      <c r="AB335" s="0" t="str">
        <f aca="false">IF(P335&lt;5.25,"tak","")</f>
        <v/>
      </c>
      <c r="AC335" s="0" t="n">
        <f aca="false">P335-Q335</f>
        <v>21.63</v>
      </c>
    </row>
    <row r="336" customFormat="false" ht="13.8" hidden="false" customHeight="false" outlineLevel="0" collapsed="false">
      <c r="A336" s="3" t="n">
        <v>41974</v>
      </c>
      <c r="B336" s="0" t="n">
        <v>81</v>
      </c>
      <c r="C336" s="0" t="str">
        <f aca="false">IF(WEEKDAY(A336,2)=4,"czwartek","")</f>
        <v/>
      </c>
      <c r="E336" s="4" t="n">
        <f aca="false">IF(E335&lt;5,30,E335-G335)</f>
        <v>9.075</v>
      </c>
      <c r="F336" s="4" t="n">
        <f aca="false">IF(AND(F335&lt;40,C335="czwartek"),45,F335-H335)</f>
        <v>40.89</v>
      </c>
      <c r="G336" s="4" t="n">
        <f aca="false">IF(E336&gt;15,9/100*B336,9/100*B336/2)</f>
        <v>3.645</v>
      </c>
      <c r="H336" s="4" t="n">
        <f aca="false">IF(E336&lt;=15,6/100*B336/2,0)</f>
        <v>2.43</v>
      </c>
      <c r="I336" s="4"/>
      <c r="J336" s="0" t="str">
        <f aca="false">IF(P336&gt;15,"lpg","50/50")</f>
        <v>lpg</v>
      </c>
      <c r="K336" s="0" t="n">
        <f aca="false">O335</f>
        <v>45</v>
      </c>
      <c r="L336" s="0" t="n">
        <f aca="false">ROUND(IF(J336="lpg",0,0.06*B336/2),2)</f>
        <v>0</v>
      </c>
      <c r="M336" s="0" t="str">
        <f aca="false">IF(AND(C336="czwartek",K336-L336&lt;40),"tak","nie")</f>
        <v>nie</v>
      </c>
      <c r="N336" s="0" t="n">
        <f aca="false">ROUND(IF(M336="tak",45-(K336-L336),0),2)</f>
        <v>0</v>
      </c>
      <c r="O336" s="0" t="n">
        <f aca="false">IF(M336="tak",45,K336-L336)</f>
        <v>45</v>
      </c>
      <c r="P336" s="0" t="n">
        <f aca="false">T335</f>
        <v>21.63</v>
      </c>
      <c r="Q336" s="4" t="n">
        <f aca="false">ROUND(IF(J336="lpg",B336*0.09,(B336/2)*0.09),2)</f>
        <v>7.29</v>
      </c>
      <c r="R336" s="0" t="str">
        <f aca="false">IF(P336-Q336&lt;5,"tak","nie")</f>
        <v>nie</v>
      </c>
      <c r="S336" s="0" t="n">
        <f aca="false">IF(R336="tak",30-AC336,0)</f>
        <v>0</v>
      </c>
      <c r="T336" s="0" t="n">
        <f aca="false">IF(R336="tak",30,P336-Q336)</f>
        <v>14.34</v>
      </c>
      <c r="AB336" s="0" t="str">
        <f aca="false">IF(P336&lt;5.25,"tak","")</f>
        <v/>
      </c>
      <c r="AC336" s="0" t="n">
        <f aca="false">P336-Q336</f>
        <v>14.34</v>
      </c>
    </row>
    <row r="337" customFormat="false" ht="13.8" hidden="false" customHeight="false" outlineLevel="0" collapsed="false">
      <c r="A337" s="3" t="n">
        <v>41975</v>
      </c>
      <c r="B337" s="0" t="n">
        <v>70</v>
      </c>
      <c r="C337" s="0" t="str">
        <f aca="false">IF(WEEKDAY(A337,2)=4,"czwartek","")</f>
        <v/>
      </c>
      <c r="E337" s="4" t="n">
        <f aca="false">IF(E336&lt;5,30,E336-G336)</f>
        <v>5.43</v>
      </c>
      <c r="F337" s="4" t="n">
        <f aca="false">IF(AND(F336&lt;40,C336="czwartek"),45,F336-H336)</f>
        <v>38.46</v>
      </c>
      <c r="G337" s="4" t="n">
        <f aca="false">IF(E337&gt;15,9/100*B337,9/100*B337/2)</f>
        <v>3.15</v>
      </c>
      <c r="H337" s="4" t="n">
        <f aca="false">IF(E337&lt;=15,6/100*B337/2,0)</f>
        <v>2.1</v>
      </c>
      <c r="I337" s="4"/>
      <c r="J337" s="0" t="str">
        <f aca="false">IF(P337&gt;15,"lpg","50/50")</f>
        <v>50/50</v>
      </c>
      <c r="K337" s="0" t="n">
        <f aca="false">O336</f>
        <v>45</v>
      </c>
      <c r="L337" s="0" t="n">
        <f aca="false">ROUND(IF(J337="lpg",0,0.06*B337/2),2)</f>
        <v>2.1</v>
      </c>
      <c r="M337" s="0" t="str">
        <f aca="false">IF(AND(C337="czwartek",K337-L337&lt;40),"tak","nie")</f>
        <v>nie</v>
      </c>
      <c r="N337" s="0" t="n">
        <f aca="false">ROUND(IF(M337="tak",45-(K337-L337),0),2)</f>
        <v>0</v>
      </c>
      <c r="O337" s="0" t="n">
        <f aca="false">IF(M337="tak",45,K337-L337)</f>
        <v>42.9</v>
      </c>
      <c r="P337" s="0" t="n">
        <f aca="false">T336</f>
        <v>14.34</v>
      </c>
      <c r="Q337" s="4" t="n">
        <f aca="false">ROUND(IF(J337="lpg",B337*0.09,(B337/2)*0.09),2)</f>
        <v>3.15</v>
      </c>
      <c r="R337" s="0" t="str">
        <f aca="false">IF(P337-Q337&lt;5,"tak","nie")</f>
        <v>nie</v>
      </c>
      <c r="S337" s="0" t="n">
        <f aca="false">IF(R337="tak",30-AC337,0)</f>
        <v>0</v>
      </c>
      <c r="T337" s="0" t="n">
        <f aca="false">IF(R337="tak",30,P337-Q337)</f>
        <v>11.19</v>
      </c>
      <c r="AB337" s="0" t="str">
        <f aca="false">IF(P337&lt;5.25,"tak","")</f>
        <v/>
      </c>
      <c r="AC337" s="0" t="n">
        <f aca="false">P337-Q337</f>
        <v>11.19</v>
      </c>
    </row>
    <row r="338" customFormat="false" ht="13.8" hidden="false" customHeight="false" outlineLevel="0" collapsed="false">
      <c r="A338" s="3" t="n">
        <v>41976</v>
      </c>
      <c r="B338" s="0" t="n">
        <v>48</v>
      </c>
      <c r="C338" s="0" t="str">
        <f aca="false">IF(WEEKDAY(A338,2)=4,"czwartek","")</f>
        <v/>
      </c>
      <c r="E338" s="4" t="n">
        <f aca="false">IF(E337&lt;5,30,E337-G337)</f>
        <v>2.28</v>
      </c>
      <c r="F338" s="4" t="n">
        <f aca="false">IF(AND(F337&lt;40,C337="czwartek"),45,F337-H337)</f>
        <v>36.36</v>
      </c>
      <c r="G338" s="4" t="n">
        <f aca="false">IF(E338&gt;15,9/100*B338,9/100*B338/2)</f>
        <v>2.16</v>
      </c>
      <c r="H338" s="4" t="n">
        <f aca="false">IF(E338&lt;=15,6/100*B338/2,0)</f>
        <v>1.44</v>
      </c>
      <c r="I338" s="4"/>
      <c r="J338" s="0" t="str">
        <f aca="false">IF(P338&gt;15,"lpg","50/50")</f>
        <v>50/50</v>
      </c>
      <c r="K338" s="0" t="n">
        <f aca="false">O337</f>
        <v>42.9</v>
      </c>
      <c r="L338" s="0" t="n">
        <f aca="false">ROUND(IF(J338="lpg",0,0.06*B338/2),2)</f>
        <v>1.44</v>
      </c>
      <c r="M338" s="0" t="str">
        <f aca="false">IF(AND(C338="czwartek",K338-L338&lt;40),"tak","nie")</f>
        <v>nie</v>
      </c>
      <c r="N338" s="0" t="n">
        <f aca="false">ROUND(IF(M338="tak",45-(K338-L338),0),2)</f>
        <v>0</v>
      </c>
      <c r="O338" s="0" t="n">
        <f aca="false">IF(M338="tak",45,K338-L338)</f>
        <v>41.46</v>
      </c>
      <c r="P338" s="0" t="n">
        <f aca="false">T337</f>
        <v>11.19</v>
      </c>
      <c r="Q338" s="4" t="n">
        <f aca="false">ROUND(IF(J338="lpg",B338*0.09,(B338/2)*0.09),2)</f>
        <v>2.16</v>
      </c>
      <c r="R338" s="0" t="str">
        <f aca="false">IF(P338-Q338&lt;5,"tak","nie")</f>
        <v>nie</v>
      </c>
      <c r="S338" s="0" t="n">
        <f aca="false">IF(R338="tak",30-AC338,0)</f>
        <v>0</v>
      </c>
      <c r="T338" s="0" t="n">
        <f aca="false">IF(R338="tak",30,P338-Q338)</f>
        <v>9.03</v>
      </c>
      <c r="AB338" s="0" t="str">
        <f aca="false">IF(P338&lt;5.25,"tak","")</f>
        <v/>
      </c>
      <c r="AC338" s="0" t="n">
        <f aca="false">P338-Q338</f>
        <v>9.03</v>
      </c>
    </row>
    <row r="339" customFormat="false" ht="13.8" hidden="false" customHeight="false" outlineLevel="0" collapsed="false">
      <c r="A339" s="3" t="n">
        <v>41977</v>
      </c>
      <c r="B339" s="0" t="n">
        <v>72</v>
      </c>
      <c r="C339" s="0" t="str">
        <f aca="false">IF(WEEKDAY(A339,2)=4,"czwartek","")</f>
        <v>czwartek</v>
      </c>
      <c r="E339" s="4" t="n">
        <f aca="false">IF(E338&lt;5,30,E338-G338)</f>
        <v>30</v>
      </c>
      <c r="F339" s="4" t="n">
        <f aca="false">IF(AND(F338&lt;40,C338="czwartek"),45,F338-H338)</f>
        <v>34.92</v>
      </c>
      <c r="G339" s="4" t="n">
        <f aca="false">IF(E339&gt;15,9/100*B339,9/100*B339/2)</f>
        <v>6.48</v>
      </c>
      <c r="H339" s="4" t="n">
        <f aca="false">IF(E339&lt;=15,6/100*B339/2,0)</f>
        <v>0</v>
      </c>
      <c r="I339" s="4"/>
      <c r="J339" s="0" t="str">
        <f aca="false">IF(P339&gt;15,"lpg","50/50")</f>
        <v>50/50</v>
      </c>
      <c r="K339" s="0" t="n">
        <f aca="false">O338</f>
        <v>41.46</v>
      </c>
      <c r="L339" s="0" t="n">
        <f aca="false">ROUND(IF(J339="lpg",0,0.06*B339/2),2)</f>
        <v>2.16</v>
      </c>
      <c r="M339" s="0" t="str">
        <f aca="false">IF(AND(C339="czwartek",K339-L339&lt;40),"tak","nie")</f>
        <v>tak</v>
      </c>
      <c r="N339" s="0" t="n">
        <f aca="false">ROUND(IF(M339="tak",45-(K339-L339),0),2)</f>
        <v>5.7</v>
      </c>
      <c r="O339" s="0" t="n">
        <f aca="false">IF(M339="tak",45,K339-L339)</f>
        <v>45</v>
      </c>
      <c r="P339" s="0" t="n">
        <f aca="false">T338</f>
        <v>9.03</v>
      </c>
      <c r="Q339" s="4" t="n">
        <f aca="false">ROUND(IF(J339="lpg",B339*0.09,(B339/2)*0.09),2)</f>
        <v>3.24</v>
      </c>
      <c r="R339" s="0" t="str">
        <f aca="false">IF(P339-Q339&lt;5,"tak","nie")</f>
        <v>nie</v>
      </c>
      <c r="S339" s="0" t="n">
        <f aca="false">IF(R339="tak",30-AC339,0)</f>
        <v>0</v>
      </c>
      <c r="T339" s="0" t="n">
        <f aca="false">IF(R339="tak",30,P339-Q339)</f>
        <v>5.79</v>
      </c>
      <c r="AB339" s="0" t="str">
        <f aca="false">IF(P339&lt;5.25,"tak","")</f>
        <v/>
      </c>
      <c r="AC339" s="0" t="n">
        <f aca="false">P339-Q339</f>
        <v>5.79</v>
      </c>
    </row>
    <row r="340" customFormat="false" ht="13.8" hidden="false" customHeight="false" outlineLevel="0" collapsed="false">
      <c r="A340" s="3" t="n">
        <v>41978</v>
      </c>
      <c r="B340" s="0" t="n">
        <v>121</v>
      </c>
      <c r="C340" s="0" t="str">
        <f aca="false">IF(WEEKDAY(A340,2)=4,"czwartek","")</f>
        <v/>
      </c>
      <c r="E340" s="4" t="n">
        <f aca="false">IF(E339&lt;5,30,E339-G339)</f>
        <v>23.52</v>
      </c>
      <c r="F340" s="4" t="n">
        <f aca="false">IF(AND(F339&lt;40,C339="czwartek"),45,F339-H339)</f>
        <v>45</v>
      </c>
      <c r="G340" s="4" t="n">
        <f aca="false">IF(E340&gt;15,9/100*B340,9/100*B340/2)</f>
        <v>10.89</v>
      </c>
      <c r="H340" s="4" t="n">
        <f aca="false">IF(E340&lt;=15,6/100*B340/2,0)</f>
        <v>0</v>
      </c>
      <c r="I340" s="4"/>
      <c r="J340" s="0" t="str">
        <f aca="false">IF(P340&gt;15,"lpg","50/50")</f>
        <v>50/50</v>
      </c>
      <c r="K340" s="0" t="n">
        <f aca="false">O339</f>
        <v>45</v>
      </c>
      <c r="L340" s="0" t="n">
        <f aca="false">ROUND(IF(J340="lpg",0,0.06*B340/2),2)</f>
        <v>3.63</v>
      </c>
      <c r="M340" s="0" t="str">
        <f aca="false">IF(AND(C340="czwartek",K340-L340&lt;40),"tak","nie")</f>
        <v>nie</v>
      </c>
      <c r="N340" s="0" t="n">
        <f aca="false">ROUND(IF(M340="tak",45-(K340-L340),0),2)</f>
        <v>0</v>
      </c>
      <c r="O340" s="0" t="n">
        <f aca="false">IF(M340="tak",45,K340-L340)</f>
        <v>41.37</v>
      </c>
      <c r="P340" s="0" t="n">
        <f aca="false">T339</f>
        <v>5.79</v>
      </c>
      <c r="Q340" s="4" t="n">
        <f aca="false">ROUND(IF(J340="lpg",B340*0.09,(B340/2)*0.09),2)</f>
        <v>5.45</v>
      </c>
      <c r="R340" s="0" t="str">
        <f aca="false">IF(P340-Q340&lt;5,"tak","nie")</f>
        <v>tak</v>
      </c>
      <c r="S340" s="0" t="n">
        <f aca="false">IF(R340="tak",30-AC340,0)</f>
        <v>29.66</v>
      </c>
      <c r="T340" s="0" t="n">
        <f aca="false">IF(R340="tak",30,P340-Q340)</f>
        <v>30</v>
      </c>
      <c r="AB340" s="0" t="str">
        <f aca="false">IF(P340&lt;5.25,"tak","")</f>
        <v/>
      </c>
      <c r="AC340" s="0" t="n">
        <f aca="false">P340-Q340</f>
        <v>0.340000000000003</v>
      </c>
    </row>
    <row r="341" customFormat="false" ht="13.8" hidden="false" customHeight="false" outlineLevel="0" collapsed="false">
      <c r="A341" s="3" t="n">
        <v>41979</v>
      </c>
      <c r="B341" s="0" t="n">
        <v>16</v>
      </c>
      <c r="C341" s="0" t="str">
        <f aca="false">IF(WEEKDAY(A341,2)=4,"czwartek","")</f>
        <v/>
      </c>
      <c r="E341" s="4" t="n">
        <f aca="false">IF(E340&lt;5,30,E340-G340)</f>
        <v>12.63</v>
      </c>
      <c r="F341" s="4" t="n">
        <f aca="false">IF(AND(F340&lt;40,C340="czwartek"),45,F340-H340)</f>
        <v>45</v>
      </c>
      <c r="G341" s="4" t="n">
        <f aca="false">IF(E341&gt;15,9/100*B341,9/100*B341/2)</f>
        <v>0.72</v>
      </c>
      <c r="H341" s="4" t="n">
        <f aca="false">IF(E341&lt;=15,6/100*B341/2,0)</f>
        <v>0.48</v>
      </c>
      <c r="I341" s="4"/>
      <c r="J341" s="0" t="str">
        <f aca="false">IF(P341&gt;15,"lpg","50/50")</f>
        <v>lpg</v>
      </c>
      <c r="K341" s="0" t="n">
        <f aca="false">O340</f>
        <v>41.37</v>
      </c>
      <c r="L341" s="0" t="n">
        <f aca="false">ROUND(IF(J341="lpg",0,0.06*B341/2),2)</f>
        <v>0</v>
      </c>
      <c r="M341" s="0" t="str">
        <f aca="false">IF(AND(C341="czwartek",K341-L341&lt;40),"tak","nie")</f>
        <v>nie</v>
      </c>
      <c r="N341" s="0" t="n">
        <f aca="false">ROUND(IF(M341="tak",45-(K341-L341),0),2)</f>
        <v>0</v>
      </c>
      <c r="O341" s="0" t="n">
        <f aca="false">IF(M341="tak",45,K341-L341)</f>
        <v>41.37</v>
      </c>
      <c r="P341" s="0" t="n">
        <f aca="false">T340</f>
        <v>30</v>
      </c>
      <c r="Q341" s="4" t="n">
        <f aca="false">ROUND(IF(J341="lpg",B341*0.09,(B341/2)*0.09),2)</f>
        <v>1.44</v>
      </c>
      <c r="R341" s="0" t="str">
        <f aca="false">IF(P341-Q341&lt;5,"tak","nie")</f>
        <v>nie</v>
      </c>
      <c r="S341" s="0" t="n">
        <f aca="false">IF(R341="tak",30-AC341,0)</f>
        <v>0</v>
      </c>
      <c r="T341" s="0" t="n">
        <f aca="false">IF(R341="tak",30,P341-Q341)</f>
        <v>28.56</v>
      </c>
      <c r="AB341" s="0" t="str">
        <f aca="false">IF(P341&lt;5.25,"tak","")</f>
        <v/>
      </c>
      <c r="AC341" s="0" t="n">
        <f aca="false">P341-Q341</f>
        <v>28.56</v>
      </c>
    </row>
    <row r="342" customFormat="false" ht="13.8" hidden="false" customHeight="false" outlineLevel="0" collapsed="false">
      <c r="A342" s="3" t="n">
        <v>41980</v>
      </c>
      <c r="B342" s="0" t="n">
        <v>94</v>
      </c>
      <c r="C342" s="0" t="str">
        <f aca="false">IF(WEEKDAY(A342,2)=4,"czwartek","")</f>
        <v/>
      </c>
      <c r="E342" s="4" t="n">
        <f aca="false">IF(E341&lt;5,30,E341-G341)</f>
        <v>11.91</v>
      </c>
      <c r="F342" s="4" t="n">
        <f aca="false">IF(AND(F341&lt;40,C341="czwartek"),45,F341-H341)</f>
        <v>44.52</v>
      </c>
      <c r="G342" s="4" t="n">
        <f aca="false">IF(E342&gt;15,9/100*B342,9/100*B342/2)</f>
        <v>4.23</v>
      </c>
      <c r="H342" s="4" t="n">
        <f aca="false">IF(E342&lt;=15,6/100*B342/2,0)</f>
        <v>2.82</v>
      </c>
      <c r="I342" s="4"/>
      <c r="J342" s="0" t="str">
        <f aca="false">IF(P342&gt;15,"lpg","50/50")</f>
        <v>lpg</v>
      </c>
      <c r="K342" s="0" t="n">
        <f aca="false">O341</f>
        <v>41.37</v>
      </c>
      <c r="L342" s="0" t="n">
        <f aca="false">ROUND(IF(J342="lpg",0,0.06*B342/2),2)</f>
        <v>0</v>
      </c>
      <c r="M342" s="0" t="str">
        <f aca="false">IF(AND(C342="czwartek",K342-L342&lt;40),"tak","nie")</f>
        <v>nie</v>
      </c>
      <c r="N342" s="0" t="n">
        <f aca="false">ROUND(IF(M342="tak",45-(K342-L342),0),2)</f>
        <v>0</v>
      </c>
      <c r="O342" s="0" t="n">
        <f aca="false">IF(M342="tak",45,K342-L342)</f>
        <v>41.37</v>
      </c>
      <c r="P342" s="0" t="n">
        <f aca="false">T341</f>
        <v>28.56</v>
      </c>
      <c r="Q342" s="4" t="n">
        <f aca="false">ROUND(IF(J342="lpg",B342*0.09,(B342/2)*0.09),2)</f>
        <v>8.46</v>
      </c>
      <c r="R342" s="0" t="str">
        <f aca="false">IF(P342-Q342&lt;5,"tak","nie")</f>
        <v>nie</v>
      </c>
      <c r="S342" s="0" t="n">
        <f aca="false">IF(R342="tak",30-AC342,0)</f>
        <v>0</v>
      </c>
      <c r="T342" s="0" t="n">
        <f aca="false">IF(R342="tak",30,P342-Q342)</f>
        <v>20.1</v>
      </c>
      <c r="AB342" s="0" t="str">
        <f aca="false">IF(P342&lt;5.25,"tak","")</f>
        <v/>
      </c>
      <c r="AC342" s="0" t="n">
        <f aca="false">P342-Q342</f>
        <v>20.1</v>
      </c>
    </row>
    <row r="343" customFormat="false" ht="13.8" hidden="false" customHeight="false" outlineLevel="0" collapsed="false">
      <c r="A343" s="3" t="n">
        <v>41981</v>
      </c>
      <c r="B343" s="0" t="n">
        <v>120</v>
      </c>
      <c r="C343" s="0" t="str">
        <f aca="false">IF(WEEKDAY(A343,2)=4,"czwartek","")</f>
        <v/>
      </c>
      <c r="E343" s="4" t="n">
        <f aca="false">IF(E342&lt;5,30,E342-G342)</f>
        <v>7.68</v>
      </c>
      <c r="F343" s="4" t="n">
        <f aca="false">IF(AND(F342&lt;40,C342="czwartek"),45,F342-H342)</f>
        <v>41.7</v>
      </c>
      <c r="G343" s="4" t="n">
        <f aca="false">IF(E343&gt;15,9/100*B343,9/100*B343/2)</f>
        <v>5.4</v>
      </c>
      <c r="H343" s="4" t="n">
        <f aca="false">IF(E343&lt;=15,6/100*B343/2,0)</f>
        <v>3.6</v>
      </c>
      <c r="I343" s="4"/>
      <c r="J343" s="0" t="str">
        <f aca="false">IF(P343&gt;15,"lpg","50/50")</f>
        <v>lpg</v>
      </c>
      <c r="K343" s="0" t="n">
        <f aca="false">O342</f>
        <v>41.37</v>
      </c>
      <c r="L343" s="0" t="n">
        <f aca="false">ROUND(IF(J343="lpg",0,0.06*B343/2),2)</f>
        <v>0</v>
      </c>
      <c r="M343" s="0" t="str">
        <f aca="false">IF(AND(C343="czwartek",K343-L343&lt;40),"tak","nie")</f>
        <v>nie</v>
      </c>
      <c r="N343" s="0" t="n">
        <f aca="false">ROUND(IF(M343="tak",45-(K343-L343),0),2)</f>
        <v>0</v>
      </c>
      <c r="O343" s="0" t="n">
        <f aca="false">IF(M343="tak",45,K343-L343)</f>
        <v>41.37</v>
      </c>
      <c r="P343" s="0" t="n">
        <f aca="false">T342</f>
        <v>20.1</v>
      </c>
      <c r="Q343" s="4" t="n">
        <f aca="false">ROUND(IF(J343="lpg",B343*0.09,(B343/2)*0.09),2)</f>
        <v>10.8</v>
      </c>
      <c r="R343" s="0" t="str">
        <f aca="false">IF(P343-Q343&lt;5,"tak","nie")</f>
        <v>nie</v>
      </c>
      <c r="S343" s="0" t="n">
        <f aca="false">IF(R343="tak",30-AC343,0)</f>
        <v>0</v>
      </c>
      <c r="T343" s="0" t="n">
        <f aca="false">IF(R343="tak",30,P343-Q343)</f>
        <v>9.3</v>
      </c>
      <c r="AB343" s="0" t="str">
        <f aca="false">IF(P343&lt;5.25,"tak","")</f>
        <v/>
      </c>
      <c r="AC343" s="0" t="n">
        <f aca="false">P343-Q343</f>
        <v>9.3</v>
      </c>
    </row>
    <row r="344" customFormat="false" ht="13.8" hidden="false" customHeight="false" outlineLevel="0" collapsed="false">
      <c r="A344" s="3" t="n">
        <v>41982</v>
      </c>
      <c r="B344" s="0" t="n">
        <v>49</v>
      </c>
      <c r="C344" s="0" t="str">
        <f aca="false">IF(WEEKDAY(A344,2)=4,"czwartek","")</f>
        <v/>
      </c>
      <c r="E344" s="4" t="n">
        <f aca="false">IF(E343&lt;5,30,E343-G343)</f>
        <v>2.28</v>
      </c>
      <c r="F344" s="4" t="n">
        <f aca="false">IF(AND(F343&lt;40,C343="czwartek"),45,F343-H343)</f>
        <v>38.1</v>
      </c>
      <c r="G344" s="4" t="n">
        <f aca="false">IF(E344&gt;15,9/100*B344,9/100*B344/2)</f>
        <v>2.205</v>
      </c>
      <c r="H344" s="4" t="n">
        <f aca="false">IF(E344&lt;=15,6/100*B344/2,0)</f>
        <v>1.47</v>
      </c>
      <c r="I344" s="4"/>
      <c r="J344" s="0" t="str">
        <f aca="false">IF(P344&gt;15,"lpg","50/50")</f>
        <v>50/50</v>
      </c>
      <c r="K344" s="0" t="n">
        <f aca="false">O343</f>
        <v>41.37</v>
      </c>
      <c r="L344" s="0" t="n">
        <f aca="false">ROUND(IF(J344="lpg",0,0.06*B344/2),2)</f>
        <v>1.47</v>
      </c>
      <c r="M344" s="0" t="str">
        <f aca="false">IF(AND(C344="czwartek",K344-L344&lt;40),"tak","nie")</f>
        <v>nie</v>
      </c>
      <c r="N344" s="0" t="n">
        <f aca="false">ROUND(IF(M344="tak",45-(K344-L344),0),2)</f>
        <v>0</v>
      </c>
      <c r="O344" s="0" t="n">
        <f aca="false">IF(M344="tak",45,K344-L344)</f>
        <v>39.9</v>
      </c>
      <c r="P344" s="0" t="n">
        <f aca="false">T343</f>
        <v>9.3</v>
      </c>
      <c r="Q344" s="4" t="n">
        <f aca="false">ROUND(IF(J344="lpg",B344*0.09,(B344/2)*0.09),2)</f>
        <v>2.21</v>
      </c>
      <c r="R344" s="0" t="str">
        <f aca="false">IF(P344-Q344&lt;5,"tak","nie")</f>
        <v>nie</v>
      </c>
      <c r="S344" s="0" t="n">
        <f aca="false">IF(R344="tak",30-AC344,0)</f>
        <v>0</v>
      </c>
      <c r="T344" s="0" t="n">
        <f aca="false">IF(R344="tak",30,P344-Q344)</f>
        <v>7.09</v>
      </c>
      <c r="AB344" s="0" t="str">
        <f aca="false">IF(P344&lt;5.25,"tak","")</f>
        <v/>
      </c>
      <c r="AC344" s="0" t="n">
        <f aca="false">P344-Q344</f>
        <v>7.09</v>
      </c>
    </row>
    <row r="345" customFormat="false" ht="13.8" hidden="false" customHeight="false" outlineLevel="0" collapsed="false">
      <c r="A345" s="3" t="n">
        <v>41983</v>
      </c>
      <c r="B345" s="0" t="n">
        <v>106</v>
      </c>
      <c r="C345" s="0" t="str">
        <f aca="false">IF(WEEKDAY(A345,2)=4,"czwartek","")</f>
        <v/>
      </c>
      <c r="E345" s="4" t="n">
        <f aca="false">IF(E344&lt;5,30,E344-G344)</f>
        <v>30</v>
      </c>
      <c r="F345" s="4" t="n">
        <f aca="false">IF(AND(F344&lt;40,C344="czwartek"),45,F344-H344)</f>
        <v>36.63</v>
      </c>
      <c r="G345" s="4" t="n">
        <f aca="false">IF(E345&gt;15,9/100*B345,9/100*B345/2)</f>
        <v>9.54</v>
      </c>
      <c r="H345" s="4" t="n">
        <f aca="false">IF(E345&lt;=15,6/100*B345/2,0)</f>
        <v>0</v>
      </c>
      <c r="I345" s="4"/>
      <c r="J345" s="0" t="str">
        <f aca="false">IF(P345&gt;15,"lpg","50/50")</f>
        <v>50/50</v>
      </c>
      <c r="K345" s="0" t="n">
        <f aca="false">O344</f>
        <v>39.9</v>
      </c>
      <c r="L345" s="0" t="n">
        <f aca="false">ROUND(IF(J345="lpg",0,0.06*B345/2),2)</f>
        <v>3.18</v>
      </c>
      <c r="M345" s="0" t="str">
        <f aca="false">IF(AND(C345="czwartek",K345-L345&lt;40),"tak","nie")</f>
        <v>nie</v>
      </c>
      <c r="N345" s="0" t="n">
        <f aca="false">ROUND(IF(M345="tak",45-(K345-L345),0),2)</f>
        <v>0</v>
      </c>
      <c r="O345" s="0" t="n">
        <f aca="false">IF(M345="tak",45,K345-L345)</f>
        <v>36.72</v>
      </c>
      <c r="P345" s="0" t="n">
        <f aca="false">T344</f>
        <v>7.09</v>
      </c>
      <c r="Q345" s="4" t="n">
        <f aca="false">ROUND(IF(J345="lpg",B345*0.09,(B345/2)*0.09),2)</f>
        <v>4.77</v>
      </c>
      <c r="R345" s="0" t="str">
        <f aca="false">IF(P345-Q345&lt;5,"tak","nie")</f>
        <v>tak</v>
      </c>
      <c r="S345" s="0" t="n">
        <f aca="false">IF(R345="tak",30-AC345,0)</f>
        <v>27.68</v>
      </c>
      <c r="T345" s="0" t="n">
        <f aca="false">IF(R345="tak",30,P345-Q345)</f>
        <v>30</v>
      </c>
      <c r="AB345" s="0" t="str">
        <f aca="false">IF(P345&lt;5.25,"tak","")</f>
        <v/>
      </c>
      <c r="AC345" s="0" t="n">
        <f aca="false">P345-Q345</f>
        <v>2.32</v>
      </c>
    </row>
    <row r="346" customFormat="false" ht="13.8" hidden="false" customHeight="false" outlineLevel="0" collapsed="false">
      <c r="A346" s="3" t="n">
        <v>41984</v>
      </c>
      <c r="B346" s="0" t="n">
        <v>128</v>
      </c>
      <c r="C346" s="0" t="str">
        <f aca="false">IF(WEEKDAY(A346,2)=4,"czwartek","")</f>
        <v>czwartek</v>
      </c>
      <c r="E346" s="4" t="n">
        <f aca="false">IF(E345&lt;5,30,E345-G345)</f>
        <v>20.46</v>
      </c>
      <c r="F346" s="4" t="n">
        <f aca="false">IF(AND(F345&lt;40,C345="czwartek"),45,F345-H345)</f>
        <v>36.63</v>
      </c>
      <c r="G346" s="4" t="n">
        <f aca="false">IF(E346&gt;15,9/100*B346,9/100*B346/2)</f>
        <v>11.52</v>
      </c>
      <c r="H346" s="4" t="n">
        <f aca="false">IF(E346&lt;=15,6/100*B346/2,0)</f>
        <v>0</v>
      </c>
      <c r="I346" s="4"/>
      <c r="J346" s="0" t="str">
        <f aca="false">IF(P346&gt;15,"lpg","50/50")</f>
        <v>lpg</v>
      </c>
      <c r="K346" s="0" t="n">
        <f aca="false">O345</f>
        <v>36.72</v>
      </c>
      <c r="L346" s="0" t="n">
        <f aca="false">ROUND(IF(J346="lpg",0,0.06*B346/2),2)</f>
        <v>0</v>
      </c>
      <c r="M346" s="0" t="str">
        <f aca="false">IF(AND(C346="czwartek",K346-L346&lt;40),"tak","nie")</f>
        <v>tak</v>
      </c>
      <c r="N346" s="0" t="n">
        <f aca="false">ROUND(IF(M346="tak",45-(K346-L346),0),2)</f>
        <v>8.28</v>
      </c>
      <c r="O346" s="0" t="n">
        <f aca="false">IF(M346="tak",45,K346-L346)</f>
        <v>45</v>
      </c>
      <c r="P346" s="0" t="n">
        <f aca="false">T345</f>
        <v>30</v>
      </c>
      <c r="Q346" s="4" t="n">
        <f aca="false">ROUND(IF(J346="lpg",B346*0.09,(B346/2)*0.09),2)</f>
        <v>11.52</v>
      </c>
      <c r="R346" s="0" t="str">
        <f aca="false">IF(P346-Q346&lt;5,"tak","nie")</f>
        <v>nie</v>
      </c>
      <c r="S346" s="0" t="n">
        <f aca="false">IF(R346="tak",30-AC346,0)</f>
        <v>0</v>
      </c>
      <c r="T346" s="0" t="n">
        <f aca="false">IF(R346="tak",30,P346-Q346)</f>
        <v>18.48</v>
      </c>
      <c r="AB346" s="0" t="str">
        <f aca="false">IF(P346&lt;5.25,"tak","")</f>
        <v/>
      </c>
      <c r="AC346" s="0" t="n">
        <f aca="false">P346-Q346</f>
        <v>18.48</v>
      </c>
    </row>
    <row r="347" customFormat="false" ht="13.8" hidden="false" customHeight="false" outlineLevel="0" collapsed="false">
      <c r="A347" s="3" t="n">
        <v>41985</v>
      </c>
      <c r="B347" s="0" t="n">
        <v>100</v>
      </c>
      <c r="C347" s="0" t="str">
        <f aca="false">IF(WEEKDAY(A347,2)=4,"czwartek","")</f>
        <v/>
      </c>
      <c r="E347" s="4" t="n">
        <f aca="false">IF(E346&lt;5,30,E346-G346)</f>
        <v>8.94</v>
      </c>
      <c r="F347" s="4" t="n">
        <f aca="false">IF(AND(F346&lt;40,C346="czwartek"),45,F346-H346)</f>
        <v>45</v>
      </c>
      <c r="G347" s="4" t="n">
        <f aca="false">IF(E347&gt;15,9/100*B347,9/100*B347/2)</f>
        <v>4.5</v>
      </c>
      <c r="H347" s="4" t="n">
        <f aca="false">IF(E347&lt;=15,6/100*B347/2,0)</f>
        <v>3</v>
      </c>
      <c r="I347" s="4"/>
      <c r="J347" s="0" t="str">
        <f aca="false">IF(P347&gt;15,"lpg","50/50")</f>
        <v>lpg</v>
      </c>
      <c r="K347" s="0" t="n">
        <f aca="false">O346</f>
        <v>45</v>
      </c>
      <c r="L347" s="0" t="n">
        <f aca="false">ROUND(IF(J347="lpg",0,0.06*B347/2),2)</f>
        <v>0</v>
      </c>
      <c r="M347" s="0" t="str">
        <f aca="false">IF(AND(C347="czwartek",K347-L347&lt;40),"tak","nie")</f>
        <v>nie</v>
      </c>
      <c r="N347" s="0" t="n">
        <f aca="false">ROUND(IF(M347="tak",45-(K347-L347),0),2)</f>
        <v>0</v>
      </c>
      <c r="O347" s="0" t="n">
        <f aca="false">IF(M347="tak",45,K347-L347)</f>
        <v>45</v>
      </c>
      <c r="P347" s="0" t="n">
        <f aca="false">T346</f>
        <v>18.48</v>
      </c>
      <c r="Q347" s="4" t="n">
        <f aca="false">ROUND(IF(J347="lpg",B347*0.09,(B347/2)*0.09),2)</f>
        <v>9</v>
      </c>
      <c r="R347" s="0" t="str">
        <f aca="false">IF(P347-Q347&lt;5,"tak","nie")</f>
        <v>nie</v>
      </c>
      <c r="S347" s="0" t="n">
        <f aca="false">IF(R347="tak",30-AC347,0)</f>
        <v>0</v>
      </c>
      <c r="T347" s="0" t="n">
        <f aca="false">IF(R347="tak",30,P347-Q347)</f>
        <v>9.48</v>
      </c>
      <c r="AB347" s="0" t="str">
        <f aca="false">IF(P347&lt;5.25,"tak","")</f>
        <v/>
      </c>
      <c r="AC347" s="0" t="n">
        <f aca="false">P347-Q347</f>
        <v>9.48</v>
      </c>
    </row>
    <row r="348" customFormat="false" ht="13.8" hidden="false" customHeight="false" outlineLevel="0" collapsed="false">
      <c r="A348" s="3" t="n">
        <v>41986</v>
      </c>
      <c r="B348" s="0" t="n">
        <v>78</v>
      </c>
      <c r="C348" s="0" t="str">
        <f aca="false">IF(WEEKDAY(A348,2)=4,"czwartek","")</f>
        <v/>
      </c>
      <c r="E348" s="4" t="n">
        <f aca="false">IF(E347&lt;5,30,E347-G347)</f>
        <v>4.44</v>
      </c>
      <c r="F348" s="4" t="n">
        <f aca="false">IF(AND(F347&lt;40,C347="czwartek"),45,F347-H347)</f>
        <v>42</v>
      </c>
      <c r="G348" s="4" t="n">
        <f aca="false">IF(E348&gt;15,9/100*B348,9/100*B348/2)</f>
        <v>3.51</v>
      </c>
      <c r="H348" s="4" t="n">
        <f aca="false">IF(E348&lt;=15,6/100*B348/2,0)</f>
        <v>2.34</v>
      </c>
      <c r="I348" s="4"/>
      <c r="J348" s="0" t="str">
        <f aca="false">IF(P348&gt;15,"lpg","50/50")</f>
        <v>50/50</v>
      </c>
      <c r="K348" s="0" t="n">
        <f aca="false">O347</f>
        <v>45</v>
      </c>
      <c r="L348" s="0" t="n">
        <f aca="false">ROUND(IF(J348="lpg",0,0.06*B348/2),2)</f>
        <v>2.34</v>
      </c>
      <c r="M348" s="0" t="str">
        <f aca="false">IF(AND(C348="czwartek",K348-L348&lt;40),"tak","nie")</f>
        <v>nie</v>
      </c>
      <c r="N348" s="0" t="n">
        <f aca="false">ROUND(IF(M348="tak",45-(K348-L348),0),2)</f>
        <v>0</v>
      </c>
      <c r="O348" s="0" t="n">
        <f aca="false">IF(M348="tak",45,K348-L348)</f>
        <v>42.66</v>
      </c>
      <c r="P348" s="0" t="n">
        <f aca="false">T347</f>
        <v>9.48</v>
      </c>
      <c r="Q348" s="4" t="n">
        <f aca="false">ROUND(IF(J348="lpg",B348*0.09,(B348/2)*0.09),2)</f>
        <v>3.51</v>
      </c>
      <c r="R348" s="0" t="str">
        <f aca="false">IF(P348-Q348&lt;5,"tak","nie")</f>
        <v>nie</v>
      </c>
      <c r="S348" s="0" t="n">
        <f aca="false">IF(R348="tak",30-AC348,0)</f>
        <v>0</v>
      </c>
      <c r="T348" s="0" t="n">
        <f aca="false">IF(R348="tak",30,P348-Q348)</f>
        <v>5.97</v>
      </c>
      <c r="AB348" s="0" t="str">
        <f aca="false">IF(P348&lt;5.25,"tak","")</f>
        <v/>
      </c>
      <c r="AC348" s="0" t="n">
        <f aca="false">P348-Q348</f>
        <v>5.97</v>
      </c>
    </row>
    <row r="349" customFormat="false" ht="13.8" hidden="false" customHeight="false" outlineLevel="0" collapsed="false">
      <c r="A349" s="3" t="n">
        <v>41987</v>
      </c>
      <c r="B349" s="0" t="n">
        <v>39</v>
      </c>
      <c r="C349" s="0" t="str">
        <f aca="false">IF(WEEKDAY(A349,2)=4,"czwartek","")</f>
        <v/>
      </c>
      <c r="E349" s="4" t="n">
        <f aca="false">IF(E348&lt;5,30,E348-G348)</f>
        <v>30</v>
      </c>
      <c r="F349" s="4" t="n">
        <f aca="false">IF(AND(F348&lt;40,C348="czwartek"),45,F348-H348)</f>
        <v>39.66</v>
      </c>
      <c r="G349" s="4" t="n">
        <f aca="false">IF(E349&gt;15,9/100*B349,9/100*B349/2)</f>
        <v>3.51</v>
      </c>
      <c r="H349" s="4" t="n">
        <f aca="false">IF(E349&lt;=15,6/100*B349/2,0)</f>
        <v>0</v>
      </c>
      <c r="I349" s="4"/>
      <c r="J349" s="0" t="str">
        <f aca="false">IF(P349&gt;15,"lpg","50/50")</f>
        <v>50/50</v>
      </c>
      <c r="K349" s="0" t="n">
        <f aca="false">O348</f>
        <v>42.66</v>
      </c>
      <c r="L349" s="0" t="n">
        <f aca="false">ROUND(IF(J349="lpg",0,0.06*B349/2),2)</f>
        <v>1.17</v>
      </c>
      <c r="M349" s="0" t="str">
        <f aca="false">IF(AND(C349="czwartek",K349-L349&lt;40),"tak","nie")</f>
        <v>nie</v>
      </c>
      <c r="N349" s="0" t="n">
        <f aca="false">ROUND(IF(M349="tak",45-(K349-L349),0),2)</f>
        <v>0</v>
      </c>
      <c r="O349" s="0" t="n">
        <f aca="false">IF(M349="tak",45,K349-L349)</f>
        <v>41.49</v>
      </c>
      <c r="P349" s="0" t="n">
        <f aca="false">T348</f>
        <v>5.97</v>
      </c>
      <c r="Q349" s="4" t="n">
        <f aca="false">ROUND(IF(J349="lpg",B349*0.09,(B349/2)*0.09),2)</f>
        <v>1.76</v>
      </c>
      <c r="R349" s="0" t="str">
        <f aca="false">IF(P349-Q349&lt;5,"tak","nie")</f>
        <v>tak</v>
      </c>
      <c r="S349" s="0" t="n">
        <f aca="false">IF(R349="tak",30-AC349,0)</f>
        <v>25.79</v>
      </c>
      <c r="T349" s="0" t="n">
        <f aca="false">IF(R349="tak",30,P349-Q349)</f>
        <v>30</v>
      </c>
      <c r="AB349" s="0" t="str">
        <f aca="false">IF(P349&lt;5.25,"tak","")</f>
        <v/>
      </c>
      <c r="AC349" s="0" t="n">
        <f aca="false">P349-Q349</f>
        <v>4.21</v>
      </c>
    </row>
    <row r="350" customFormat="false" ht="13.8" hidden="false" customHeight="false" outlineLevel="0" collapsed="false">
      <c r="A350" s="3" t="n">
        <v>41988</v>
      </c>
      <c r="B350" s="0" t="n">
        <v>125</v>
      </c>
      <c r="C350" s="0" t="str">
        <f aca="false">IF(WEEKDAY(A350,2)=4,"czwartek","")</f>
        <v/>
      </c>
      <c r="E350" s="4" t="n">
        <f aca="false">IF(E349&lt;5,30,E349-G349)</f>
        <v>26.49</v>
      </c>
      <c r="F350" s="4" t="n">
        <f aca="false">IF(AND(F349&lt;40,C349="czwartek"),45,F349-H349)</f>
        <v>39.66</v>
      </c>
      <c r="G350" s="4" t="n">
        <f aca="false">IF(E350&gt;15,9/100*B350,9/100*B350/2)</f>
        <v>11.25</v>
      </c>
      <c r="H350" s="4" t="n">
        <f aca="false">IF(E350&lt;=15,6/100*B350/2,0)</f>
        <v>0</v>
      </c>
      <c r="I350" s="4"/>
      <c r="J350" s="0" t="str">
        <f aca="false">IF(P350&gt;15,"lpg","50/50")</f>
        <v>lpg</v>
      </c>
      <c r="K350" s="0" t="n">
        <f aca="false">O349</f>
        <v>41.49</v>
      </c>
      <c r="L350" s="0" t="n">
        <f aca="false">ROUND(IF(J350="lpg",0,0.06*B350/2),2)</f>
        <v>0</v>
      </c>
      <c r="M350" s="0" t="str">
        <f aca="false">IF(AND(C350="czwartek",K350-L350&lt;40),"tak","nie")</f>
        <v>nie</v>
      </c>
      <c r="N350" s="0" t="n">
        <f aca="false">ROUND(IF(M350="tak",45-(K350-L350),0),2)</f>
        <v>0</v>
      </c>
      <c r="O350" s="0" t="n">
        <f aca="false">IF(M350="tak",45,K350-L350)</f>
        <v>41.49</v>
      </c>
      <c r="P350" s="0" t="n">
        <f aca="false">T349</f>
        <v>30</v>
      </c>
      <c r="Q350" s="4" t="n">
        <f aca="false">ROUND(IF(J350="lpg",B350*0.09,(B350/2)*0.09),2)</f>
        <v>11.25</v>
      </c>
      <c r="R350" s="0" t="str">
        <f aca="false">IF(P350-Q350&lt;5,"tak","nie")</f>
        <v>nie</v>
      </c>
      <c r="S350" s="0" t="n">
        <f aca="false">IF(R350="tak",30-AC350,0)</f>
        <v>0</v>
      </c>
      <c r="T350" s="0" t="n">
        <f aca="false">IF(R350="tak",30,P350-Q350)</f>
        <v>18.75</v>
      </c>
      <c r="AB350" s="0" t="str">
        <f aca="false">IF(P350&lt;5.25,"tak","")</f>
        <v/>
      </c>
      <c r="AC350" s="0" t="n">
        <f aca="false">P350-Q350</f>
        <v>18.75</v>
      </c>
    </row>
    <row r="351" customFormat="false" ht="13.8" hidden="false" customHeight="false" outlineLevel="0" collapsed="false">
      <c r="A351" s="3" t="n">
        <v>41989</v>
      </c>
      <c r="B351" s="0" t="n">
        <v>34</v>
      </c>
      <c r="C351" s="0" t="str">
        <f aca="false">IF(WEEKDAY(A351,2)=4,"czwartek","")</f>
        <v/>
      </c>
      <c r="E351" s="4" t="n">
        <f aca="false">IF(E350&lt;5,30,E350-G350)</f>
        <v>15.24</v>
      </c>
      <c r="F351" s="4" t="n">
        <f aca="false">IF(AND(F350&lt;40,C350="czwartek"),45,F350-H350)</f>
        <v>39.66</v>
      </c>
      <c r="G351" s="4" t="n">
        <f aca="false">IF(E351&gt;15,9/100*B351,9/100*B351/2)</f>
        <v>3.06</v>
      </c>
      <c r="H351" s="4" t="n">
        <f aca="false">IF(E351&lt;=15,6/100*B351/2,0)</f>
        <v>0</v>
      </c>
      <c r="I351" s="4"/>
      <c r="J351" s="0" t="str">
        <f aca="false">IF(P351&gt;15,"lpg","50/50")</f>
        <v>lpg</v>
      </c>
      <c r="K351" s="0" t="n">
        <f aca="false">O350</f>
        <v>41.49</v>
      </c>
      <c r="L351" s="0" t="n">
        <f aca="false">ROUND(IF(J351="lpg",0,0.06*B351/2),2)</f>
        <v>0</v>
      </c>
      <c r="M351" s="0" t="str">
        <f aca="false">IF(AND(C351="czwartek",K351-L351&lt;40),"tak","nie")</f>
        <v>nie</v>
      </c>
      <c r="N351" s="0" t="n">
        <f aca="false">ROUND(IF(M351="tak",45-(K351-L351),0),2)</f>
        <v>0</v>
      </c>
      <c r="O351" s="0" t="n">
        <f aca="false">IF(M351="tak",45,K351-L351)</f>
        <v>41.49</v>
      </c>
      <c r="P351" s="0" t="n">
        <f aca="false">T350</f>
        <v>18.75</v>
      </c>
      <c r="Q351" s="4" t="n">
        <f aca="false">ROUND(IF(J351="lpg",B351*0.09,(B351/2)*0.09),2)</f>
        <v>3.06</v>
      </c>
      <c r="R351" s="0" t="str">
        <f aca="false">IF(P351-Q351&lt;5,"tak","nie")</f>
        <v>nie</v>
      </c>
      <c r="S351" s="0" t="n">
        <f aca="false">IF(R351="tak",30-AC351,0)</f>
        <v>0</v>
      </c>
      <c r="T351" s="0" t="n">
        <f aca="false">IF(R351="tak",30,P351-Q351)</f>
        <v>15.69</v>
      </c>
      <c r="AB351" s="0" t="str">
        <f aca="false">IF(P351&lt;5.25,"tak","")</f>
        <v/>
      </c>
      <c r="AC351" s="0" t="n">
        <f aca="false">P351-Q351</f>
        <v>15.69</v>
      </c>
    </row>
    <row r="352" customFormat="false" ht="13.8" hidden="false" customHeight="false" outlineLevel="0" collapsed="false">
      <c r="A352" s="3" t="n">
        <v>41990</v>
      </c>
      <c r="B352" s="0" t="n">
        <v>129</v>
      </c>
      <c r="C352" s="0" t="str">
        <f aca="false">IF(WEEKDAY(A352,2)=4,"czwartek","")</f>
        <v/>
      </c>
      <c r="E352" s="4" t="n">
        <f aca="false">IF(E351&lt;5,30,E351-G351)</f>
        <v>12.18</v>
      </c>
      <c r="F352" s="4" t="n">
        <f aca="false">IF(AND(F351&lt;40,C351="czwartek"),45,F351-H351)</f>
        <v>39.66</v>
      </c>
      <c r="G352" s="4" t="n">
        <f aca="false">IF(E352&gt;15,9/100*B352,9/100*B352/2)</f>
        <v>5.805</v>
      </c>
      <c r="H352" s="4" t="n">
        <f aca="false">IF(E352&lt;=15,6/100*B352/2,0)</f>
        <v>3.87</v>
      </c>
      <c r="I352" s="4"/>
      <c r="J352" s="0" t="str">
        <f aca="false">IF(P352&gt;15,"lpg","50/50")</f>
        <v>lpg</v>
      </c>
      <c r="K352" s="0" t="n">
        <f aca="false">O351</f>
        <v>41.49</v>
      </c>
      <c r="L352" s="0" t="n">
        <f aca="false">ROUND(IF(J352="lpg",0,0.06*B352/2),2)</f>
        <v>0</v>
      </c>
      <c r="M352" s="0" t="str">
        <f aca="false">IF(AND(C352="czwartek",K352-L352&lt;40),"tak","nie")</f>
        <v>nie</v>
      </c>
      <c r="N352" s="0" t="n">
        <f aca="false">ROUND(IF(M352="tak",45-(K352-L352),0),2)</f>
        <v>0</v>
      </c>
      <c r="O352" s="0" t="n">
        <f aca="false">IF(M352="tak",45,K352-L352)</f>
        <v>41.49</v>
      </c>
      <c r="P352" s="0" t="n">
        <f aca="false">T351</f>
        <v>15.69</v>
      </c>
      <c r="Q352" s="4" t="n">
        <f aca="false">ROUND(IF(J352="lpg",B352*0.09,(B352/2)*0.09),2)</f>
        <v>11.61</v>
      </c>
      <c r="R352" s="0" t="str">
        <f aca="false">IF(P352-Q352&lt;5,"tak","nie")</f>
        <v>tak</v>
      </c>
      <c r="S352" s="0" t="n">
        <f aca="false">IF(R352="tak",30-AC352,0)</f>
        <v>25.92</v>
      </c>
      <c r="T352" s="0" t="n">
        <f aca="false">IF(R352="tak",30,P352-Q352)</f>
        <v>30</v>
      </c>
      <c r="AB352" s="0" t="str">
        <f aca="false">IF(P352&lt;5.25,"tak","")</f>
        <v/>
      </c>
      <c r="AC352" s="0" t="n">
        <f aca="false">P352-Q352</f>
        <v>4.08</v>
      </c>
    </row>
    <row r="353" customFormat="false" ht="13.8" hidden="false" customHeight="false" outlineLevel="0" collapsed="false">
      <c r="A353" s="3" t="n">
        <v>41991</v>
      </c>
      <c r="B353" s="0" t="n">
        <v>112</v>
      </c>
      <c r="C353" s="0" t="str">
        <f aca="false">IF(WEEKDAY(A353,2)=4,"czwartek","")</f>
        <v>czwartek</v>
      </c>
      <c r="E353" s="4" t="n">
        <f aca="false">IF(E352&lt;5,30,E352-G352)</f>
        <v>6.375</v>
      </c>
      <c r="F353" s="4" t="n">
        <f aca="false">IF(AND(F352&lt;40,C352="czwartek"),45,F352-H352)</f>
        <v>35.79</v>
      </c>
      <c r="G353" s="4" t="n">
        <f aca="false">IF(E353&gt;15,9/100*B353,9/100*B353/2)</f>
        <v>5.04</v>
      </c>
      <c r="H353" s="4" t="n">
        <f aca="false">IF(E353&lt;=15,6/100*B353/2,0)</f>
        <v>3.36</v>
      </c>
      <c r="I353" s="4"/>
      <c r="J353" s="0" t="str">
        <f aca="false">IF(P353&gt;15,"lpg","50/50")</f>
        <v>lpg</v>
      </c>
      <c r="K353" s="0" t="n">
        <f aca="false">O352</f>
        <v>41.49</v>
      </c>
      <c r="L353" s="0" t="n">
        <f aca="false">ROUND(IF(J353="lpg",0,0.06*B353/2),2)</f>
        <v>0</v>
      </c>
      <c r="M353" s="0" t="str">
        <f aca="false">IF(AND(C353="czwartek",K353-L353&lt;40),"tak","nie")</f>
        <v>nie</v>
      </c>
      <c r="N353" s="0" t="n">
        <f aca="false">ROUND(IF(M353="tak",45-(K353-L353),0),2)</f>
        <v>0</v>
      </c>
      <c r="O353" s="0" t="n">
        <f aca="false">IF(M353="tak",45,K353-L353)</f>
        <v>41.49</v>
      </c>
      <c r="P353" s="0" t="n">
        <f aca="false">T352</f>
        <v>30</v>
      </c>
      <c r="Q353" s="4" t="n">
        <f aca="false">ROUND(IF(J353="lpg",B353*0.09,(B353/2)*0.09),2)</f>
        <v>10.08</v>
      </c>
      <c r="R353" s="0" t="str">
        <f aca="false">IF(P353-Q353&lt;5,"tak","nie")</f>
        <v>nie</v>
      </c>
      <c r="S353" s="0" t="n">
        <f aca="false">IF(R353="tak",30-AC353,0)</f>
        <v>0</v>
      </c>
      <c r="T353" s="0" t="n">
        <f aca="false">IF(R353="tak",30,P353-Q353)</f>
        <v>19.92</v>
      </c>
      <c r="AB353" s="0" t="str">
        <f aca="false">IF(P353&lt;5.25,"tak","")</f>
        <v/>
      </c>
      <c r="AC353" s="0" t="n">
        <f aca="false">P353-Q353</f>
        <v>19.92</v>
      </c>
    </row>
    <row r="354" customFormat="false" ht="13.8" hidden="false" customHeight="false" outlineLevel="0" collapsed="false">
      <c r="A354" s="3" t="n">
        <v>41992</v>
      </c>
      <c r="B354" s="0" t="n">
        <v>78</v>
      </c>
      <c r="C354" s="0" t="str">
        <f aca="false">IF(WEEKDAY(A354,2)=4,"czwartek","")</f>
        <v/>
      </c>
      <c r="E354" s="4" t="n">
        <f aca="false">IF(E353&lt;5,30,E353-G353)</f>
        <v>1.335</v>
      </c>
      <c r="F354" s="4" t="n">
        <f aca="false">IF(AND(F353&lt;40,C353="czwartek"),45,F353-H353)</f>
        <v>45</v>
      </c>
      <c r="G354" s="4" t="n">
        <f aca="false">IF(E354&gt;15,9/100*B354,9/100*B354/2)</f>
        <v>3.51</v>
      </c>
      <c r="H354" s="4" t="n">
        <f aca="false">IF(E354&lt;=15,6/100*B354/2,0)</f>
        <v>2.34</v>
      </c>
      <c r="I354" s="4"/>
      <c r="J354" s="0" t="str">
        <f aca="false">IF(P354&gt;15,"lpg","50/50")</f>
        <v>lpg</v>
      </c>
      <c r="K354" s="0" t="n">
        <f aca="false">O353</f>
        <v>41.49</v>
      </c>
      <c r="L354" s="0" t="n">
        <f aca="false">ROUND(IF(J354="lpg",0,0.06*B354/2),2)</f>
        <v>0</v>
      </c>
      <c r="M354" s="0" t="str">
        <f aca="false">IF(AND(C354="czwartek",K354-L354&lt;40),"tak","nie")</f>
        <v>nie</v>
      </c>
      <c r="N354" s="0" t="n">
        <f aca="false">ROUND(IF(M354="tak",45-(K354-L354),0),2)</f>
        <v>0</v>
      </c>
      <c r="O354" s="0" t="n">
        <f aca="false">IF(M354="tak",45,K354-L354)</f>
        <v>41.49</v>
      </c>
      <c r="P354" s="0" t="n">
        <f aca="false">T353</f>
        <v>19.92</v>
      </c>
      <c r="Q354" s="4" t="n">
        <f aca="false">ROUND(IF(J354="lpg",B354*0.09,(B354/2)*0.09),2)</f>
        <v>7.02</v>
      </c>
      <c r="R354" s="0" t="str">
        <f aca="false">IF(P354-Q354&lt;5,"tak","nie")</f>
        <v>nie</v>
      </c>
      <c r="S354" s="0" t="n">
        <f aca="false">IF(R354="tak",30-AC354,0)</f>
        <v>0</v>
      </c>
      <c r="T354" s="0" t="n">
        <f aca="false">IF(R354="tak",30,P354-Q354)</f>
        <v>12.9</v>
      </c>
      <c r="AB354" s="0" t="str">
        <f aca="false">IF(P354&lt;5.25,"tak","")</f>
        <v/>
      </c>
      <c r="AC354" s="0" t="n">
        <f aca="false">P354-Q354</f>
        <v>12.9</v>
      </c>
    </row>
    <row r="355" customFormat="false" ht="13.8" hidden="false" customHeight="false" outlineLevel="0" collapsed="false">
      <c r="A355" s="3" t="n">
        <v>41993</v>
      </c>
      <c r="B355" s="0" t="n">
        <v>114</v>
      </c>
      <c r="C355" s="0" t="str">
        <f aca="false">IF(WEEKDAY(A355,2)=4,"czwartek","")</f>
        <v/>
      </c>
      <c r="E355" s="4" t="n">
        <f aca="false">IF(E354&lt;5,30,E354-G354)</f>
        <v>30</v>
      </c>
      <c r="F355" s="4" t="n">
        <f aca="false">IF(AND(F354&lt;40,C354="czwartek"),45,F354-H354)</f>
        <v>42.66</v>
      </c>
      <c r="G355" s="4" t="n">
        <f aca="false">IF(E355&gt;15,9/100*B355,9/100*B355/2)</f>
        <v>10.26</v>
      </c>
      <c r="H355" s="4" t="n">
        <f aca="false">IF(E355&lt;=15,6/100*B355/2,0)</f>
        <v>0</v>
      </c>
      <c r="I355" s="4"/>
      <c r="J355" s="0" t="str">
        <f aca="false">IF(P355&gt;15,"lpg","50/50")</f>
        <v>50/50</v>
      </c>
      <c r="K355" s="0" t="n">
        <f aca="false">O354</f>
        <v>41.49</v>
      </c>
      <c r="L355" s="0" t="n">
        <f aca="false">ROUND(IF(J355="lpg",0,0.06*B355/2),2)</f>
        <v>3.42</v>
      </c>
      <c r="M355" s="0" t="str">
        <f aca="false">IF(AND(C355="czwartek",K355-L355&lt;40),"tak","nie")</f>
        <v>nie</v>
      </c>
      <c r="N355" s="0" t="n">
        <f aca="false">ROUND(IF(M355="tak",45-(K355-L355),0),2)</f>
        <v>0</v>
      </c>
      <c r="O355" s="0" t="n">
        <f aca="false">IF(M355="tak",45,K355-L355)</f>
        <v>38.07</v>
      </c>
      <c r="P355" s="0" t="n">
        <f aca="false">T354</f>
        <v>12.9</v>
      </c>
      <c r="Q355" s="4" t="n">
        <f aca="false">ROUND(IF(J355="lpg",B355*0.09,(B355/2)*0.09),2)</f>
        <v>5.13</v>
      </c>
      <c r="R355" s="0" t="str">
        <f aca="false">IF(P355-Q355&lt;5,"tak","nie")</f>
        <v>nie</v>
      </c>
      <c r="S355" s="0" t="n">
        <f aca="false">IF(R355="tak",30-AC355,0)</f>
        <v>0</v>
      </c>
      <c r="T355" s="0" t="n">
        <f aca="false">IF(R355="tak",30,P355-Q355)</f>
        <v>7.77</v>
      </c>
      <c r="AB355" s="0" t="str">
        <f aca="false">IF(P355&lt;5.25,"tak","")</f>
        <v/>
      </c>
      <c r="AC355" s="0" t="n">
        <f aca="false">P355-Q355</f>
        <v>7.77</v>
      </c>
    </row>
    <row r="356" customFormat="false" ht="13.8" hidden="false" customHeight="false" outlineLevel="0" collapsed="false">
      <c r="A356" s="3" t="n">
        <v>41994</v>
      </c>
      <c r="B356" s="0" t="n">
        <v>122</v>
      </c>
      <c r="C356" s="0" t="str">
        <f aca="false">IF(WEEKDAY(A356,2)=4,"czwartek","")</f>
        <v/>
      </c>
      <c r="E356" s="4" t="n">
        <f aca="false">IF(E355&lt;5,30,E355-G355)</f>
        <v>19.74</v>
      </c>
      <c r="F356" s="4" t="n">
        <f aca="false">IF(AND(F355&lt;40,C355="czwartek"),45,F355-H355)</f>
        <v>42.66</v>
      </c>
      <c r="G356" s="4" t="n">
        <f aca="false">IF(E356&gt;15,9/100*B356,9/100*B356/2)</f>
        <v>10.98</v>
      </c>
      <c r="H356" s="4" t="n">
        <f aca="false">IF(E356&lt;=15,6/100*B356/2,0)</f>
        <v>0</v>
      </c>
      <c r="I356" s="4"/>
      <c r="J356" s="0" t="str">
        <f aca="false">IF(P356&gt;15,"lpg","50/50")</f>
        <v>50/50</v>
      </c>
      <c r="K356" s="0" t="n">
        <f aca="false">O355</f>
        <v>38.07</v>
      </c>
      <c r="L356" s="0" t="n">
        <f aca="false">ROUND(IF(J356="lpg",0,0.06*B356/2),2)</f>
        <v>3.66</v>
      </c>
      <c r="M356" s="0" t="str">
        <f aca="false">IF(AND(C356="czwartek",K356-L356&lt;40),"tak","nie")</f>
        <v>nie</v>
      </c>
      <c r="N356" s="0" t="n">
        <f aca="false">ROUND(IF(M356="tak",45-(K356-L356),0),2)</f>
        <v>0</v>
      </c>
      <c r="O356" s="0" t="n">
        <f aca="false">IF(M356="tak",45,K356-L356)</f>
        <v>34.41</v>
      </c>
      <c r="P356" s="0" t="n">
        <f aca="false">T355</f>
        <v>7.77</v>
      </c>
      <c r="Q356" s="4" t="n">
        <f aca="false">ROUND(IF(J356="lpg",B356*0.09,(B356/2)*0.09),2)</f>
        <v>5.49</v>
      </c>
      <c r="R356" s="0" t="str">
        <f aca="false">IF(P356-Q356&lt;5,"tak","nie")</f>
        <v>tak</v>
      </c>
      <c r="S356" s="0" t="n">
        <f aca="false">IF(R356="tak",30-AC356,0)</f>
        <v>27.72</v>
      </c>
      <c r="T356" s="0" t="n">
        <f aca="false">IF(R356="tak",30,P356-Q356)</f>
        <v>30</v>
      </c>
      <c r="AB356" s="0" t="str">
        <f aca="false">IF(P356&lt;5.25,"tak","")</f>
        <v/>
      </c>
      <c r="AC356" s="0" t="n">
        <f aca="false">P356-Q356</f>
        <v>2.28</v>
      </c>
    </row>
    <row r="357" customFormat="false" ht="13.8" hidden="false" customHeight="false" outlineLevel="0" collapsed="false">
      <c r="A357" s="3" t="n">
        <v>41995</v>
      </c>
      <c r="B357" s="0" t="n">
        <v>42</v>
      </c>
      <c r="C357" s="0" t="str">
        <f aca="false">IF(WEEKDAY(A357,2)=4,"czwartek","")</f>
        <v/>
      </c>
      <c r="E357" s="4" t="n">
        <f aca="false">IF(E356&lt;5,30,E356-G356)</f>
        <v>8.76</v>
      </c>
      <c r="F357" s="4" t="n">
        <f aca="false">IF(AND(F356&lt;40,C356="czwartek"),45,F356-H356)</f>
        <v>42.66</v>
      </c>
      <c r="G357" s="4" t="n">
        <f aca="false">IF(E357&gt;15,9/100*B357,9/100*B357/2)</f>
        <v>1.89</v>
      </c>
      <c r="H357" s="4" t="n">
        <f aca="false">IF(E357&lt;=15,6/100*B357/2,0)</f>
        <v>1.26</v>
      </c>
      <c r="I357" s="4"/>
      <c r="J357" s="0" t="str">
        <f aca="false">IF(P357&gt;15,"lpg","50/50")</f>
        <v>lpg</v>
      </c>
      <c r="K357" s="0" t="n">
        <f aca="false">O356</f>
        <v>34.41</v>
      </c>
      <c r="L357" s="0" t="n">
        <f aca="false">ROUND(IF(J357="lpg",0,0.06*B357/2),2)</f>
        <v>0</v>
      </c>
      <c r="M357" s="0" t="str">
        <f aca="false">IF(AND(C357="czwartek",K357-L357&lt;40),"tak","nie")</f>
        <v>nie</v>
      </c>
      <c r="N357" s="0" t="n">
        <f aca="false">ROUND(IF(M357="tak",45-(K357-L357),0),2)</f>
        <v>0</v>
      </c>
      <c r="O357" s="0" t="n">
        <f aca="false">IF(M357="tak",45,K357-L357)</f>
        <v>34.41</v>
      </c>
      <c r="P357" s="0" t="n">
        <f aca="false">T356</f>
        <v>30</v>
      </c>
      <c r="Q357" s="4" t="n">
        <f aca="false">ROUND(IF(J357="lpg",B357*0.09,(B357/2)*0.09),2)</f>
        <v>3.78</v>
      </c>
      <c r="R357" s="0" t="str">
        <f aca="false">IF(P357-Q357&lt;5,"tak","nie")</f>
        <v>nie</v>
      </c>
      <c r="S357" s="0" t="n">
        <f aca="false">IF(R357="tak",30-AC357,0)</f>
        <v>0</v>
      </c>
      <c r="T357" s="0" t="n">
        <f aca="false">IF(R357="tak",30,P357-Q357)</f>
        <v>26.22</v>
      </c>
      <c r="AB357" s="0" t="str">
        <f aca="false">IF(P357&lt;5.25,"tak","")</f>
        <v/>
      </c>
      <c r="AC357" s="0" t="n">
        <f aca="false">P357-Q357</f>
        <v>26.22</v>
      </c>
    </row>
    <row r="358" customFormat="false" ht="13.8" hidden="false" customHeight="false" outlineLevel="0" collapsed="false">
      <c r="A358" s="3" t="n">
        <v>41996</v>
      </c>
      <c r="B358" s="0" t="n">
        <v>149</v>
      </c>
      <c r="C358" s="0" t="str">
        <f aca="false">IF(WEEKDAY(A358,2)=4,"czwartek","")</f>
        <v/>
      </c>
      <c r="E358" s="4" t="n">
        <f aca="false">IF(E357&lt;5,30,E357-G357)</f>
        <v>6.87</v>
      </c>
      <c r="F358" s="4" t="n">
        <f aca="false">IF(AND(F357&lt;40,C357="czwartek"),45,F357-H357)</f>
        <v>41.4</v>
      </c>
      <c r="G358" s="4" t="n">
        <f aca="false">IF(E358&gt;15,9/100*B358,9/100*B358/2)</f>
        <v>6.705</v>
      </c>
      <c r="H358" s="4" t="n">
        <f aca="false">IF(E358&lt;=15,6/100*B358/2,0)</f>
        <v>4.47</v>
      </c>
      <c r="I358" s="4"/>
      <c r="J358" s="0" t="str">
        <f aca="false">IF(P358&gt;15,"lpg","50/50")</f>
        <v>lpg</v>
      </c>
      <c r="K358" s="0" t="n">
        <f aca="false">O357</f>
        <v>34.41</v>
      </c>
      <c r="L358" s="0" t="n">
        <f aca="false">ROUND(IF(J358="lpg",0,0.06*B358/2),2)</f>
        <v>0</v>
      </c>
      <c r="M358" s="0" t="str">
        <f aca="false">IF(AND(C358="czwartek",K358-L358&lt;40),"tak","nie")</f>
        <v>nie</v>
      </c>
      <c r="N358" s="0" t="n">
        <f aca="false">ROUND(IF(M358="tak",45-(K358-L358),0),2)</f>
        <v>0</v>
      </c>
      <c r="O358" s="0" t="n">
        <f aca="false">IF(M358="tak",45,K358-L358)</f>
        <v>34.41</v>
      </c>
      <c r="P358" s="0" t="n">
        <f aca="false">T357</f>
        <v>26.22</v>
      </c>
      <c r="Q358" s="4" t="n">
        <f aca="false">ROUND(IF(J358="lpg",B358*0.09,(B358/2)*0.09),2)</f>
        <v>13.41</v>
      </c>
      <c r="R358" s="0" t="str">
        <f aca="false">IF(P358-Q358&lt;5,"tak","nie")</f>
        <v>nie</v>
      </c>
      <c r="S358" s="0" t="n">
        <f aca="false">IF(R358="tak",30-AC358,0)</f>
        <v>0</v>
      </c>
      <c r="T358" s="0" t="n">
        <f aca="false">IF(R358="tak",30,P358-Q358)</f>
        <v>12.81</v>
      </c>
      <c r="AB358" s="0" t="str">
        <f aca="false">IF(P358&lt;5.25,"tak","")</f>
        <v/>
      </c>
      <c r="AC358" s="0" t="n">
        <f aca="false">P358-Q358</f>
        <v>12.81</v>
      </c>
    </row>
    <row r="359" customFormat="false" ht="13.8" hidden="false" customHeight="false" outlineLevel="0" collapsed="false">
      <c r="A359" s="3" t="n">
        <v>41997</v>
      </c>
      <c r="B359" s="0" t="n">
        <v>113</v>
      </c>
      <c r="C359" s="0" t="str">
        <f aca="false">IF(WEEKDAY(A359,2)=4,"czwartek","")</f>
        <v/>
      </c>
      <c r="E359" s="4" t="n">
        <f aca="false">IF(E358&lt;5,30,E358-G358)</f>
        <v>0.165000000000002</v>
      </c>
      <c r="F359" s="4" t="n">
        <f aca="false">IF(AND(F358&lt;40,C358="czwartek"),45,F358-H358)</f>
        <v>36.93</v>
      </c>
      <c r="G359" s="4" t="n">
        <f aca="false">IF(E359&gt;15,9/100*B359,9/100*B359/2)</f>
        <v>5.085</v>
      </c>
      <c r="H359" s="4" t="n">
        <f aca="false">IF(E359&lt;=15,6/100*B359/2,0)</f>
        <v>3.39</v>
      </c>
      <c r="I359" s="4"/>
      <c r="J359" s="0" t="str">
        <f aca="false">IF(P359&gt;15,"lpg","50/50")</f>
        <v>50/50</v>
      </c>
      <c r="K359" s="0" t="n">
        <f aca="false">O358</f>
        <v>34.41</v>
      </c>
      <c r="L359" s="0" t="n">
        <f aca="false">ROUND(IF(J359="lpg",0,0.06*B359/2),2)</f>
        <v>3.39</v>
      </c>
      <c r="M359" s="0" t="str">
        <f aca="false">IF(AND(C359="czwartek",K359-L359&lt;40),"tak","nie")</f>
        <v>nie</v>
      </c>
      <c r="N359" s="0" t="n">
        <f aca="false">ROUND(IF(M359="tak",45-(K359-L359),0),2)</f>
        <v>0</v>
      </c>
      <c r="O359" s="0" t="n">
        <f aca="false">IF(M359="tak",45,K359-L359)</f>
        <v>31.02</v>
      </c>
      <c r="P359" s="0" t="n">
        <f aca="false">T358</f>
        <v>12.81</v>
      </c>
      <c r="Q359" s="4" t="n">
        <f aca="false">ROUND(IF(J359="lpg",B359*0.09,(B359/2)*0.09),2)</f>
        <v>5.09</v>
      </c>
      <c r="R359" s="0" t="str">
        <f aca="false">IF(P359-Q359&lt;5,"tak","nie")</f>
        <v>nie</v>
      </c>
      <c r="S359" s="0" t="n">
        <f aca="false">IF(R359="tak",30-AC359,0)</f>
        <v>0</v>
      </c>
      <c r="T359" s="0" t="n">
        <f aca="false">IF(R359="tak",30,P359-Q359)</f>
        <v>7.72</v>
      </c>
      <c r="AB359" s="0" t="str">
        <f aca="false">IF(P359&lt;5.25,"tak","")</f>
        <v/>
      </c>
      <c r="AC359" s="0" t="n">
        <f aca="false">P359-Q359</f>
        <v>7.72</v>
      </c>
    </row>
    <row r="360" customFormat="false" ht="13.8" hidden="false" customHeight="false" outlineLevel="0" collapsed="false">
      <c r="A360" s="3" t="n">
        <v>41998</v>
      </c>
      <c r="B360" s="0" t="n">
        <v>133</v>
      </c>
      <c r="C360" s="0" t="str">
        <f aca="false">IF(WEEKDAY(A360,2)=4,"czwartek","")</f>
        <v>czwartek</v>
      </c>
      <c r="E360" s="4" t="n">
        <f aca="false">IF(E359&lt;5,30,E359-G359)</f>
        <v>30</v>
      </c>
      <c r="F360" s="4" t="n">
        <f aca="false">IF(AND(F359&lt;40,C359="czwartek"),45,F359-H359)</f>
        <v>33.54</v>
      </c>
      <c r="G360" s="4" t="n">
        <f aca="false">IF(E360&gt;15,9/100*B360,9/100*B360/2)</f>
        <v>11.97</v>
      </c>
      <c r="H360" s="4" t="n">
        <f aca="false">IF(E360&lt;=15,6/100*B360/2,0)</f>
        <v>0</v>
      </c>
      <c r="I360" s="4"/>
      <c r="J360" s="0" t="str">
        <f aca="false">IF(P360&gt;15,"lpg","50/50")</f>
        <v>50/50</v>
      </c>
      <c r="K360" s="0" t="n">
        <f aca="false">O359</f>
        <v>31.02</v>
      </c>
      <c r="L360" s="0" t="n">
        <f aca="false">ROUND(IF(J360="lpg",0,0.06*B360/2),2)</f>
        <v>3.99</v>
      </c>
      <c r="M360" s="0" t="str">
        <f aca="false">IF(AND(C360="czwartek",K360-L360&lt;40),"tak","nie")</f>
        <v>tak</v>
      </c>
      <c r="N360" s="0" t="n">
        <f aca="false">ROUND(IF(M360="tak",45-(K360-L360),0),2)</f>
        <v>17.97</v>
      </c>
      <c r="O360" s="0" t="n">
        <f aca="false">IF(M360="tak",45,K360-L360)</f>
        <v>45</v>
      </c>
      <c r="P360" s="0" t="n">
        <f aca="false">T359</f>
        <v>7.72</v>
      </c>
      <c r="Q360" s="4" t="n">
        <f aca="false">ROUND(IF(J360="lpg",B360*0.09,(B360/2)*0.09),2)</f>
        <v>5.99</v>
      </c>
      <c r="R360" s="0" t="str">
        <f aca="false">IF(P360-Q360&lt;5,"tak","nie")</f>
        <v>tak</v>
      </c>
      <c r="S360" s="0" t="n">
        <f aca="false">IF(R360="tak",30-AC360,0)</f>
        <v>28.27</v>
      </c>
      <c r="T360" s="0" t="n">
        <f aca="false">IF(R360="tak",30,P360-Q360)</f>
        <v>30</v>
      </c>
      <c r="AB360" s="0" t="str">
        <f aca="false">IF(P360&lt;5.25,"tak","")</f>
        <v/>
      </c>
      <c r="AC360" s="0" t="n">
        <f aca="false">P360-Q360</f>
        <v>1.73</v>
      </c>
    </row>
    <row r="361" customFormat="false" ht="13.8" hidden="false" customHeight="false" outlineLevel="0" collapsed="false">
      <c r="A361" s="3" t="n">
        <v>41999</v>
      </c>
      <c r="B361" s="0" t="n">
        <v>57</v>
      </c>
      <c r="C361" s="0" t="str">
        <f aca="false">IF(WEEKDAY(A361,2)=4,"czwartek","")</f>
        <v/>
      </c>
      <c r="E361" s="4" t="n">
        <f aca="false">IF(E360&lt;5,30,E360-G360)</f>
        <v>18.03</v>
      </c>
      <c r="F361" s="4" t="n">
        <f aca="false">IF(AND(F360&lt;40,C360="czwartek"),45,F360-H360)</f>
        <v>45</v>
      </c>
      <c r="G361" s="4" t="n">
        <f aca="false">IF(E361&gt;15,9/100*B361,9/100*B361/2)</f>
        <v>5.13</v>
      </c>
      <c r="H361" s="4" t="n">
        <f aca="false">IF(E361&lt;=15,6/100*B361/2,0)</f>
        <v>0</v>
      </c>
      <c r="I361" s="4"/>
      <c r="J361" s="0" t="str">
        <f aca="false">IF(P361&gt;15,"lpg","50/50")</f>
        <v>lpg</v>
      </c>
      <c r="K361" s="0" t="n">
        <f aca="false">O360</f>
        <v>45</v>
      </c>
      <c r="L361" s="0" t="n">
        <f aca="false">ROUND(IF(J361="lpg",0,0.06*B361/2),2)</f>
        <v>0</v>
      </c>
      <c r="M361" s="0" t="str">
        <f aca="false">IF(AND(C361="czwartek",K361-L361&lt;40),"tak","nie")</f>
        <v>nie</v>
      </c>
      <c r="N361" s="0" t="n">
        <f aca="false">ROUND(IF(M361="tak",45-(K361-L361),0),2)</f>
        <v>0</v>
      </c>
      <c r="O361" s="0" t="n">
        <f aca="false">IF(M361="tak",45,K361-L361)</f>
        <v>45</v>
      </c>
      <c r="P361" s="0" t="n">
        <f aca="false">T360</f>
        <v>30</v>
      </c>
      <c r="Q361" s="4" t="n">
        <f aca="false">ROUND(IF(J361="lpg",B361*0.09,(B361/2)*0.09),2)</f>
        <v>5.13</v>
      </c>
      <c r="R361" s="0" t="str">
        <f aca="false">IF(P361-Q361&lt;5,"tak","nie")</f>
        <v>nie</v>
      </c>
      <c r="S361" s="0" t="n">
        <f aca="false">IF(R361="tak",30-AC361,0)</f>
        <v>0</v>
      </c>
      <c r="T361" s="0" t="n">
        <f aca="false">IF(R361="tak",30,P361-Q361)</f>
        <v>24.87</v>
      </c>
      <c r="AB361" s="0" t="str">
        <f aca="false">IF(P361&lt;5.25,"tak","")</f>
        <v/>
      </c>
      <c r="AC361" s="0" t="n">
        <f aca="false">P361-Q361</f>
        <v>24.87</v>
      </c>
    </row>
    <row r="362" customFormat="false" ht="13.8" hidden="false" customHeight="false" outlineLevel="0" collapsed="false">
      <c r="A362" s="3" t="n">
        <v>42000</v>
      </c>
      <c r="B362" s="0" t="n">
        <v>27</v>
      </c>
      <c r="C362" s="0" t="str">
        <f aca="false">IF(WEEKDAY(A362,2)=4,"czwartek","")</f>
        <v/>
      </c>
      <c r="E362" s="4" t="n">
        <f aca="false">IF(E361&lt;5,30,E361-G361)</f>
        <v>12.9</v>
      </c>
      <c r="F362" s="4" t="n">
        <f aca="false">IF(AND(F361&lt;40,C361="czwartek"),45,F361-H361)</f>
        <v>45</v>
      </c>
      <c r="G362" s="4" t="n">
        <f aca="false">IF(E362&gt;15,9/100*B362,9/100*B362/2)</f>
        <v>1.215</v>
      </c>
      <c r="H362" s="4" t="n">
        <f aca="false">IF(E362&lt;=15,6/100*B362/2,0)</f>
        <v>0.81</v>
      </c>
      <c r="I362" s="4"/>
      <c r="J362" s="0" t="str">
        <f aca="false">IF(P362&gt;15,"lpg","50/50")</f>
        <v>lpg</v>
      </c>
      <c r="K362" s="0" t="n">
        <f aca="false">O361</f>
        <v>45</v>
      </c>
      <c r="L362" s="0" t="n">
        <f aca="false">ROUND(IF(J362="lpg",0,0.06*B362/2),2)</f>
        <v>0</v>
      </c>
      <c r="M362" s="0" t="str">
        <f aca="false">IF(AND(C362="czwartek",K362-L362&lt;40),"tak","nie")</f>
        <v>nie</v>
      </c>
      <c r="N362" s="0" t="n">
        <f aca="false">ROUND(IF(M362="tak",45-(K362-L362),0),2)</f>
        <v>0</v>
      </c>
      <c r="O362" s="0" t="n">
        <f aca="false">IF(M362="tak",45,K362-L362)</f>
        <v>45</v>
      </c>
      <c r="P362" s="0" t="n">
        <f aca="false">T361</f>
        <v>24.87</v>
      </c>
      <c r="Q362" s="4" t="n">
        <f aca="false">ROUND(IF(J362="lpg",B362*0.09,(B362/2)*0.09),2)</f>
        <v>2.43</v>
      </c>
      <c r="R362" s="0" t="str">
        <f aca="false">IF(P362-Q362&lt;5,"tak","nie")</f>
        <v>nie</v>
      </c>
      <c r="S362" s="0" t="n">
        <f aca="false">IF(R362="tak",30-AC362,0)</f>
        <v>0</v>
      </c>
      <c r="T362" s="0" t="n">
        <f aca="false">IF(R362="tak",30,P362-Q362)</f>
        <v>22.44</v>
      </c>
      <c r="AB362" s="0" t="str">
        <f aca="false">IF(P362&lt;5.25,"tak","")</f>
        <v/>
      </c>
      <c r="AC362" s="0" t="n">
        <f aca="false">P362-Q362</f>
        <v>22.44</v>
      </c>
    </row>
    <row r="363" customFormat="false" ht="13.8" hidden="false" customHeight="false" outlineLevel="0" collapsed="false">
      <c r="A363" s="3" t="n">
        <v>42001</v>
      </c>
      <c r="B363" s="0" t="n">
        <v>142</v>
      </c>
      <c r="C363" s="0" t="str">
        <f aca="false">IF(WEEKDAY(A363,2)=4,"czwartek","")</f>
        <v/>
      </c>
      <c r="E363" s="4" t="n">
        <f aca="false">IF(E362&lt;5,30,E362-G362)</f>
        <v>11.685</v>
      </c>
      <c r="F363" s="4" t="n">
        <f aca="false">IF(AND(F362&lt;40,C362="czwartek"),45,F362-H362)</f>
        <v>44.19</v>
      </c>
      <c r="G363" s="4" t="n">
        <f aca="false">IF(E363&gt;15,9/100*B363,9/100*B363/2)</f>
        <v>6.39</v>
      </c>
      <c r="H363" s="4" t="n">
        <f aca="false">IF(E363&lt;=15,6/100*B363/2,0)</f>
        <v>4.26</v>
      </c>
      <c r="I363" s="4"/>
      <c r="J363" s="0" t="str">
        <f aca="false">IF(P363&gt;15,"lpg","50/50")</f>
        <v>lpg</v>
      </c>
      <c r="K363" s="0" t="n">
        <f aca="false">O362</f>
        <v>45</v>
      </c>
      <c r="L363" s="0" t="n">
        <f aca="false">ROUND(IF(J363="lpg",0,0.06*B363/2),2)</f>
        <v>0</v>
      </c>
      <c r="M363" s="0" t="str">
        <f aca="false">IF(AND(C363="czwartek",K363-L363&lt;40),"tak","nie")</f>
        <v>nie</v>
      </c>
      <c r="N363" s="0" t="n">
        <f aca="false">ROUND(IF(M363="tak",45-(K363-L363),0),2)</f>
        <v>0</v>
      </c>
      <c r="O363" s="0" t="n">
        <f aca="false">IF(M363="tak",45,K363-L363)</f>
        <v>45</v>
      </c>
      <c r="P363" s="0" t="n">
        <f aca="false">T362</f>
        <v>22.44</v>
      </c>
      <c r="Q363" s="4" t="n">
        <f aca="false">ROUND(IF(J363="lpg",B363*0.09,(B363/2)*0.09),2)</f>
        <v>12.78</v>
      </c>
      <c r="R363" s="0" t="str">
        <f aca="false">IF(P363-Q363&lt;5,"tak","nie")</f>
        <v>nie</v>
      </c>
      <c r="S363" s="0" t="n">
        <f aca="false">IF(R363="tak",30-AC363,0)</f>
        <v>0</v>
      </c>
      <c r="T363" s="0" t="n">
        <f aca="false">IF(R363="tak",30,P363-Q363)</f>
        <v>9.66</v>
      </c>
      <c r="AB363" s="0" t="str">
        <f aca="false">IF(P363&lt;5.25,"tak","")</f>
        <v/>
      </c>
      <c r="AC363" s="0" t="n">
        <f aca="false">P363-Q363</f>
        <v>9.66</v>
      </c>
    </row>
    <row r="364" customFormat="false" ht="13.8" hidden="false" customHeight="false" outlineLevel="0" collapsed="false">
      <c r="A364" s="3" t="n">
        <v>42002</v>
      </c>
      <c r="B364" s="0" t="n">
        <v>24</v>
      </c>
      <c r="C364" s="0" t="str">
        <f aca="false">IF(WEEKDAY(A364,2)=4,"czwartek","")</f>
        <v/>
      </c>
      <c r="E364" s="4" t="n">
        <f aca="false">IF(E363&lt;5,30,E363-G363)</f>
        <v>5.295</v>
      </c>
      <c r="F364" s="4" t="n">
        <f aca="false">IF(AND(F363&lt;40,C363="czwartek"),45,F363-H363)</f>
        <v>39.93</v>
      </c>
      <c r="G364" s="4" t="n">
        <f aca="false">IF(E364&gt;15,9/100*B364,9/100*B364/2)</f>
        <v>1.08</v>
      </c>
      <c r="H364" s="4" t="n">
        <f aca="false">IF(E364&lt;=15,6/100*B364/2,0)</f>
        <v>0.72</v>
      </c>
      <c r="I364" s="4"/>
      <c r="J364" s="0" t="str">
        <f aca="false">IF(P364&gt;15,"lpg","50/50")</f>
        <v>50/50</v>
      </c>
      <c r="K364" s="0" t="n">
        <f aca="false">O363</f>
        <v>45</v>
      </c>
      <c r="L364" s="0" t="n">
        <f aca="false">ROUND(IF(J364="lpg",0,0.06*B364/2),2)</f>
        <v>0.72</v>
      </c>
      <c r="M364" s="0" t="str">
        <f aca="false">IF(AND(C364="czwartek",K364-L364&lt;40),"tak","nie")</f>
        <v>nie</v>
      </c>
      <c r="N364" s="0" t="n">
        <f aca="false">ROUND(IF(M364="tak",45-(K364-L364),0),2)</f>
        <v>0</v>
      </c>
      <c r="O364" s="0" t="n">
        <f aca="false">IF(M364="tak",45,K364-L364)</f>
        <v>44.28</v>
      </c>
      <c r="P364" s="0" t="n">
        <f aca="false">T363</f>
        <v>9.66</v>
      </c>
      <c r="Q364" s="4" t="n">
        <f aca="false">ROUND(IF(J364="lpg",B364*0.09,(B364/2)*0.09),2)</f>
        <v>1.08</v>
      </c>
      <c r="R364" s="0" t="str">
        <f aca="false">IF(P364-Q364&lt;5,"tak","nie")</f>
        <v>nie</v>
      </c>
      <c r="S364" s="0" t="n">
        <f aca="false">IF(R364="tak",30-AC364,0)</f>
        <v>0</v>
      </c>
      <c r="T364" s="0" t="n">
        <f aca="false">IF(R364="tak",30,P364-Q364)</f>
        <v>8.58</v>
      </c>
      <c r="AB364" s="0" t="str">
        <f aca="false">IF(P364&lt;5.25,"tak","")</f>
        <v/>
      </c>
      <c r="AC364" s="0" t="n">
        <f aca="false">P364-Q364</f>
        <v>8.58</v>
      </c>
    </row>
    <row r="365" customFormat="false" ht="13.8" hidden="false" customHeight="false" outlineLevel="0" collapsed="false">
      <c r="A365" s="3" t="n">
        <v>42003</v>
      </c>
      <c r="B365" s="0" t="n">
        <v>156</v>
      </c>
      <c r="C365" s="0" t="str">
        <f aca="false">IF(WEEKDAY(A365,2)=4,"czwartek","")</f>
        <v/>
      </c>
      <c r="E365" s="4" t="n">
        <f aca="false">IF(E364&lt;5,30,E364-G364)</f>
        <v>4.215</v>
      </c>
      <c r="F365" s="4" t="n">
        <f aca="false">IF(AND(F364&lt;40,C364="czwartek"),45,F364-H364)</f>
        <v>39.21</v>
      </c>
      <c r="G365" s="4" t="n">
        <f aca="false">IF(E365&gt;15,9/100*B365,9/100*B365/2)</f>
        <v>7.02</v>
      </c>
      <c r="H365" s="4" t="n">
        <f aca="false">IF(E365&lt;=15,6/100*B365/2,0)</f>
        <v>4.68</v>
      </c>
      <c r="I365" s="4"/>
      <c r="J365" s="0" t="str">
        <f aca="false">IF(P365&gt;15,"lpg","50/50")</f>
        <v>50/50</v>
      </c>
      <c r="K365" s="0" t="n">
        <f aca="false">O364</f>
        <v>44.28</v>
      </c>
      <c r="L365" s="0" t="n">
        <f aca="false">ROUND(IF(J365="lpg",0,0.06*B365/2),2)</f>
        <v>4.68</v>
      </c>
      <c r="M365" s="0" t="str">
        <f aca="false">IF(AND(C365="czwartek",K365-L365&lt;40),"tak","nie")</f>
        <v>nie</v>
      </c>
      <c r="N365" s="0" t="n">
        <f aca="false">ROUND(IF(M365="tak",45-(K365-L365),0),2)</f>
        <v>0</v>
      </c>
      <c r="O365" s="0" t="n">
        <f aca="false">IF(M365="tak",45,K365-L365)</f>
        <v>39.6</v>
      </c>
      <c r="P365" s="0" t="n">
        <f aca="false">T364</f>
        <v>8.58</v>
      </c>
      <c r="Q365" s="4" t="n">
        <f aca="false">ROUND(IF(J365="lpg",B365*0.09,(B365/2)*0.09),2)</f>
        <v>7.02</v>
      </c>
      <c r="R365" s="0" t="str">
        <f aca="false">IF(P365-Q365&lt;5,"tak","nie")</f>
        <v>tak</v>
      </c>
      <c r="S365" s="0" t="n">
        <f aca="false">IF(R365="tak",30-AC365,0)</f>
        <v>28.44</v>
      </c>
      <c r="T365" s="0" t="n">
        <f aca="false">IF(R365="tak",30,P365-Q365)</f>
        <v>30</v>
      </c>
      <c r="AB365" s="0" t="str">
        <f aca="false">IF(P365&lt;5.25,"tak","")</f>
        <v/>
      </c>
      <c r="AC365" s="0" t="n">
        <f aca="false">P365-Q365</f>
        <v>1.56</v>
      </c>
    </row>
    <row r="366" customFormat="false" ht="13.8" hidden="false" customHeight="false" outlineLevel="0" collapsed="false">
      <c r="A366" s="3" t="n">
        <v>42004</v>
      </c>
      <c r="B366" s="0" t="n">
        <v>141</v>
      </c>
      <c r="C366" s="0" t="str">
        <f aca="false">IF(WEEKDAY(A366,2)=4,"czwartek","")</f>
        <v/>
      </c>
      <c r="E366" s="4" t="n">
        <f aca="false">IF(E365&lt;5,30,E365-G365)</f>
        <v>30</v>
      </c>
      <c r="F366" s="4" t="n">
        <f aca="false">IF(AND(F365&lt;40,C365="czwartek"),45,F365-H365)</f>
        <v>34.53</v>
      </c>
      <c r="G366" s="4" t="n">
        <f aca="false">IF(E366&gt;15,9/100*B366,9/100*B366/2)</f>
        <v>12.69</v>
      </c>
      <c r="H366" s="4" t="n">
        <f aca="false">IF(E366&lt;=15,6/100*B366/2,0)</f>
        <v>0</v>
      </c>
      <c r="I366" s="4"/>
      <c r="J366" s="0" t="str">
        <f aca="false">IF(P366&gt;15,"lpg","50/50")</f>
        <v>lpg</v>
      </c>
      <c r="K366" s="0" t="n">
        <f aca="false">O365</f>
        <v>39.6</v>
      </c>
      <c r="L366" s="0" t="n">
        <f aca="false">ROUND(IF(J366="lpg",0,0.06*B366/2),2)</f>
        <v>0</v>
      </c>
      <c r="M366" s="0" t="str">
        <f aca="false">IF(AND(C366="czwartek",K366-L366&lt;40),"tak","nie")</f>
        <v>nie</v>
      </c>
      <c r="N366" s="0" t="n">
        <f aca="false">ROUND(IF(M366="tak",45-(K366-L366),0),2)</f>
        <v>0</v>
      </c>
      <c r="O366" s="0" t="n">
        <f aca="false">IF(M366="tak",45,K366-L366)</f>
        <v>39.6</v>
      </c>
      <c r="P366" s="0" t="n">
        <f aca="false">T365</f>
        <v>30</v>
      </c>
      <c r="Q366" s="4" t="n">
        <f aca="false">ROUND(IF(J366="lpg",B366*0.09,(B366/2)*0.09),2)</f>
        <v>12.69</v>
      </c>
      <c r="R366" s="0" t="str">
        <f aca="false">IF(P366-Q366&lt;5,"tak","nie")</f>
        <v>nie</v>
      </c>
      <c r="S366" s="0" t="n">
        <f aca="false">IF(R366="tak",30-AC366,0)</f>
        <v>0</v>
      </c>
      <c r="T366" s="0" t="n">
        <f aca="false">IF(R366="tak",30,P366-Q366)</f>
        <v>17.31</v>
      </c>
      <c r="AB366" s="0" t="str">
        <f aca="false">IF(P366&lt;5.25,"tak","")</f>
        <v/>
      </c>
      <c r="AC366" s="0" t="n">
        <f aca="false">P366-Q366</f>
        <v>17.31</v>
      </c>
    </row>
  </sheetData>
  <mergeCells count="8">
    <mergeCell ref="V1:W1"/>
    <mergeCell ref="Y1:Z1"/>
    <mergeCell ref="Y5:Z5"/>
    <mergeCell ref="V6:W6"/>
    <mergeCell ref="Y9:Z10"/>
    <mergeCell ref="V10:W10"/>
    <mergeCell ref="Y13:Z13"/>
    <mergeCell ref="Y14:Z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2018-09-19T07:00:37Z</dcterms:created>
  <dc:creator>IIIB_fr</dc:creator>
  <dc:description/>
  <dc:language>pl-PL</dc:language>
  <cp:lastModifiedBy>Gustav Krabbe</cp:lastModifiedBy>
  <dcterms:modified xsi:type="dcterms:W3CDTF">2018-09-20T18:16:29Z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