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1">
      <go:sheetsCustomData xmlns:go="http://customooxmlschemas.google.com/" r:id="rId5" roundtripDataSignature="AMtx7mhVlwwJ0exOzPQZvYJFEokN87WGqA=="/>
    </ext>
  </extLst>
</workbook>
</file>

<file path=xl/sharedStrings.xml><?xml version="1.0" encoding="utf-8"?>
<sst xmlns="http://schemas.openxmlformats.org/spreadsheetml/2006/main" count="137" uniqueCount="60">
  <si>
    <t>Grundmelding</t>
  </si>
  <si>
    <t>Melding</t>
  </si>
  <si>
    <t>David</t>
  </si>
  <si>
    <t>William</t>
  </si>
  <si>
    <t>Sofus</t>
  </si>
  <si>
    <t>Gustav</t>
  </si>
  <si>
    <t>Johan</t>
  </si>
  <si>
    <t>Samuel</t>
  </si>
  <si>
    <t>Maria</t>
  </si>
  <si>
    <t>Sum</t>
  </si>
  <si>
    <t>9g,3u</t>
  </si>
  <si>
    <t>9v3,1o</t>
  </si>
  <si>
    <t>Rsol</t>
  </si>
  <si>
    <t>Alm.</t>
  </si>
  <si>
    <t>10,1u</t>
  </si>
  <si>
    <t>Gode</t>
  </si>
  <si>
    <t>Halve</t>
  </si>
  <si>
    <t>10,1o</t>
  </si>
  <si>
    <t>Vip</t>
  </si>
  <si>
    <t>9h,2o</t>
  </si>
  <si>
    <t>9h,1u</t>
  </si>
  <si>
    <t>9h, 2o</t>
  </si>
  <si>
    <t>9v1,2o</t>
  </si>
  <si>
    <t>10,3o</t>
  </si>
  <si>
    <t>Sol</t>
  </si>
  <si>
    <t>10g</t>
  </si>
  <si>
    <t>9h,4u</t>
  </si>
  <si>
    <t>9g,1o</t>
  </si>
  <si>
    <t>10,2o</t>
  </si>
  <si>
    <t>9h,3u</t>
  </si>
  <si>
    <t>9g,3o</t>
  </si>
  <si>
    <t>Ren sol</t>
  </si>
  <si>
    <t>Wiliam</t>
  </si>
  <si>
    <t>9,1o</t>
  </si>
  <si>
    <t>Bordlægger</t>
  </si>
  <si>
    <t>Super bordlægger</t>
  </si>
  <si>
    <t>9g,2o</t>
  </si>
  <si>
    <t>10g,3u</t>
  </si>
  <si>
    <t>9h,2u</t>
  </si>
  <si>
    <t xml:space="preserve"> </t>
  </si>
  <si>
    <t>9h,1o</t>
  </si>
  <si>
    <t>9v,2u</t>
  </si>
  <si>
    <t>11</t>
  </si>
  <si>
    <t>10</t>
  </si>
  <si>
    <t>9.00</t>
  </si>
  <si>
    <t>9v2,3o</t>
  </si>
  <si>
    <t>10h</t>
  </si>
  <si>
    <t>10g,5u</t>
  </si>
  <si>
    <t>10g,1u</t>
  </si>
  <si>
    <t>9g,5u</t>
  </si>
  <si>
    <t>9,2o</t>
  </si>
  <si>
    <t>9h</t>
  </si>
  <si>
    <t>9v2</t>
  </si>
  <si>
    <t>9g</t>
  </si>
  <si>
    <t>10,2u</t>
  </si>
  <si>
    <t>10h,1o</t>
  </si>
  <si>
    <t>11g,2o</t>
  </si>
  <si>
    <t>9,1u</t>
  </si>
  <si>
    <t>9h,3o</t>
  </si>
  <si>
    <t>9h,4o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</si>
</sst>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mbria"/>
    </font>
    <font>
      <sz val="14.0"/>
      <color theme="1"/>
      <name val="Cambria"/>
    </font>
    <font>
      <color theme="1"/>
      <name val="Cambria"/>
    </font>
    <font>
      <b/>
      <color theme="1"/>
      <name val="Cambria"/>
    </font>
    <font>
      <b/>
      <sz val="11.0"/>
      <color theme="1"/>
      <name val="Cambria"/>
    </font>
    <font>
      <sz val="11.0"/>
      <color theme="1"/>
      <name val="Cambria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2" fontId="3" numFmtId="49" xfId="0" applyAlignment="1" applyFont="1" applyNumberFormat="1">
      <alignment horizontal="left" readingOrder="0"/>
    </xf>
    <xf borderId="0" fillId="2" fontId="3" numFmtId="4" xfId="0" applyAlignment="1" applyFont="1" applyNumberFormat="1">
      <alignment horizontal="left" readingOrder="0"/>
    </xf>
    <xf borderId="0" fillId="2" fontId="3" numFmtId="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2" fontId="6" numFmtId="4" xfId="0" applyAlignment="1" applyFont="1" applyNumberFormat="1">
      <alignment horizontal="left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center"/>
    </xf>
    <xf borderId="6" fillId="0" fontId="6" numFmtId="0" xfId="0" applyBorder="1" applyFont="1"/>
    <xf borderId="7" fillId="3" fontId="6" numFmtId="0" xfId="0" applyAlignment="1" applyBorder="1" applyFill="1" applyFont="1">
      <alignment horizontal="center"/>
    </xf>
    <xf borderId="8" fillId="3" fontId="6" numFmtId="0" xfId="0" applyAlignment="1" applyBorder="1" applyFont="1">
      <alignment horizontal="center"/>
    </xf>
    <xf borderId="9" fillId="3" fontId="6" numFmtId="0" xfId="0" applyAlignment="1" applyBorder="1" applyFont="1">
      <alignment horizontal="center"/>
    </xf>
    <xf borderId="10" fillId="4" fontId="6" numFmtId="0" xfId="0" applyAlignment="1" applyBorder="1" applyFill="1" applyFont="1">
      <alignment horizontal="center"/>
    </xf>
    <xf borderId="8" fillId="2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/>
    </xf>
    <xf borderId="5" fillId="0" fontId="7" numFmtId="0" xfId="0" applyBorder="1" applyFont="1"/>
    <xf borderId="11" fillId="0" fontId="6" numFmtId="0" xfId="0" applyBorder="1" applyFont="1"/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15" fillId="4" fontId="6" numFmtId="0" xfId="0" applyAlignment="1" applyBorder="1" applyFont="1">
      <alignment horizontal="center"/>
    </xf>
    <xf borderId="13" fillId="2" fontId="6" numFmtId="0" xfId="0" applyAlignment="1" applyBorder="1" applyFont="1">
      <alignment horizontal="center"/>
    </xf>
    <xf borderId="14" fillId="2" fontId="6" numFmtId="0" xfId="0" applyAlignment="1" applyBorder="1" applyFont="1">
      <alignment horizontal="center"/>
    </xf>
    <xf borderId="16" fillId="0" fontId="6" numFmtId="0" xfId="0" applyBorder="1" applyFont="1"/>
    <xf borderId="17" fillId="3" fontId="6" numFmtId="0" xfId="0" applyAlignment="1" applyBorder="1" applyFont="1">
      <alignment horizontal="center"/>
    </xf>
    <xf borderId="18" fillId="3" fontId="6" numFmtId="0" xfId="0" applyAlignment="1" applyBorder="1" applyFont="1">
      <alignment horizontal="center"/>
    </xf>
    <xf borderId="19" fillId="3" fontId="6" numFmtId="0" xfId="0" applyAlignment="1" applyBorder="1" applyFont="1">
      <alignment horizontal="center"/>
    </xf>
    <xf borderId="20" fillId="4" fontId="6" numFmtId="0" xfId="0" applyAlignment="1" applyBorder="1" applyFont="1">
      <alignment horizontal="center"/>
    </xf>
    <xf borderId="18" fillId="2" fontId="6" numFmtId="0" xfId="0" applyAlignment="1" applyBorder="1" applyFont="1">
      <alignment horizontal="center"/>
    </xf>
    <xf borderId="19" fillId="2" fontId="6" numFmtId="0" xfId="0" applyAlignment="1" applyBorder="1" applyFont="1">
      <alignment horizontal="center"/>
    </xf>
    <xf borderId="21" fillId="0" fontId="6" numFmtId="0" xfId="0" applyBorder="1" applyFont="1"/>
    <xf borderId="8" fillId="4" fontId="6" numFmtId="0" xfId="0" applyAlignment="1" applyBorder="1" applyFont="1">
      <alignment horizontal="center"/>
    </xf>
    <xf borderId="13" fillId="4" fontId="6" numFmtId="0" xfId="0" applyAlignment="1" applyBorder="1" applyFont="1">
      <alignment horizontal="center"/>
    </xf>
    <xf borderId="22" fillId="3" fontId="6" numFmtId="0" xfId="0" applyAlignment="1" applyBorder="1" applyFont="1">
      <alignment horizontal="center"/>
    </xf>
    <xf borderId="23" fillId="3" fontId="6" numFmtId="0" xfId="0" applyAlignment="1" applyBorder="1" applyFont="1">
      <alignment horizontal="center"/>
    </xf>
    <xf borderId="23" fillId="4" fontId="6" numFmtId="0" xfId="0" applyAlignment="1" applyBorder="1" applyFont="1">
      <alignment horizontal="center"/>
    </xf>
    <xf borderId="23" fillId="2" fontId="6" numFmtId="0" xfId="0" applyAlignment="1" applyBorder="1" applyFont="1">
      <alignment horizontal="center"/>
    </xf>
    <xf borderId="24" fillId="2" fontId="6" numFmtId="0" xfId="0" applyAlignment="1" applyBorder="1" applyFont="1">
      <alignment horizontal="center"/>
    </xf>
    <xf borderId="25" fillId="3" fontId="6" numFmtId="0" xfId="0" applyAlignment="1" applyBorder="1" applyFont="1">
      <alignment horizontal="center"/>
    </xf>
    <xf borderId="26" fillId="3" fontId="6" numFmtId="0" xfId="0" applyAlignment="1" applyBorder="1" applyFont="1">
      <alignment horizontal="center"/>
    </xf>
    <xf borderId="26" fillId="4" fontId="6" numFmtId="0" xfId="0" applyAlignment="1" applyBorder="1" applyFont="1">
      <alignment horizontal="center"/>
    </xf>
    <xf borderId="26" fillId="2" fontId="6" numFmtId="0" xfId="0" applyAlignment="1" applyBorder="1" applyFont="1">
      <alignment horizontal="center"/>
    </xf>
    <xf borderId="27" fillId="2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 readingOrder="0"/>
    </xf>
    <xf borderId="27" fillId="4" fontId="6" numFmtId="0" xfId="0" applyAlignment="1" applyBorder="1" applyFont="1">
      <alignment horizontal="center"/>
    </xf>
    <xf borderId="14" fillId="4" fontId="6" numFmtId="0" xfId="0" applyAlignment="1" applyBorder="1" applyFont="1">
      <alignment horizontal="center"/>
    </xf>
    <xf borderId="24" fillId="4" fontId="6" numFmtId="0" xfId="0" applyAlignment="1" applyBorder="1" applyFont="1">
      <alignment horizontal="center"/>
    </xf>
    <xf borderId="0" fillId="0" fontId="6" numFmtId="0" xfId="0" applyFont="1"/>
    <xf borderId="2" fillId="0" fontId="5" numFmtId="0" xfId="0" applyBorder="1" applyFont="1"/>
    <xf borderId="4" fillId="0" fontId="6" numFmtId="0" xfId="0" applyBorder="1" applyFont="1"/>
    <xf borderId="13" fillId="0" fontId="4" numFmtId="0" xfId="0" applyAlignment="1" applyBorder="1" applyFont="1">
      <alignment readingOrder="0"/>
    </xf>
    <xf borderId="13" fillId="0" fontId="3" numFmtId="4" xfId="0" applyBorder="1" applyFont="1" applyNumberFormat="1"/>
    <xf borderId="28" fillId="0" fontId="5" numFmtId="0" xfId="0" applyBorder="1" applyFont="1"/>
    <xf borderId="5" fillId="0" fontId="6" numFmtId="0" xfId="0" applyBorder="1" applyFont="1"/>
    <xf borderId="0" fillId="0" fontId="3" numFmtId="0" xfId="0" applyAlignment="1" applyFont="1">
      <alignment readingOrder="0"/>
    </xf>
    <xf borderId="29" fillId="0" fontId="5" numFmtId="0" xfId="0" applyBorder="1" applyFont="1"/>
    <xf borderId="30" fillId="0" fontId="6" numFmtId="0" xfId="0" applyBorder="1" applyFont="1"/>
    <xf borderId="13" fillId="0" fontId="8" numFmtId="4" xfId="0" applyBorder="1" applyFont="1" applyNumberFormat="1"/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5">
    <dxf>
      <font>
        <color rgb="FFA8D08D"/>
      </font>
      <fill>
        <patternFill patternType="solid">
          <fgColor rgb="FFA8D08D"/>
          <bgColor rgb="FFA8D08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Ark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R1:Z77" displayName="Table_1" id="1">
  <tableColumns count="9">
    <tableColumn name="Melding" id="1"/>
    <tableColumn name="David" id="2"/>
    <tableColumn name="William" id="3"/>
    <tableColumn name="Sofus" id="4"/>
    <tableColumn name="Gustav" id="5"/>
    <tableColumn name="Johan" id="6"/>
    <tableColumn name="Samuel" id="7"/>
    <tableColumn name="Maria" id="8"/>
    <tableColumn name="Sum" id="9"/>
  </tableColumns>
  <tableStyleInfo name="Ark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1.86"/>
    <col customWidth="1" min="3" max="14" width="8.71"/>
    <col customWidth="1" min="15" max="16" width="9.14"/>
    <col customWidth="1" min="17" max="18" width="8.71"/>
    <col customWidth="1" min="19" max="19" width="9.86"/>
    <col customWidth="1" min="20" max="20" width="10.0"/>
    <col customWidth="1" min="21" max="21" width="5.71"/>
    <col customWidth="1" min="22" max="27" width="8.71"/>
  </cols>
  <sheetData>
    <row r="1">
      <c r="A1" s="1" t="s">
        <v>0</v>
      </c>
      <c r="B1" s="2">
        <v>0.3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4" t="s">
        <v>2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4" t="s">
        <v>9</v>
      </c>
      <c r="AA1" s="5"/>
    </row>
    <row r="2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7" t="s">
        <v>10</v>
      </c>
      <c r="S2" s="8">
        <v>-1.6</v>
      </c>
      <c r="T2" s="8">
        <f>1.6/3</f>
        <v>0.5333333333</v>
      </c>
      <c r="U2" s="8">
        <v>0.0</v>
      </c>
      <c r="V2" s="8">
        <f t="shared" ref="V2:W2" si="1">1.6/3</f>
        <v>0.5333333333</v>
      </c>
      <c r="W2" s="8">
        <f t="shared" si="1"/>
        <v>0.5333333333</v>
      </c>
      <c r="X2" s="8">
        <v>0.0</v>
      </c>
      <c r="Y2" s="9"/>
      <c r="Z2" s="9">
        <f t="shared" ref="Z2:Z58" si="2">SUM(S2:X2)</f>
        <v>0</v>
      </c>
      <c r="AA2" s="10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7" t="s">
        <v>11</v>
      </c>
      <c r="S3" s="11">
        <v>2.7</v>
      </c>
      <c r="T3" s="11">
        <v>-2.7</v>
      </c>
      <c r="U3" s="11">
        <v>0.0</v>
      </c>
      <c r="V3" s="8">
        <v>-2.7</v>
      </c>
      <c r="W3" s="8">
        <v>0.0</v>
      </c>
      <c r="X3" s="8">
        <v>2.7</v>
      </c>
      <c r="Y3" s="9"/>
      <c r="Z3" s="9">
        <f t="shared" si="2"/>
        <v>0</v>
      </c>
      <c r="AA3" s="10"/>
    </row>
    <row r="4">
      <c r="A4" s="3"/>
      <c r="B4" s="3"/>
      <c r="C4" s="12">
        <v>0.0</v>
      </c>
      <c r="D4" s="13">
        <v>1.0</v>
      </c>
      <c r="E4" s="13">
        <v>2.0</v>
      </c>
      <c r="F4" s="13">
        <v>3.0</v>
      </c>
      <c r="G4" s="13">
        <v>4.0</v>
      </c>
      <c r="H4" s="13">
        <v>5.0</v>
      </c>
      <c r="I4" s="13">
        <v>6.0</v>
      </c>
      <c r="J4" s="13">
        <v>7.0</v>
      </c>
      <c r="K4" s="13">
        <v>8.0</v>
      </c>
      <c r="L4" s="13">
        <v>9.0</v>
      </c>
      <c r="M4" s="13">
        <v>10.0</v>
      </c>
      <c r="N4" s="13">
        <v>11.0</v>
      </c>
      <c r="O4" s="13">
        <v>12.0</v>
      </c>
      <c r="P4" s="14">
        <v>13.0</v>
      </c>
      <c r="Q4" s="3"/>
      <c r="R4" s="7" t="s">
        <v>12</v>
      </c>
      <c r="S4" s="8">
        <v>-0.2</v>
      </c>
      <c r="T4" s="8">
        <v>-0.2</v>
      </c>
      <c r="U4" s="8">
        <v>0.0</v>
      </c>
      <c r="V4" s="8">
        <v>0.6</v>
      </c>
      <c r="W4" s="8">
        <v>0.0</v>
      </c>
      <c r="X4" s="8">
        <v>-0.2</v>
      </c>
      <c r="Y4" s="9"/>
      <c r="Z4" s="9">
        <f t="shared" si="2"/>
        <v>0</v>
      </c>
      <c r="AA4" s="10"/>
    </row>
    <row r="5">
      <c r="A5" s="15">
        <v>9.0</v>
      </c>
      <c r="B5" s="16" t="s">
        <v>13</v>
      </c>
      <c r="C5" s="17">
        <f t="shared" ref="C5:C8" si="3">-L5*(1+4)</f>
        <v>-1.5</v>
      </c>
      <c r="D5" s="18">
        <f t="shared" ref="D5:D8" si="4">-L5*(1+3.5)</f>
        <v>-1.35</v>
      </c>
      <c r="E5" s="18">
        <f t="shared" ref="E5:E8" si="5">-L5*(1+3)</f>
        <v>-1.2</v>
      </c>
      <c r="F5" s="18">
        <f t="shared" ref="F5:F8" si="6">-L5*(1+2.5)</f>
        <v>-1.05</v>
      </c>
      <c r="G5" s="18">
        <f t="shared" ref="G5:G8" si="7">-L5*(1+2)</f>
        <v>-0.9</v>
      </c>
      <c r="H5" s="18">
        <f t="shared" ref="H5:H8" si="8">-L5*(1+1.5)</f>
        <v>-0.75</v>
      </c>
      <c r="I5" s="18">
        <f t="shared" ref="I5:I8" si="9">-L5*(1+1)</f>
        <v>-0.6</v>
      </c>
      <c r="J5" s="18">
        <f t="shared" ref="J5:J8" si="10">-L5*(1+0.5)</f>
        <v>-0.45</v>
      </c>
      <c r="K5" s="19">
        <f t="shared" ref="K5:K8" si="11">-L5</f>
        <v>-0.3</v>
      </c>
      <c r="L5" s="20">
        <f>B1</f>
        <v>0.3</v>
      </c>
      <c r="M5" s="21">
        <f t="shared" ref="M5:M8" si="12">L5*(1+0.5)</f>
        <v>0.45</v>
      </c>
      <c r="N5" s="21">
        <f t="shared" ref="N5:N8" si="13">L5*(1+1)</f>
        <v>0.6</v>
      </c>
      <c r="O5" s="21">
        <f t="shared" ref="O5:O8" si="14">L5*(1+1.5)</f>
        <v>0.75</v>
      </c>
      <c r="P5" s="22">
        <f t="shared" ref="P5:P8" si="15">L5*(1+2)</f>
        <v>0.9</v>
      </c>
      <c r="Q5" s="3"/>
      <c r="R5" s="7" t="s">
        <v>14</v>
      </c>
      <c r="S5" s="8">
        <v>0.6</v>
      </c>
      <c r="T5" s="8">
        <v>0.6</v>
      </c>
      <c r="U5" s="8">
        <v>0.0</v>
      </c>
      <c r="V5" s="8">
        <v>-0.6</v>
      </c>
      <c r="W5" s="8">
        <v>0.0</v>
      </c>
      <c r="X5" s="8">
        <v>-0.6</v>
      </c>
      <c r="Y5" s="9"/>
      <c r="Z5" s="9">
        <f t="shared" si="2"/>
        <v>0</v>
      </c>
      <c r="AA5" s="10"/>
    </row>
    <row r="6">
      <c r="A6" s="23"/>
      <c r="B6" s="24" t="s">
        <v>15</v>
      </c>
      <c r="C6" s="25">
        <f t="shared" si="3"/>
        <v>-2</v>
      </c>
      <c r="D6" s="26">
        <f t="shared" si="4"/>
        <v>-1.8</v>
      </c>
      <c r="E6" s="26">
        <f t="shared" si="5"/>
        <v>-1.6</v>
      </c>
      <c r="F6" s="26">
        <f t="shared" si="6"/>
        <v>-1.4</v>
      </c>
      <c r="G6" s="26">
        <f t="shared" si="7"/>
        <v>-1.2</v>
      </c>
      <c r="H6" s="26">
        <f t="shared" si="8"/>
        <v>-1</v>
      </c>
      <c r="I6" s="26">
        <f t="shared" si="9"/>
        <v>-0.8</v>
      </c>
      <c r="J6" s="26">
        <f t="shared" si="10"/>
        <v>-0.6</v>
      </c>
      <c r="K6" s="27">
        <f t="shared" si="11"/>
        <v>-0.4</v>
      </c>
      <c r="L6" s="28">
        <f>L5*(1+1/3)</f>
        <v>0.4</v>
      </c>
      <c r="M6" s="29">
        <f t="shared" si="12"/>
        <v>0.6</v>
      </c>
      <c r="N6" s="29">
        <f t="shared" si="13"/>
        <v>0.8</v>
      </c>
      <c r="O6" s="29">
        <f t="shared" si="14"/>
        <v>1</v>
      </c>
      <c r="P6" s="30">
        <f t="shared" si="15"/>
        <v>1.2</v>
      </c>
      <c r="Q6" s="3"/>
      <c r="R6" s="7" t="s">
        <v>12</v>
      </c>
      <c r="S6" s="8">
        <v>0.6</v>
      </c>
      <c r="T6" s="8">
        <v>-0.2</v>
      </c>
      <c r="U6" s="8">
        <v>0.0</v>
      </c>
      <c r="V6" s="8">
        <v>-0.2</v>
      </c>
      <c r="W6" s="8">
        <v>0.0</v>
      </c>
      <c r="X6" s="8">
        <v>-0.2</v>
      </c>
      <c r="Y6" s="9"/>
      <c r="Z6" s="9">
        <f t="shared" si="2"/>
        <v>0</v>
      </c>
      <c r="AA6" s="10"/>
    </row>
    <row r="7">
      <c r="A7" s="23"/>
      <c r="B7" s="24" t="s">
        <v>16</v>
      </c>
      <c r="C7" s="25">
        <f t="shared" si="3"/>
        <v>-2.5</v>
      </c>
      <c r="D7" s="26">
        <f t="shared" si="4"/>
        <v>-2.25</v>
      </c>
      <c r="E7" s="26">
        <f t="shared" si="5"/>
        <v>-2</v>
      </c>
      <c r="F7" s="26">
        <f t="shared" si="6"/>
        <v>-1.75</v>
      </c>
      <c r="G7" s="26">
        <f t="shared" si="7"/>
        <v>-1.5</v>
      </c>
      <c r="H7" s="26">
        <f t="shared" si="8"/>
        <v>-1.25</v>
      </c>
      <c r="I7" s="26">
        <f t="shared" si="9"/>
        <v>-1</v>
      </c>
      <c r="J7" s="26">
        <f t="shared" si="10"/>
        <v>-0.75</v>
      </c>
      <c r="K7" s="27">
        <f t="shared" si="11"/>
        <v>-0.5</v>
      </c>
      <c r="L7" s="28">
        <f>L5*(1+2/3)</f>
        <v>0.5</v>
      </c>
      <c r="M7" s="29">
        <f t="shared" si="12"/>
        <v>0.75</v>
      </c>
      <c r="N7" s="29">
        <f t="shared" si="13"/>
        <v>1</v>
      </c>
      <c r="O7" s="29">
        <f t="shared" si="14"/>
        <v>1.25</v>
      </c>
      <c r="P7" s="30">
        <f t="shared" si="15"/>
        <v>1.5</v>
      </c>
      <c r="Q7" s="3"/>
      <c r="R7" s="7" t="s">
        <v>17</v>
      </c>
      <c r="S7" s="8">
        <v>-0.9</v>
      </c>
      <c r="T7" s="8">
        <v>0.9</v>
      </c>
      <c r="U7" s="8">
        <v>0.0</v>
      </c>
      <c r="V7" s="8">
        <v>0.9</v>
      </c>
      <c r="W7" s="8">
        <v>0.0</v>
      </c>
      <c r="X7" s="8">
        <v>-0.9</v>
      </c>
      <c r="Y7" s="9"/>
      <c r="Z7" s="9">
        <f t="shared" si="2"/>
        <v>0</v>
      </c>
      <c r="AA7" s="10"/>
    </row>
    <row r="8">
      <c r="A8" s="23"/>
      <c r="B8" s="31" t="s">
        <v>18</v>
      </c>
      <c r="C8" s="32">
        <f t="shared" si="3"/>
        <v>-3</v>
      </c>
      <c r="D8" s="33">
        <f t="shared" si="4"/>
        <v>-2.7</v>
      </c>
      <c r="E8" s="33">
        <f t="shared" si="5"/>
        <v>-2.4</v>
      </c>
      <c r="F8" s="33">
        <f t="shared" si="6"/>
        <v>-2.1</v>
      </c>
      <c r="G8" s="33">
        <f t="shared" si="7"/>
        <v>-1.8</v>
      </c>
      <c r="H8" s="33">
        <f t="shared" si="8"/>
        <v>-1.5</v>
      </c>
      <c r="I8" s="33">
        <f t="shared" si="9"/>
        <v>-1.2</v>
      </c>
      <c r="J8" s="33">
        <f t="shared" si="10"/>
        <v>-0.9</v>
      </c>
      <c r="K8" s="34">
        <f t="shared" si="11"/>
        <v>-0.6</v>
      </c>
      <c r="L8" s="35">
        <f>L5*2</f>
        <v>0.6</v>
      </c>
      <c r="M8" s="36">
        <f t="shared" si="12"/>
        <v>0.9</v>
      </c>
      <c r="N8" s="36">
        <f t="shared" si="13"/>
        <v>1.2</v>
      </c>
      <c r="O8" s="36">
        <f t="shared" si="14"/>
        <v>1.5</v>
      </c>
      <c r="P8" s="37">
        <f t="shared" si="15"/>
        <v>1.8</v>
      </c>
      <c r="Q8" s="3"/>
      <c r="R8" s="7" t="s">
        <v>12</v>
      </c>
      <c r="S8" s="8">
        <v>-0.6</v>
      </c>
      <c r="T8" s="8">
        <v>0.0</v>
      </c>
      <c r="U8" s="8">
        <v>0.0</v>
      </c>
      <c r="V8" s="8">
        <v>0.2</v>
      </c>
      <c r="W8" s="8">
        <v>0.2</v>
      </c>
      <c r="X8" s="8">
        <v>0.2</v>
      </c>
      <c r="Y8" s="9"/>
      <c r="Z8" s="9">
        <f t="shared" si="2"/>
        <v>0</v>
      </c>
      <c r="AA8" s="10"/>
    </row>
    <row r="9">
      <c r="A9" s="15">
        <v>10.0</v>
      </c>
      <c r="B9" s="38" t="s">
        <v>13</v>
      </c>
      <c r="C9" s="17">
        <f t="shared" ref="C9:C12" si="16">-M9*(1+4.5)</f>
        <v>-3.3</v>
      </c>
      <c r="D9" s="18">
        <f t="shared" ref="D9:D12" si="17">-M9*(1+4)</f>
        <v>-3</v>
      </c>
      <c r="E9" s="18">
        <f t="shared" ref="E9:E12" si="18">-M9*(1+3.5)</f>
        <v>-2.7</v>
      </c>
      <c r="F9" s="18">
        <f t="shared" ref="F9:F12" si="19">-M9*(1+3)</f>
        <v>-2.4</v>
      </c>
      <c r="G9" s="18">
        <f t="shared" ref="G9:G12" si="20">-M9*(1+2.5)</f>
        <v>-2.1</v>
      </c>
      <c r="H9" s="18">
        <f t="shared" ref="H9:H12" si="21">-M9*(1+2)</f>
        <v>-1.8</v>
      </c>
      <c r="I9" s="18">
        <f t="shared" ref="I9:I12" si="22">-M9*(1+1.5)</f>
        <v>-1.5</v>
      </c>
      <c r="J9" s="18">
        <f t="shared" ref="J9:J12" si="23">-M9*(1+1)</f>
        <v>-1.2</v>
      </c>
      <c r="K9" s="18">
        <f t="shared" ref="K9:K12" si="24">-M9*(1+0.5)</f>
        <v>-0.9</v>
      </c>
      <c r="L9" s="18">
        <f t="shared" ref="L9:L12" si="25">-M9</f>
        <v>-0.6</v>
      </c>
      <c r="M9" s="39">
        <f>2*L5</f>
        <v>0.6</v>
      </c>
      <c r="N9" s="21">
        <f t="shared" ref="N9:N12" si="26">M9*(1+0.5)</f>
        <v>0.9</v>
      </c>
      <c r="O9" s="21">
        <f t="shared" ref="O9:O12" si="27">M9*(1+1)</f>
        <v>1.2</v>
      </c>
      <c r="P9" s="22">
        <f t="shared" ref="P9:P12" si="28">M9*(1+1.5)</f>
        <v>1.5</v>
      </c>
      <c r="Q9" s="3"/>
      <c r="R9" s="7" t="s">
        <v>19</v>
      </c>
      <c r="S9" s="8">
        <v>1.0</v>
      </c>
      <c r="T9" s="8">
        <v>0.0</v>
      </c>
      <c r="U9" s="8">
        <v>0.0</v>
      </c>
      <c r="V9" s="8">
        <v>-1.0</v>
      </c>
      <c r="W9" s="8">
        <v>-1.0</v>
      </c>
      <c r="X9" s="8">
        <v>1.0</v>
      </c>
      <c r="Y9" s="9"/>
      <c r="Z9" s="9">
        <f t="shared" si="2"/>
        <v>0</v>
      </c>
      <c r="AA9" s="10"/>
    </row>
    <row r="10">
      <c r="A10" s="23"/>
      <c r="B10" s="24" t="s">
        <v>15</v>
      </c>
      <c r="C10" s="25">
        <f t="shared" si="16"/>
        <v>-4.4</v>
      </c>
      <c r="D10" s="26">
        <f t="shared" si="17"/>
        <v>-4</v>
      </c>
      <c r="E10" s="26">
        <f t="shared" si="18"/>
        <v>-3.6</v>
      </c>
      <c r="F10" s="26">
        <f t="shared" si="19"/>
        <v>-3.2</v>
      </c>
      <c r="G10" s="26">
        <f t="shared" si="20"/>
        <v>-2.8</v>
      </c>
      <c r="H10" s="26">
        <f t="shared" si="21"/>
        <v>-2.4</v>
      </c>
      <c r="I10" s="26">
        <f t="shared" si="22"/>
        <v>-2</v>
      </c>
      <c r="J10" s="26">
        <f t="shared" si="23"/>
        <v>-1.6</v>
      </c>
      <c r="K10" s="26">
        <f t="shared" si="24"/>
        <v>-1.2</v>
      </c>
      <c r="L10" s="26">
        <f t="shared" si="25"/>
        <v>-0.8</v>
      </c>
      <c r="M10" s="40">
        <f>2*L5*(1+1/3)</f>
        <v>0.8</v>
      </c>
      <c r="N10" s="29">
        <f t="shared" si="26"/>
        <v>1.2</v>
      </c>
      <c r="O10" s="29">
        <f t="shared" si="27"/>
        <v>1.6</v>
      </c>
      <c r="P10" s="30">
        <f t="shared" si="28"/>
        <v>2</v>
      </c>
      <c r="Q10" s="3"/>
      <c r="R10" s="7" t="s">
        <v>20</v>
      </c>
      <c r="S10" s="8">
        <v>0.5</v>
      </c>
      <c r="T10" s="8">
        <v>0.0</v>
      </c>
      <c r="U10" s="8">
        <v>0.0</v>
      </c>
      <c r="V10" s="8">
        <v>-0.5</v>
      </c>
      <c r="W10" s="8">
        <v>0.5</v>
      </c>
      <c r="X10" s="8">
        <v>-0.5</v>
      </c>
      <c r="Y10" s="9"/>
      <c r="Z10" s="9">
        <f t="shared" si="2"/>
        <v>0</v>
      </c>
      <c r="AA10" s="10"/>
    </row>
    <row r="11">
      <c r="A11" s="23"/>
      <c r="B11" s="24" t="s">
        <v>16</v>
      </c>
      <c r="C11" s="25">
        <f t="shared" si="16"/>
        <v>-5.5</v>
      </c>
      <c r="D11" s="26">
        <f t="shared" si="17"/>
        <v>-5</v>
      </c>
      <c r="E11" s="26">
        <f t="shared" si="18"/>
        <v>-4.5</v>
      </c>
      <c r="F11" s="26">
        <f t="shared" si="19"/>
        <v>-4</v>
      </c>
      <c r="G11" s="26">
        <f t="shared" si="20"/>
        <v>-3.5</v>
      </c>
      <c r="H11" s="26">
        <f t="shared" si="21"/>
        <v>-3</v>
      </c>
      <c r="I11" s="26">
        <f t="shared" si="22"/>
        <v>-2.5</v>
      </c>
      <c r="J11" s="26">
        <f t="shared" si="23"/>
        <v>-2</v>
      </c>
      <c r="K11" s="26">
        <f t="shared" si="24"/>
        <v>-1.5</v>
      </c>
      <c r="L11" s="26">
        <f t="shared" si="25"/>
        <v>-1</v>
      </c>
      <c r="M11" s="40">
        <f>2*L5*(1+2/3)</f>
        <v>1</v>
      </c>
      <c r="N11" s="29">
        <f t="shared" si="26"/>
        <v>1.5</v>
      </c>
      <c r="O11" s="29">
        <f t="shared" si="27"/>
        <v>2</v>
      </c>
      <c r="P11" s="30">
        <f t="shared" si="28"/>
        <v>2.5</v>
      </c>
      <c r="Q11" s="3"/>
      <c r="R11" s="7" t="s">
        <v>21</v>
      </c>
      <c r="S11" s="8">
        <v>-1.0</v>
      </c>
      <c r="T11" s="8">
        <v>0.0</v>
      </c>
      <c r="U11" s="8">
        <v>0.0</v>
      </c>
      <c r="V11" s="8">
        <v>1.0</v>
      </c>
      <c r="W11" s="8">
        <v>-1.0</v>
      </c>
      <c r="X11" s="8">
        <v>1.0</v>
      </c>
      <c r="Y11" s="9"/>
      <c r="Z11" s="9">
        <f t="shared" si="2"/>
        <v>0</v>
      </c>
      <c r="AA11" s="10"/>
    </row>
    <row r="12">
      <c r="A12" s="23"/>
      <c r="B12" s="31" t="s">
        <v>18</v>
      </c>
      <c r="C12" s="41">
        <f t="shared" si="16"/>
        <v>-6.6</v>
      </c>
      <c r="D12" s="42">
        <f t="shared" si="17"/>
        <v>-6</v>
      </c>
      <c r="E12" s="42">
        <f t="shared" si="18"/>
        <v>-5.4</v>
      </c>
      <c r="F12" s="42">
        <f t="shared" si="19"/>
        <v>-4.8</v>
      </c>
      <c r="G12" s="42">
        <f t="shared" si="20"/>
        <v>-4.2</v>
      </c>
      <c r="H12" s="42">
        <f t="shared" si="21"/>
        <v>-3.6</v>
      </c>
      <c r="I12" s="42">
        <f t="shared" si="22"/>
        <v>-3</v>
      </c>
      <c r="J12" s="42">
        <f t="shared" si="23"/>
        <v>-2.4</v>
      </c>
      <c r="K12" s="42">
        <f t="shared" si="24"/>
        <v>-1.8</v>
      </c>
      <c r="L12" s="42">
        <f t="shared" si="25"/>
        <v>-1.2</v>
      </c>
      <c r="M12" s="43">
        <f>2*L5*(1+3/3)</f>
        <v>1.2</v>
      </c>
      <c r="N12" s="44">
        <f t="shared" si="26"/>
        <v>1.8</v>
      </c>
      <c r="O12" s="44">
        <f t="shared" si="27"/>
        <v>2.4</v>
      </c>
      <c r="P12" s="45">
        <f t="shared" si="28"/>
        <v>3</v>
      </c>
      <c r="Q12" s="3"/>
      <c r="R12" s="7" t="s">
        <v>22</v>
      </c>
      <c r="S12" s="8">
        <v>1.2</v>
      </c>
      <c r="T12" s="8">
        <v>-1.2</v>
      </c>
      <c r="U12" s="8">
        <v>0.0</v>
      </c>
      <c r="V12" s="8">
        <v>0.0</v>
      </c>
      <c r="W12" s="8">
        <v>1.2</v>
      </c>
      <c r="X12" s="8">
        <v>-1.2</v>
      </c>
      <c r="Y12" s="9"/>
      <c r="Z12" s="9">
        <f t="shared" si="2"/>
        <v>0</v>
      </c>
      <c r="AA12" s="10"/>
    </row>
    <row r="13">
      <c r="A13" s="15">
        <v>11.0</v>
      </c>
      <c r="B13" s="38" t="s">
        <v>13</v>
      </c>
      <c r="C13" s="46">
        <f t="shared" ref="C13:C16" si="29">-N13*(1+5)</f>
        <v>-7.2</v>
      </c>
      <c r="D13" s="47">
        <f t="shared" ref="D13:D16" si="30">-N13*(1+4.5)</f>
        <v>-6.6</v>
      </c>
      <c r="E13" s="47">
        <f t="shared" ref="E13:E16" si="31">-N13*(1+4)</f>
        <v>-6</v>
      </c>
      <c r="F13" s="47">
        <f t="shared" ref="F13:F16" si="32">-N13*(1+3.5)</f>
        <v>-5.4</v>
      </c>
      <c r="G13" s="47">
        <f t="shared" ref="G13:G16" si="33">-N13*(1+3)</f>
        <v>-4.8</v>
      </c>
      <c r="H13" s="47">
        <f t="shared" ref="H13:H16" si="34">-N13*(1+2.5)</f>
        <v>-4.2</v>
      </c>
      <c r="I13" s="47">
        <f t="shared" ref="I13:I16" si="35">-N13*(1+2)</f>
        <v>-3.6</v>
      </c>
      <c r="J13" s="47">
        <f t="shared" ref="J13:J16" si="36">-N13*(1+1.5)</f>
        <v>-3</v>
      </c>
      <c r="K13" s="47">
        <f t="shared" ref="K13:K16" si="37">-N13*(1+1)</f>
        <v>-2.4</v>
      </c>
      <c r="L13" s="47">
        <f t="shared" ref="L13:L16" si="38">-N13*(1+0.5)</f>
        <v>-1.8</v>
      </c>
      <c r="M13" s="47">
        <f t="shared" ref="M13:M16" si="39">-N13</f>
        <v>-1.2</v>
      </c>
      <c r="N13" s="48">
        <f>4*L5</f>
        <v>1.2</v>
      </c>
      <c r="O13" s="49">
        <f t="shared" ref="O13:O16" si="40">N13*(1+0.5)</f>
        <v>1.8</v>
      </c>
      <c r="P13" s="50">
        <f t="shared" ref="P13:P16" si="41">N13*(1+1)</f>
        <v>2.4</v>
      </c>
      <c r="Q13" s="3"/>
      <c r="R13" s="7" t="s">
        <v>17</v>
      </c>
      <c r="S13" s="8">
        <v>0.9</v>
      </c>
      <c r="T13" s="8">
        <v>0.9</v>
      </c>
      <c r="U13" s="8">
        <v>0.0</v>
      </c>
      <c r="V13" s="8">
        <v>0.0</v>
      </c>
      <c r="W13" s="8">
        <v>-0.9</v>
      </c>
      <c r="X13" s="8">
        <v>-0.9</v>
      </c>
      <c r="Y13" s="9"/>
      <c r="Z13" s="9">
        <f t="shared" si="2"/>
        <v>0</v>
      </c>
      <c r="AA13" s="10"/>
    </row>
    <row r="14">
      <c r="A14" s="23"/>
      <c r="B14" s="24" t="s">
        <v>15</v>
      </c>
      <c r="C14" s="25">
        <f t="shared" si="29"/>
        <v>-9.6</v>
      </c>
      <c r="D14" s="26">
        <f t="shared" si="30"/>
        <v>-8.8</v>
      </c>
      <c r="E14" s="26">
        <f t="shared" si="31"/>
        <v>-8</v>
      </c>
      <c r="F14" s="26">
        <f t="shared" si="32"/>
        <v>-7.2</v>
      </c>
      <c r="G14" s="26">
        <f t="shared" si="33"/>
        <v>-6.4</v>
      </c>
      <c r="H14" s="26">
        <f t="shared" si="34"/>
        <v>-5.6</v>
      </c>
      <c r="I14" s="26">
        <f t="shared" si="35"/>
        <v>-4.8</v>
      </c>
      <c r="J14" s="26">
        <f t="shared" si="36"/>
        <v>-4</v>
      </c>
      <c r="K14" s="26">
        <f t="shared" si="37"/>
        <v>-3.2</v>
      </c>
      <c r="L14" s="26">
        <f t="shared" si="38"/>
        <v>-2.4</v>
      </c>
      <c r="M14" s="26">
        <f t="shared" si="39"/>
        <v>-1.6</v>
      </c>
      <c r="N14" s="40">
        <f>4*L5*(1+1/3)</f>
        <v>1.6</v>
      </c>
      <c r="O14" s="29">
        <f t="shared" si="40"/>
        <v>2.4</v>
      </c>
      <c r="P14" s="30">
        <f t="shared" si="41"/>
        <v>3.2</v>
      </c>
      <c r="Q14" s="3"/>
      <c r="R14" s="7" t="s">
        <v>12</v>
      </c>
      <c r="S14" s="8">
        <v>-0.6</v>
      </c>
      <c r="T14" s="8">
        <v>0.2</v>
      </c>
      <c r="U14" s="8">
        <v>0.0</v>
      </c>
      <c r="V14" s="8">
        <v>0.2</v>
      </c>
      <c r="W14" s="8">
        <v>0.0</v>
      </c>
      <c r="X14" s="8">
        <v>0.2</v>
      </c>
      <c r="Y14" s="9"/>
      <c r="Z14" s="9">
        <f t="shared" si="2"/>
        <v>0</v>
      </c>
      <c r="AA14" s="10"/>
    </row>
    <row r="15">
      <c r="A15" s="23"/>
      <c r="B15" s="24" t="s">
        <v>16</v>
      </c>
      <c r="C15" s="25">
        <f t="shared" si="29"/>
        <v>-12</v>
      </c>
      <c r="D15" s="26">
        <f t="shared" si="30"/>
        <v>-11</v>
      </c>
      <c r="E15" s="26">
        <f t="shared" si="31"/>
        <v>-10</v>
      </c>
      <c r="F15" s="26">
        <f t="shared" si="32"/>
        <v>-9</v>
      </c>
      <c r="G15" s="26">
        <f t="shared" si="33"/>
        <v>-8</v>
      </c>
      <c r="H15" s="26">
        <f t="shared" si="34"/>
        <v>-7</v>
      </c>
      <c r="I15" s="26">
        <f t="shared" si="35"/>
        <v>-6</v>
      </c>
      <c r="J15" s="26">
        <f t="shared" si="36"/>
        <v>-5</v>
      </c>
      <c r="K15" s="26">
        <f t="shared" si="37"/>
        <v>-4</v>
      </c>
      <c r="L15" s="51">
        <f t="shared" si="38"/>
        <v>-3</v>
      </c>
      <c r="M15" s="26">
        <f t="shared" si="39"/>
        <v>-2</v>
      </c>
      <c r="N15" s="40">
        <f>4*L5*(1+2/3)</f>
        <v>2</v>
      </c>
      <c r="O15" s="29">
        <f t="shared" si="40"/>
        <v>3</v>
      </c>
      <c r="P15" s="30">
        <f t="shared" si="41"/>
        <v>4</v>
      </c>
      <c r="Q15" s="3"/>
      <c r="R15" s="7" t="s">
        <v>23</v>
      </c>
      <c r="S15" s="8">
        <v>1.5</v>
      </c>
      <c r="T15" s="8">
        <v>1.5</v>
      </c>
      <c r="U15" s="8">
        <v>0.0</v>
      </c>
      <c r="V15" s="8">
        <v>-1.5</v>
      </c>
      <c r="W15" s="8">
        <v>0.0</v>
      </c>
      <c r="X15" s="8">
        <v>-1.5</v>
      </c>
      <c r="Y15" s="9"/>
      <c r="Z15" s="9">
        <f t="shared" si="2"/>
        <v>0</v>
      </c>
      <c r="AA15" s="10"/>
    </row>
    <row r="16">
      <c r="A16" s="23"/>
      <c r="B16" s="31" t="s">
        <v>18</v>
      </c>
      <c r="C16" s="41">
        <f t="shared" si="29"/>
        <v>-14.4</v>
      </c>
      <c r="D16" s="42">
        <f t="shared" si="30"/>
        <v>-13.2</v>
      </c>
      <c r="E16" s="42">
        <f t="shared" si="31"/>
        <v>-12</v>
      </c>
      <c r="F16" s="42">
        <f t="shared" si="32"/>
        <v>-10.8</v>
      </c>
      <c r="G16" s="42">
        <f t="shared" si="33"/>
        <v>-9.6</v>
      </c>
      <c r="H16" s="42">
        <f t="shared" si="34"/>
        <v>-8.4</v>
      </c>
      <c r="I16" s="42">
        <f t="shared" si="35"/>
        <v>-7.2</v>
      </c>
      <c r="J16" s="42">
        <f t="shared" si="36"/>
        <v>-6</v>
      </c>
      <c r="K16" s="42">
        <f t="shared" si="37"/>
        <v>-4.8</v>
      </c>
      <c r="L16" s="42">
        <f t="shared" si="38"/>
        <v>-3.6</v>
      </c>
      <c r="M16" s="42">
        <f t="shared" si="39"/>
        <v>-2.4</v>
      </c>
      <c r="N16" s="43">
        <f>4*L5*(1+3/3)</f>
        <v>2.4</v>
      </c>
      <c r="O16" s="44">
        <f t="shared" si="40"/>
        <v>3.6</v>
      </c>
      <c r="P16" s="45">
        <f t="shared" si="41"/>
        <v>4.8</v>
      </c>
      <c r="Q16" s="3"/>
      <c r="R16" s="7" t="s">
        <v>24</v>
      </c>
      <c r="S16" s="8">
        <v>0.1</v>
      </c>
      <c r="T16" s="8">
        <v>0.0</v>
      </c>
      <c r="U16" s="8">
        <v>0.0</v>
      </c>
      <c r="V16" s="8">
        <v>0.1</v>
      </c>
      <c r="W16" s="8">
        <v>0.1</v>
      </c>
      <c r="X16" s="8">
        <v>-0.3</v>
      </c>
      <c r="Y16" s="9"/>
      <c r="Z16" s="9">
        <f t="shared" si="2"/>
        <v>0</v>
      </c>
      <c r="AA16" s="10"/>
    </row>
    <row r="17">
      <c r="A17" s="15">
        <v>12.0</v>
      </c>
      <c r="B17" s="38" t="s">
        <v>13</v>
      </c>
      <c r="C17" s="46">
        <f t="shared" ref="C17:C20" si="42">-O17*(1+5.5)</f>
        <v>-15.6</v>
      </c>
      <c r="D17" s="47">
        <f t="shared" ref="D17:D20" si="43">-O17*(1+5)</f>
        <v>-14.4</v>
      </c>
      <c r="E17" s="47">
        <f t="shared" ref="E17:E20" si="44">-O17*(1+4.5)</f>
        <v>-13.2</v>
      </c>
      <c r="F17" s="47">
        <f t="shared" ref="F17:F20" si="45">-O17*(1+4)</f>
        <v>-12</v>
      </c>
      <c r="G17" s="47">
        <f t="shared" ref="G17:G20" si="46">-O17*(1+3.5)</f>
        <v>-10.8</v>
      </c>
      <c r="H17" s="47">
        <f t="shared" ref="H17:H20" si="47">-O17*(1+3)</f>
        <v>-9.6</v>
      </c>
      <c r="I17" s="47">
        <f t="shared" ref="I17:I20" si="48">-O17*(1+2.5)</f>
        <v>-8.4</v>
      </c>
      <c r="J17" s="47">
        <f t="shared" ref="J17:J20" si="49">-O17*(1+2)</f>
        <v>-7.2</v>
      </c>
      <c r="K17" s="47">
        <f t="shared" ref="K17:K20" si="50">-O17*(1+1.5)</f>
        <v>-6</v>
      </c>
      <c r="L17" s="47">
        <f t="shared" ref="L17:L20" si="51">-O17*(1+1)</f>
        <v>-4.8</v>
      </c>
      <c r="M17" s="47">
        <f t="shared" ref="M17:M20" si="52">-O17*(1+0.5)</f>
        <v>-3.6</v>
      </c>
      <c r="N17" s="47">
        <f t="shared" ref="N17:N20" si="53">-O17</f>
        <v>-2.4</v>
      </c>
      <c r="O17" s="48">
        <f>8*L5*(1+0/3)</f>
        <v>2.4</v>
      </c>
      <c r="P17" s="50">
        <f t="shared" ref="P17:P20" si="54">O17*(1+0.5)</f>
        <v>3.6</v>
      </c>
      <c r="Q17" s="3"/>
      <c r="R17" s="7" t="s">
        <v>25</v>
      </c>
      <c r="S17" s="8">
        <v>0.8</v>
      </c>
      <c r="T17" s="8">
        <v>0.8</v>
      </c>
      <c r="U17" s="8">
        <v>0.0</v>
      </c>
      <c r="V17" s="8">
        <v>-0.8</v>
      </c>
      <c r="W17" s="8">
        <v>-0.8</v>
      </c>
      <c r="X17" s="8">
        <v>0.0</v>
      </c>
      <c r="Y17" s="9"/>
      <c r="Z17" s="9">
        <f t="shared" si="2"/>
        <v>0</v>
      </c>
      <c r="AA17" s="10"/>
    </row>
    <row r="18">
      <c r="A18" s="23"/>
      <c r="B18" s="24" t="s">
        <v>15</v>
      </c>
      <c r="C18" s="25">
        <f t="shared" si="42"/>
        <v>-20.8</v>
      </c>
      <c r="D18" s="26">
        <f t="shared" si="43"/>
        <v>-19.2</v>
      </c>
      <c r="E18" s="26">
        <f t="shared" si="44"/>
        <v>-17.6</v>
      </c>
      <c r="F18" s="26">
        <f t="shared" si="45"/>
        <v>-16</v>
      </c>
      <c r="G18" s="26">
        <f t="shared" si="46"/>
        <v>-14.4</v>
      </c>
      <c r="H18" s="26">
        <f t="shared" si="47"/>
        <v>-12.8</v>
      </c>
      <c r="I18" s="26">
        <f t="shared" si="48"/>
        <v>-11.2</v>
      </c>
      <c r="J18" s="26">
        <f t="shared" si="49"/>
        <v>-9.6</v>
      </c>
      <c r="K18" s="26">
        <f t="shared" si="50"/>
        <v>-8</v>
      </c>
      <c r="L18" s="26">
        <f t="shared" si="51"/>
        <v>-6.4</v>
      </c>
      <c r="M18" s="26">
        <f t="shared" si="52"/>
        <v>-4.8</v>
      </c>
      <c r="N18" s="26">
        <f t="shared" si="53"/>
        <v>-3.2</v>
      </c>
      <c r="O18" s="40">
        <f>8*L5*(1+1/3)</f>
        <v>3.2</v>
      </c>
      <c r="P18" s="30">
        <f t="shared" si="54"/>
        <v>4.8</v>
      </c>
      <c r="Q18" s="3"/>
      <c r="R18" s="7" t="s">
        <v>14</v>
      </c>
      <c r="S18" s="8">
        <v>0.4</v>
      </c>
      <c r="T18" s="8">
        <v>0.4</v>
      </c>
      <c r="U18" s="8">
        <v>0.0</v>
      </c>
      <c r="V18" s="8">
        <v>-1.2</v>
      </c>
      <c r="W18" s="8">
        <v>0.4</v>
      </c>
      <c r="X18" s="8">
        <v>0.0</v>
      </c>
      <c r="Y18" s="9"/>
      <c r="Z18" s="9">
        <f t="shared" si="2"/>
        <v>0</v>
      </c>
      <c r="AA18" s="10"/>
    </row>
    <row r="19">
      <c r="A19" s="23"/>
      <c r="B19" s="24" t="s">
        <v>16</v>
      </c>
      <c r="C19" s="25">
        <f t="shared" si="42"/>
        <v>-26</v>
      </c>
      <c r="D19" s="26">
        <f t="shared" si="43"/>
        <v>-24</v>
      </c>
      <c r="E19" s="26">
        <f t="shared" si="44"/>
        <v>-22</v>
      </c>
      <c r="F19" s="26">
        <f t="shared" si="45"/>
        <v>-20</v>
      </c>
      <c r="G19" s="26">
        <f t="shared" si="46"/>
        <v>-18</v>
      </c>
      <c r="H19" s="26">
        <f t="shared" si="47"/>
        <v>-16</v>
      </c>
      <c r="I19" s="26">
        <f t="shared" si="48"/>
        <v>-14</v>
      </c>
      <c r="J19" s="26">
        <f t="shared" si="49"/>
        <v>-12</v>
      </c>
      <c r="K19" s="26">
        <f t="shared" si="50"/>
        <v>-10</v>
      </c>
      <c r="L19" s="26">
        <f t="shared" si="51"/>
        <v>-8</v>
      </c>
      <c r="M19" s="26">
        <f t="shared" si="52"/>
        <v>-6</v>
      </c>
      <c r="N19" s="26">
        <f t="shared" si="53"/>
        <v>-4</v>
      </c>
      <c r="O19" s="40">
        <f>8*L5*(1+2/3)</f>
        <v>4</v>
      </c>
      <c r="P19" s="30">
        <f t="shared" si="54"/>
        <v>6</v>
      </c>
      <c r="Q19" s="3"/>
      <c r="R19" s="7" t="s">
        <v>26</v>
      </c>
      <c r="S19" s="8">
        <v>1.0</v>
      </c>
      <c r="T19" s="8">
        <v>-3.0</v>
      </c>
      <c r="U19" s="8">
        <v>0.0</v>
      </c>
      <c r="V19" s="8">
        <v>1.0</v>
      </c>
      <c r="W19" s="8">
        <v>1.0</v>
      </c>
      <c r="X19" s="8">
        <v>0.0</v>
      </c>
      <c r="Y19" s="9"/>
      <c r="Z19" s="9">
        <f t="shared" si="2"/>
        <v>0</v>
      </c>
      <c r="AA19" s="10"/>
    </row>
    <row r="20">
      <c r="A20" s="23"/>
      <c r="B20" s="31" t="s">
        <v>18</v>
      </c>
      <c r="C20" s="41">
        <f t="shared" si="42"/>
        <v>-31.2</v>
      </c>
      <c r="D20" s="42">
        <f t="shared" si="43"/>
        <v>-28.8</v>
      </c>
      <c r="E20" s="42">
        <f t="shared" si="44"/>
        <v>-26.4</v>
      </c>
      <c r="F20" s="42">
        <f t="shared" si="45"/>
        <v>-24</v>
      </c>
      <c r="G20" s="42">
        <f t="shared" si="46"/>
        <v>-21.6</v>
      </c>
      <c r="H20" s="42">
        <f t="shared" si="47"/>
        <v>-19.2</v>
      </c>
      <c r="I20" s="42">
        <f t="shared" si="48"/>
        <v>-16.8</v>
      </c>
      <c r="J20" s="42">
        <f t="shared" si="49"/>
        <v>-14.4</v>
      </c>
      <c r="K20" s="42">
        <f t="shared" si="50"/>
        <v>-12</v>
      </c>
      <c r="L20" s="42">
        <f t="shared" si="51"/>
        <v>-9.6</v>
      </c>
      <c r="M20" s="42">
        <f t="shared" si="52"/>
        <v>-7.2</v>
      </c>
      <c r="N20" s="42">
        <f t="shared" si="53"/>
        <v>-4.8</v>
      </c>
      <c r="O20" s="43">
        <f>8*L5*(1+3/3)</f>
        <v>4.8</v>
      </c>
      <c r="P20" s="45">
        <f t="shared" si="54"/>
        <v>7.2</v>
      </c>
      <c r="Q20" s="3"/>
      <c r="R20" s="7" t="s">
        <v>27</v>
      </c>
      <c r="S20" s="8">
        <v>0.6</v>
      </c>
      <c r="T20" s="8">
        <v>-0.6</v>
      </c>
      <c r="U20" s="8">
        <v>0.0</v>
      </c>
      <c r="V20" s="8">
        <v>0.6</v>
      </c>
      <c r="W20" s="8">
        <v>-0.6</v>
      </c>
      <c r="X20" s="8">
        <v>0.0</v>
      </c>
      <c r="Y20" s="9"/>
      <c r="Z20" s="9">
        <f t="shared" si="2"/>
        <v>0</v>
      </c>
      <c r="AA20" s="10"/>
    </row>
    <row r="21" ht="15.75" customHeight="1">
      <c r="A21" s="15">
        <v>13.0</v>
      </c>
      <c r="B21" s="38" t="s">
        <v>13</v>
      </c>
      <c r="C21" s="46">
        <f t="shared" ref="C21:C24" si="55">-P21*(1+6)</f>
        <v>-33.6</v>
      </c>
      <c r="D21" s="47">
        <f t="shared" ref="D21:D24" si="56">-P21*(1+5.5)</f>
        <v>-31.2</v>
      </c>
      <c r="E21" s="47">
        <f t="shared" ref="E21:E24" si="57">-P21*(1+5)</f>
        <v>-28.8</v>
      </c>
      <c r="F21" s="47">
        <f t="shared" ref="F21:F24" si="58">-P21*(1+4.5)</f>
        <v>-26.4</v>
      </c>
      <c r="G21" s="47">
        <f t="shared" ref="G21:G24" si="59">-P21*(1+4)</f>
        <v>-24</v>
      </c>
      <c r="H21" s="47">
        <f t="shared" ref="H21:H24" si="60">-P21*(1+3.5)</f>
        <v>-21.6</v>
      </c>
      <c r="I21" s="47">
        <f t="shared" ref="I21:I24" si="61">-P21*(1+3)</f>
        <v>-19.2</v>
      </c>
      <c r="J21" s="47">
        <f t="shared" ref="J21:J24" si="62">-P21*(1+2.5)</f>
        <v>-16.8</v>
      </c>
      <c r="K21" s="47">
        <f t="shared" ref="K21:K24" si="63">-P21*(1+2)</f>
        <v>-14.4</v>
      </c>
      <c r="L21" s="47">
        <f t="shared" ref="L21:L24" si="64">-P21*(1+1.5)</f>
        <v>-12</v>
      </c>
      <c r="M21" s="47">
        <f t="shared" ref="M21:M24" si="65">-P21*(1+1)</f>
        <v>-9.6</v>
      </c>
      <c r="N21" s="47">
        <f t="shared" ref="N21:N24" si="66">-P21*(1+0.5)</f>
        <v>-7.2</v>
      </c>
      <c r="O21" s="47">
        <f t="shared" ref="O21:O24" si="67">-P21</f>
        <v>-4.8</v>
      </c>
      <c r="P21" s="52">
        <f>16*L5</f>
        <v>4.8</v>
      </c>
      <c r="Q21" s="3"/>
      <c r="R21" s="7" t="s">
        <v>28</v>
      </c>
      <c r="S21" s="8">
        <v>1.2</v>
      </c>
      <c r="T21" s="8">
        <v>-1.2</v>
      </c>
      <c r="U21" s="8">
        <v>0.0</v>
      </c>
      <c r="V21" s="8">
        <v>-1.2</v>
      </c>
      <c r="W21" s="8">
        <v>1.2</v>
      </c>
      <c r="X21" s="8">
        <v>0.0</v>
      </c>
      <c r="Y21" s="9"/>
      <c r="Z21" s="9">
        <f t="shared" si="2"/>
        <v>0</v>
      </c>
      <c r="AA21" s="10"/>
    </row>
    <row r="22" ht="15.75" customHeight="1">
      <c r="A22" s="23"/>
      <c r="B22" s="24" t="s">
        <v>15</v>
      </c>
      <c r="C22" s="25">
        <f t="shared" si="55"/>
        <v>-44.8</v>
      </c>
      <c r="D22" s="26">
        <f t="shared" si="56"/>
        <v>-41.6</v>
      </c>
      <c r="E22" s="26">
        <f t="shared" si="57"/>
        <v>-38.4</v>
      </c>
      <c r="F22" s="26">
        <f t="shared" si="58"/>
        <v>-35.2</v>
      </c>
      <c r="G22" s="26">
        <f t="shared" si="59"/>
        <v>-32</v>
      </c>
      <c r="H22" s="26">
        <f t="shared" si="60"/>
        <v>-28.8</v>
      </c>
      <c r="I22" s="26">
        <f t="shared" si="61"/>
        <v>-25.6</v>
      </c>
      <c r="J22" s="26">
        <f t="shared" si="62"/>
        <v>-22.4</v>
      </c>
      <c r="K22" s="26">
        <f t="shared" si="63"/>
        <v>-19.2</v>
      </c>
      <c r="L22" s="26">
        <f t="shared" si="64"/>
        <v>-16</v>
      </c>
      <c r="M22" s="26">
        <f t="shared" si="65"/>
        <v>-12.8</v>
      </c>
      <c r="N22" s="26">
        <f t="shared" si="66"/>
        <v>-9.6</v>
      </c>
      <c r="O22" s="26">
        <f t="shared" si="67"/>
        <v>-6.4</v>
      </c>
      <c r="P22" s="53">
        <f>16*L5*(1+1/3)</f>
        <v>6.4</v>
      </c>
      <c r="Q22" s="3"/>
      <c r="R22" s="7" t="s">
        <v>29</v>
      </c>
      <c r="S22" s="8">
        <v>-1.0</v>
      </c>
      <c r="T22" s="8">
        <v>1.0</v>
      </c>
      <c r="U22" s="8">
        <v>0.0</v>
      </c>
      <c r="V22" s="8">
        <v>-1.0</v>
      </c>
      <c r="W22" s="8">
        <v>1.0</v>
      </c>
      <c r="X22" s="8">
        <v>0.0</v>
      </c>
      <c r="Y22" s="9"/>
      <c r="Z22" s="9">
        <f t="shared" si="2"/>
        <v>0</v>
      </c>
      <c r="AA22" s="10"/>
    </row>
    <row r="23" ht="15.75" customHeight="1">
      <c r="A23" s="23"/>
      <c r="B23" s="24" t="s">
        <v>16</v>
      </c>
      <c r="C23" s="25">
        <f t="shared" si="55"/>
        <v>-56</v>
      </c>
      <c r="D23" s="26">
        <f t="shared" si="56"/>
        <v>-52</v>
      </c>
      <c r="E23" s="26">
        <f t="shared" si="57"/>
        <v>-48</v>
      </c>
      <c r="F23" s="26">
        <f t="shared" si="58"/>
        <v>-44</v>
      </c>
      <c r="G23" s="26">
        <f t="shared" si="59"/>
        <v>-40</v>
      </c>
      <c r="H23" s="26">
        <f t="shared" si="60"/>
        <v>-36</v>
      </c>
      <c r="I23" s="26">
        <f t="shared" si="61"/>
        <v>-32</v>
      </c>
      <c r="J23" s="26">
        <f t="shared" si="62"/>
        <v>-28</v>
      </c>
      <c r="K23" s="26">
        <f t="shared" si="63"/>
        <v>-24</v>
      </c>
      <c r="L23" s="26">
        <f t="shared" si="64"/>
        <v>-20</v>
      </c>
      <c r="M23" s="26">
        <f t="shared" si="65"/>
        <v>-16</v>
      </c>
      <c r="N23" s="26">
        <f t="shared" si="66"/>
        <v>-12</v>
      </c>
      <c r="O23" s="26">
        <f t="shared" si="67"/>
        <v>-8</v>
      </c>
      <c r="P23" s="53">
        <f>16*L5*(1+2/3)</f>
        <v>8</v>
      </c>
      <c r="Q23" s="3"/>
      <c r="R23" s="7" t="s">
        <v>24</v>
      </c>
      <c r="S23" s="8">
        <v>-0.3</v>
      </c>
      <c r="T23" s="8">
        <v>0.1</v>
      </c>
      <c r="U23" s="8">
        <v>0.0</v>
      </c>
      <c r="V23" s="8">
        <v>0.1</v>
      </c>
      <c r="W23" s="8">
        <v>0.1</v>
      </c>
      <c r="X23" s="8">
        <v>0.0</v>
      </c>
      <c r="Y23" s="9"/>
      <c r="Z23" s="9">
        <f t="shared" si="2"/>
        <v>0</v>
      </c>
      <c r="AA23" s="10"/>
    </row>
    <row r="24" ht="15.75" customHeight="1">
      <c r="A24" s="23"/>
      <c r="B24" s="31" t="s">
        <v>18</v>
      </c>
      <c r="C24" s="41">
        <f t="shared" si="55"/>
        <v>-67.2</v>
      </c>
      <c r="D24" s="42">
        <f t="shared" si="56"/>
        <v>-62.4</v>
      </c>
      <c r="E24" s="42">
        <f t="shared" si="57"/>
        <v>-57.6</v>
      </c>
      <c r="F24" s="42">
        <f t="shared" si="58"/>
        <v>-52.8</v>
      </c>
      <c r="G24" s="42">
        <f t="shared" si="59"/>
        <v>-48</v>
      </c>
      <c r="H24" s="42">
        <f t="shared" si="60"/>
        <v>-43.2</v>
      </c>
      <c r="I24" s="42">
        <f t="shared" si="61"/>
        <v>-38.4</v>
      </c>
      <c r="J24" s="42">
        <f t="shared" si="62"/>
        <v>-33.6</v>
      </c>
      <c r="K24" s="42">
        <f t="shared" si="63"/>
        <v>-28.8</v>
      </c>
      <c r="L24" s="42">
        <f t="shared" si="64"/>
        <v>-24</v>
      </c>
      <c r="M24" s="42">
        <f t="shared" si="65"/>
        <v>-19.2</v>
      </c>
      <c r="N24" s="42">
        <f t="shared" si="66"/>
        <v>-14.4</v>
      </c>
      <c r="O24" s="42">
        <f t="shared" si="67"/>
        <v>-9.6</v>
      </c>
      <c r="P24" s="54">
        <f>16*L5*(1+3/3)</f>
        <v>9.6</v>
      </c>
      <c r="Q24" s="3"/>
      <c r="R24" s="7" t="s">
        <v>19</v>
      </c>
      <c r="S24" s="8">
        <v>-1.0</v>
      </c>
      <c r="T24" s="8">
        <v>1.0</v>
      </c>
      <c r="U24" s="8">
        <v>-1.0</v>
      </c>
      <c r="V24" s="8">
        <v>1.0</v>
      </c>
      <c r="W24" s="8">
        <v>0.0</v>
      </c>
      <c r="X24" s="8">
        <v>0.0</v>
      </c>
      <c r="Y24" s="9"/>
      <c r="Z24" s="9">
        <f t="shared" si="2"/>
        <v>0</v>
      </c>
      <c r="AA24" s="10"/>
    </row>
    <row r="25" ht="15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5"/>
      <c r="Q25" s="3"/>
      <c r="R25" s="7" t="s">
        <v>30</v>
      </c>
      <c r="S25" s="8">
        <v>1.0</v>
      </c>
      <c r="T25" s="8">
        <v>1.0</v>
      </c>
      <c r="U25" s="8">
        <v>0.0</v>
      </c>
      <c r="V25" s="8">
        <v>-1.0</v>
      </c>
      <c r="W25" s="8">
        <v>-1.0</v>
      </c>
      <c r="X25" s="8">
        <v>0.0</v>
      </c>
      <c r="Y25" s="9"/>
      <c r="Z25" s="9">
        <f t="shared" si="2"/>
        <v>0</v>
      </c>
      <c r="AA25" s="10"/>
    </row>
    <row r="26" ht="15.75" customHeight="1">
      <c r="A26" s="56" t="s">
        <v>24</v>
      </c>
      <c r="B26" s="57">
        <v>0.3</v>
      </c>
      <c r="C26" s="3"/>
      <c r="D26" s="58" t="s">
        <v>2</v>
      </c>
      <c r="E26" s="59">
        <f>SUM(S2:S90)</f>
        <v>8.766666667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 t="s">
        <v>12</v>
      </c>
      <c r="S26" s="8">
        <v>0.2</v>
      </c>
      <c r="T26" s="8">
        <v>0.2</v>
      </c>
      <c r="U26" s="8">
        <v>0.0</v>
      </c>
      <c r="V26" s="8">
        <v>-0.6</v>
      </c>
      <c r="W26" s="8">
        <v>0.2</v>
      </c>
      <c r="X26" s="8">
        <v>0.0</v>
      </c>
      <c r="Y26" s="9"/>
      <c r="Z26" s="9">
        <f t="shared" si="2"/>
        <v>0</v>
      </c>
      <c r="AA26" s="10"/>
    </row>
    <row r="27" ht="15.75" customHeight="1">
      <c r="A27" s="60" t="s">
        <v>31</v>
      </c>
      <c r="B27" s="61">
        <f>B26*2</f>
        <v>0.6</v>
      </c>
      <c r="C27" s="3"/>
      <c r="D27" s="58" t="s">
        <v>32</v>
      </c>
      <c r="E27" s="59">
        <f>SUM(T2:T90)</f>
        <v>-7.316666667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" t="s">
        <v>33</v>
      </c>
      <c r="S27" s="8">
        <v>-0.45</v>
      </c>
      <c r="T27" s="8">
        <v>0.45</v>
      </c>
      <c r="U27" s="8">
        <v>0.0</v>
      </c>
      <c r="V27" s="8">
        <v>-0.45</v>
      </c>
      <c r="W27" s="8">
        <v>0.45</v>
      </c>
      <c r="X27" s="8">
        <v>0.0</v>
      </c>
      <c r="Y27" s="9"/>
      <c r="Z27" s="9">
        <f t="shared" si="2"/>
        <v>0</v>
      </c>
      <c r="AA27" s="10"/>
    </row>
    <row r="28" ht="15.75" customHeight="1">
      <c r="A28" s="60" t="s">
        <v>34</v>
      </c>
      <c r="B28" s="61">
        <f>B26*4</f>
        <v>1.2</v>
      </c>
      <c r="C28" s="3"/>
      <c r="D28" s="58" t="s">
        <v>4</v>
      </c>
      <c r="E28" s="59">
        <f>SUM(U3:U90)</f>
        <v>0.9</v>
      </c>
      <c r="F28" s="3"/>
      <c r="G28" s="3"/>
      <c r="H28" s="3"/>
      <c r="I28" s="3"/>
      <c r="J28" s="62" t="s">
        <v>2</v>
      </c>
      <c r="K28" s="62" t="s">
        <v>3</v>
      </c>
      <c r="L28" s="62" t="s">
        <v>4</v>
      </c>
      <c r="M28" s="62" t="s">
        <v>5</v>
      </c>
      <c r="N28" s="62" t="s">
        <v>6</v>
      </c>
      <c r="O28" s="62" t="s">
        <v>7</v>
      </c>
      <c r="P28" s="3"/>
      <c r="Q28" s="3"/>
      <c r="R28" s="7" t="s">
        <v>20</v>
      </c>
      <c r="S28" s="8">
        <v>0.5</v>
      </c>
      <c r="T28" s="8">
        <v>0.5</v>
      </c>
      <c r="U28" s="8">
        <v>0.0</v>
      </c>
      <c r="V28" s="8">
        <v>-0.5</v>
      </c>
      <c r="W28" s="8">
        <v>0.0</v>
      </c>
      <c r="X28" s="8">
        <v>-0.5</v>
      </c>
      <c r="Y28" s="9"/>
      <c r="Z28" s="9">
        <f t="shared" si="2"/>
        <v>0</v>
      </c>
      <c r="AA28" s="10"/>
    </row>
    <row r="29" ht="15.75" customHeight="1">
      <c r="A29" s="63" t="s">
        <v>35</v>
      </c>
      <c r="B29" s="64">
        <f>B26*8</f>
        <v>2.4</v>
      </c>
      <c r="C29" s="3"/>
      <c r="D29" s="58" t="s">
        <v>5</v>
      </c>
      <c r="E29" s="59">
        <f>SUM(V2:V90)</f>
        <v>0.3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7" t="s">
        <v>17</v>
      </c>
      <c r="S29" s="8">
        <v>0.9</v>
      </c>
      <c r="T29" s="8">
        <v>0.9</v>
      </c>
      <c r="U29" s="8">
        <v>0.0</v>
      </c>
      <c r="V29" s="8">
        <v>-0.9</v>
      </c>
      <c r="W29" s="8">
        <v>0.0</v>
      </c>
      <c r="X29" s="8">
        <v>-0.9</v>
      </c>
      <c r="Y29" s="9"/>
      <c r="Z29" s="9">
        <f t="shared" si="2"/>
        <v>0</v>
      </c>
      <c r="AA29" s="10"/>
    </row>
    <row r="30" ht="15.75" customHeight="1">
      <c r="A30" s="3"/>
      <c r="B30" s="3"/>
      <c r="C30" s="3"/>
      <c r="D30" s="58" t="s">
        <v>6</v>
      </c>
      <c r="E30" s="65">
        <f>SUM(W2:W90)</f>
        <v>2.183333333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 t="s">
        <v>12</v>
      </c>
      <c r="S30" s="8">
        <v>-0.6</v>
      </c>
      <c r="T30" s="8">
        <v>0.2</v>
      </c>
      <c r="U30" s="8">
        <v>0.0</v>
      </c>
      <c r="V30" s="8">
        <v>0.2</v>
      </c>
      <c r="W30" s="8">
        <v>0.0</v>
      </c>
      <c r="X30" s="8">
        <v>0.2</v>
      </c>
      <c r="Y30" s="9"/>
      <c r="Z30" s="9">
        <f t="shared" si="2"/>
        <v>0</v>
      </c>
      <c r="AA30" s="10"/>
    </row>
    <row r="31" ht="15.75" customHeight="1">
      <c r="A31" s="3"/>
      <c r="B31" s="3"/>
      <c r="C31" s="3"/>
      <c r="D31" s="58" t="s">
        <v>7</v>
      </c>
      <c r="E31" s="59">
        <f>SUM(X2:X90)</f>
        <v>-5.7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7" t="s">
        <v>36</v>
      </c>
      <c r="S31" s="8">
        <v>-0.8</v>
      </c>
      <c r="T31" s="8">
        <v>-0.8</v>
      </c>
      <c r="U31" s="8">
        <v>0.0</v>
      </c>
      <c r="V31" s="8">
        <v>0.8</v>
      </c>
      <c r="W31" s="8">
        <v>0.0</v>
      </c>
      <c r="X31" s="8">
        <v>0.8</v>
      </c>
      <c r="Y31" s="9"/>
      <c r="Z31" s="9">
        <f t="shared" si="2"/>
        <v>0</v>
      </c>
      <c r="AA31" s="10"/>
    </row>
    <row r="32" ht="15.75" customHeight="1">
      <c r="A32" s="3"/>
      <c r="B32" s="3"/>
      <c r="C32" s="3"/>
      <c r="D32" s="58" t="s">
        <v>8</v>
      </c>
      <c r="E32" s="59">
        <f>SUM(Y3:Y91)</f>
        <v>1.166666667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7" t="s">
        <v>37</v>
      </c>
      <c r="S32" s="8">
        <v>1.2</v>
      </c>
      <c r="T32" s="8">
        <v>-1.2</v>
      </c>
      <c r="U32" s="8">
        <v>0.0</v>
      </c>
      <c r="V32" s="8">
        <v>1.2</v>
      </c>
      <c r="W32" s="8">
        <v>0.0</v>
      </c>
      <c r="X32" s="8">
        <v>-1.2</v>
      </c>
      <c r="Y32" s="9"/>
      <c r="Z32" s="9">
        <f t="shared" si="2"/>
        <v>0</v>
      </c>
      <c r="AA32" s="10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 t="s">
        <v>36</v>
      </c>
      <c r="S33" s="8">
        <v>-0.8</v>
      </c>
      <c r="T33" s="8">
        <v>-0.8</v>
      </c>
      <c r="U33" s="8">
        <v>0.0</v>
      </c>
      <c r="V33" s="8">
        <v>0.8</v>
      </c>
      <c r="W33" s="8">
        <v>0.0</v>
      </c>
      <c r="X33" s="8">
        <v>0.8</v>
      </c>
      <c r="Y33" s="9"/>
      <c r="Z33" s="9">
        <f t="shared" si="2"/>
        <v>0</v>
      </c>
      <c r="AA33" s="10"/>
    </row>
    <row r="34" ht="15.75" customHeight="1">
      <c r="A34" s="3"/>
      <c r="B34" s="3"/>
      <c r="C34" s="6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7" t="s">
        <v>38</v>
      </c>
      <c r="S34" s="8">
        <v>0.75</v>
      </c>
      <c r="T34" s="8">
        <v>-0.75</v>
      </c>
      <c r="U34" s="8">
        <v>0.0</v>
      </c>
      <c r="V34" s="8">
        <v>0.75</v>
      </c>
      <c r="W34" s="8">
        <v>0.0</v>
      </c>
      <c r="X34" s="8">
        <v>-0.75</v>
      </c>
      <c r="Y34" s="9"/>
      <c r="Z34" s="9">
        <f t="shared" si="2"/>
        <v>0</v>
      </c>
      <c r="AA34" s="10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7" t="s">
        <v>12</v>
      </c>
      <c r="S35" s="8">
        <v>0.2</v>
      </c>
      <c r="T35" s="8">
        <v>0.2</v>
      </c>
      <c r="U35" s="8">
        <v>0.0</v>
      </c>
      <c r="V35" s="8">
        <v>-0.6</v>
      </c>
      <c r="W35" s="8">
        <v>0.0</v>
      </c>
      <c r="X35" s="8">
        <v>0.2</v>
      </c>
      <c r="Y35" s="9"/>
      <c r="Z35" s="9">
        <f t="shared" si="2"/>
        <v>0</v>
      </c>
      <c r="AA35" s="10"/>
    </row>
    <row r="36" ht="15.75" customHeight="1">
      <c r="A36" s="3"/>
      <c r="B36" s="3"/>
      <c r="C36" s="3"/>
      <c r="D36" s="3"/>
      <c r="E36" s="3"/>
      <c r="F36" s="3"/>
      <c r="G36" s="3"/>
      <c r="H36" s="62" t="s">
        <v>39</v>
      </c>
      <c r="I36" s="3"/>
      <c r="J36" s="3"/>
      <c r="K36" s="3"/>
      <c r="L36" s="3"/>
      <c r="M36" s="3"/>
      <c r="N36" s="3"/>
      <c r="O36" s="3"/>
      <c r="P36" s="3"/>
      <c r="Q36" s="3"/>
      <c r="R36" s="7" t="s">
        <v>25</v>
      </c>
      <c r="S36" s="8">
        <v>-0.8</v>
      </c>
      <c r="T36" s="8">
        <v>0.8</v>
      </c>
      <c r="U36" s="8">
        <v>0.0</v>
      </c>
      <c r="V36" s="8">
        <v>-0.8</v>
      </c>
      <c r="W36" s="8">
        <v>0.0</v>
      </c>
      <c r="X36" s="8">
        <v>0.8</v>
      </c>
      <c r="Y36" s="9"/>
      <c r="Z36" s="9">
        <f t="shared" si="2"/>
        <v>0</v>
      </c>
      <c r="AA36" s="10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7" t="s">
        <v>40</v>
      </c>
      <c r="S37" s="8">
        <v>0.75</v>
      </c>
      <c r="T37" s="8">
        <v>-0.75</v>
      </c>
      <c r="U37" s="8">
        <v>0.0</v>
      </c>
      <c r="V37" s="8">
        <v>-0.75</v>
      </c>
      <c r="W37" s="8">
        <v>0.0</v>
      </c>
      <c r="X37" s="8">
        <v>0.75</v>
      </c>
      <c r="Y37" s="9"/>
      <c r="Z37" s="9">
        <f t="shared" si="2"/>
        <v>0</v>
      </c>
      <c r="AA37" s="10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7" t="s">
        <v>41</v>
      </c>
      <c r="S38" s="8">
        <v>0.9</v>
      </c>
      <c r="T38" s="8">
        <v>-0.9</v>
      </c>
      <c r="U38" s="8">
        <v>0.0</v>
      </c>
      <c r="V38" s="8">
        <v>0.9</v>
      </c>
      <c r="W38" s="8">
        <v>0.0</v>
      </c>
      <c r="X38" s="8">
        <v>-0.9</v>
      </c>
      <c r="Y38" s="9"/>
      <c r="Z38" s="9">
        <f t="shared" si="2"/>
        <v>0</v>
      </c>
      <c r="AA38" s="10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7" t="s">
        <v>42</v>
      </c>
      <c r="S39" s="8">
        <v>-1.2</v>
      </c>
      <c r="T39" s="8">
        <v>-1.2</v>
      </c>
      <c r="U39" s="8">
        <v>0.0</v>
      </c>
      <c r="V39" s="8">
        <v>1.2</v>
      </c>
      <c r="W39" s="8">
        <v>1.2</v>
      </c>
      <c r="X39" s="8">
        <v>0.0</v>
      </c>
      <c r="Y39" s="9"/>
      <c r="Z39" s="9">
        <f t="shared" si="2"/>
        <v>0</v>
      </c>
      <c r="AA39" s="10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7" t="s">
        <v>43</v>
      </c>
      <c r="S40" s="8">
        <v>-0.9</v>
      </c>
      <c r="T40" s="8">
        <v>0.9</v>
      </c>
      <c r="U40" s="8">
        <v>0.0</v>
      </c>
      <c r="V40" s="8">
        <v>0.9</v>
      </c>
      <c r="W40" s="8">
        <v>-0.9</v>
      </c>
      <c r="X40" s="8">
        <v>0.0</v>
      </c>
      <c r="Y40" s="9"/>
      <c r="Z40" s="9">
        <f t="shared" si="2"/>
        <v>0</v>
      </c>
      <c r="AA40" s="10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7" t="s">
        <v>36</v>
      </c>
      <c r="S41" s="8">
        <v>0.8</v>
      </c>
      <c r="T41" s="8">
        <v>-0.8</v>
      </c>
      <c r="U41" s="8">
        <v>0.0</v>
      </c>
      <c r="V41" s="8">
        <v>-0.8</v>
      </c>
      <c r="W41" s="8">
        <v>0.8</v>
      </c>
      <c r="X41" s="8">
        <v>0.0</v>
      </c>
      <c r="Y41" s="9"/>
      <c r="Z41" s="9">
        <f t="shared" si="2"/>
        <v>0</v>
      </c>
      <c r="AA41" s="10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7" t="s">
        <v>44</v>
      </c>
      <c r="S42" s="8">
        <v>-0.3</v>
      </c>
      <c r="T42" s="8">
        <v>0.0</v>
      </c>
      <c r="U42" s="8">
        <v>0.0</v>
      </c>
      <c r="V42" s="8">
        <v>0.3</v>
      </c>
      <c r="W42" s="8">
        <v>0.3</v>
      </c>
      <c r="X42" s="8">
        <v>-0.3</v>
      </c>
      <c r="Y42" s="9"/>
      <c r="Z42" s="9">
        <f t="shared" si="2"/>
        <v>0</v>
      </c>
      <c r="AA42" s="10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7" t="s">
        <v>45</v>
      </c>
      <c r="S43" s="8">
        <v>1.5</v>
      </c>
      <c r="T43" s="8">
        <v>0.0</v>
      </c>
      <c r="U43" s="8">
        <v>0.0</v>
      </c>
      <c r="V43" s="8">
        <v>1.5</v>
      </c>
      <c r="W43" s="8">
        <v>-1.5</v>
      </c>
      <c r="X43" s="8">
        <v>-1.5</v>
      </c>
      <c r="Y43" s="9"/>
      <c r="Z43" s="9">
        <f t="shared" si="2"/>
        <v>0</v>
      </c>
      <c r="AA43" s="10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7" t="s">
        <v>12</v>
      </c>
      <c r="S44" s="8">
        <v>0.2</v>
      </c>
      <c r="T44" s="8">
        <v>0.0</v>
      </c>
      <c r="U44" s="8">
        <v>0.0</v>
      </c>
      <c r="V44" s="8">
        <v>-0.6</v>
      </c>
      <c r="W44" s="8">
        <v>0.2</v>
      </c>
      <c r="X44" s="8">
        <v>0.2</v>
      </c>
      <c r="Y44" s="9"/>
      <c r="Z44" s="9">
        <f t="shared" si="2"/>
        <v>0</v>
      </c>
      <c r="AA44" s="10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8" t="s">
        <v>46</v>
      </c>
      <c r="S45" s="8">
        <v>-1.0</v>
      </c>
      <c r="T45" s="8">
        <v>-1.0</v>
      </c>
      <c r="U45" s="8">
        <v>1.0</v>
      </c>
      <c r="V45" s="8">
        <v>1.0</v>
      </c>
      <c r="W45" s="8">
        <v>0.0</v>
      </c>
      <c r="X45" s="8">
        <v>0.0</v>
      </c>
      <c r="Y45" s="9"/>
      <c r="Z45" s="9">
        <f t="shared" si="2"/>
        <v>0</v>
      </c>
      <c r="AA45" s="10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8" t="s">
        <v>17</v>
      </c>
      <c r="S46" s="8">
        <v>-0.9</v>
      </c>
      <c r="T46" s="8">
        <v>-0.9</v>
      </c>
      <c r="U46" s="8">
        <v>0.0</v>
      </c>
      <c r="V46" s="8">
        <v>0.9</v>
      </c>
      <c r="W46" s="8">
        <v>0.0</v>
      </c>
      <c r="X46" s="8">
        <v>0.9</v>
      </c>
      <c r="Y46" s="9"/>
      <c r="Z46" s="9">
        <f t="shared" si="2"/>
        <v>0</v>
      </c>
      <c r="AA46" s="10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8" t="s">
        <v>40</v>
      </c>
      <c r="S47" s="8">
        <v>-0.75</v>
      </c>
      <c r="T47" s="8">
        <v>-0.75</v>
      </c>
      <c r="U47" s="8">
        <v>0.0</v>
      </c>
      <c r="V47" s="8">
        <v>0.75</v>
      </c>
      <c r="W47" s="8">
        <v>0.0</v>
      </c>
      <c r="X47" s="8">
        <v>0.75</v>
      </c>
      <c r="Y47" s="9"/>
      <c r="Z47" s="9">
        <f t="shared" si="2"/>
        <v>0</v>
      </c>
      <c r="AA47" s="10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8" t="s">
        <v>24</v>
      </c>
      <c r="S48" s="8">
        <v>-0.1</v>
      </c>
      <c r="T48" s="8">
        <v>0.0</v>
      </c>
      <c r="U48" s="8">
        <v>0.0</v>
      </c>
      <c r="V48" s="8">
        <v>0.3</v>
      </c>
      <c r="W48" s="8">
        <v>-0.1</v>
      </c>
      <c r="X48" s="8">
        <v>-0.1</v>
      </c>
      <c r="Y48" s="9"/>
      <c r="Z48" s="9">
        <f t="shared" si="2"/>
        <v>0</v>
      </c>
      <c r="AA48" s="10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8">
        <v>9.0</v>
      </c>
      <c r="S49" s="8">
        <v>0.0</v>
      </c>
      <c r="T49" s="8">
        <v>-0.3</v>
      </c>
      <c r="U49" s="8">
        <v>0.0</v>
      </c>
      <c r="V49" s="8">
        <v>0.0</v>
      </c>
      <c r="W49" s="8">
        <v>0.3</v>
      </c>
      <c r="X49" s="8">
        <v>0.3</v>
      </c>
      <c r="Y49" s="9"/>
      <c r="Z49" s="9">
        <f t="shared" si="2"/>
        <v>0.3</v>
      </c>
      <c r="AA49" s="10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8" t="s">
        <v>29</v>
      </c>
      <c r="S50" s="8">
        <v>0.0</v>
      </c>
      <c r="T50" s="8">
        <v>1.0</v>
      </c>
      <c r="U50" s="8">
        <v>0.0</v>
      </c>
      <c r="V50" s="8">
        <v>-1.0</v>
      </c>
      <c r="W50" s="8">
        <v>-1.0</v>
      </c>
      <c r="X50" s="8">
        <v>1.0</v>
      </c>
      <c r="Y50" s="9"/>
      <c r="Z50" s="9">
        <f t="shared" si="2"/>
        <v>0</v>
      </c>
      <c r="AA50" s="10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8" t="s">
        <v>47</v>
      </c>
      <c r="S51" s="8">
        <v>0.0</v>
      </c>
      <c r="T51" s="8">
        <v>-2.4</v>
      </c>
      <c r="U51" s="8">
        <v>0.0</v>
      </c>
      <c r="V51" s="8">
        <v>2.4</v>
      </c>
      <c r="W51" s="8">
        <v>2.4</v>
      </c>
      <c r="X51" s="8">
        <v>-2.4</v>
      </c>
      <c r="Y51" s="9"/>
      <c r="Z51" s="9">
        <f t="shared" si="2"/>
        <v>0</v>
      </c>
      <c r="AA51" s="10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8" t="s">
        <v>48</v>
      </c>
      <c r="S52" s="8">
        <v>0.0</v>
      </c>
      <c r="T52" s="8">
        <v>-0.8</v>
      </c>
      <c r="U52" s="8">
        <v>0.0</v>
      </c>
      <c r="V52" s="8">
        <v>-0.8</v>
      </c>
      <c r="W52" s="8">
        <v>0.8</v>
      </c>
      <c r="X52" s="8">
        <v>0.8</v>
      </c>
      <c r="Y52" s="9"/>
      <c r="Z52" s="9">
        <f t="shared" si="2"/>
        <v>0</v>
      </c>
      <c r="AA52" s="10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8" t="s">
        <v>41</v>
      </c>
      <c r="S53" s="8">
        <v>0.0</v>
      </c>
      <c r="T53" s="8">
        <v>0.9</v>
      </c>
      <c r="U53" s="8">
        <v>0.0</v>
      </c>
      <c r="V53" s="8">
        <v>-0.9</v>
      </c>
      <c r="W53" s="8">
        <v>0.9</v>
      </c>
      <c r="X53" s="8">
        <v>-0.9</v>
      </c>
      <c r="Y53" s="9"/>
      <c r="Z53" s="9">
        <f t="shared" si="2"/>
        <v>0</v>
      </c>
      <c r="AA53" s="10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8" t="s">
        <v>49</v>
      </c>
      <c r="S54" s="8">
        <v>1.2</v>
      </c>
      <c r="T54" s="8">
        <v>-1.2</v>
      </c>
      <c r="U54" s="8">
        <v>0.0</v>
      </c>
      <c r="V54" s="8">
        <v>0.0</v>
      </c>
      <c r="W54" s="8">
        <v>1.2</v>
      </c>
      <c r="X54" s="8">
        <v>-1.2</v>
      </c>
      <c r="Y54" s="9"/>
      <c r="Z54" s="9">
        <f t="shared" si="2"/>
        <v>0</v>
      </c>
      <c r="AA54" s="10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8" t="s">
        <v>17</v>
      </c>
      <c r="S55" s="8">
        <v>-0.9</v>
      </c>
      <c r="T55" s="8">
        <v>0.9</v>
      </c>
      <c r="U55" s="8">
        <v>0.0</v>
      </c>
      <c r="V55" s="8">
        <v>0.9</v>
      </c>
      <c r="W55" s="8">
        <v>0.0</v>
      </c>
      <c r="X55" s="8">
        <v>-0.9</v>
      </c>
      <c r="Y55" s="9"/>
      <c r="Z55" s="9">
        <f t="shared" si="2"/>
        <v>0</v>
      </c>
      <c r="AA55" s="10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8" t="s">
        <v>12</v>
      </c>
      <c r="S56" s="8">
        <v>-0.2</v>
      </c>
      <c r="T56" s="8">
        <v>-0.2</v>
      </c>
      <c r="U56" s="8">
        <v>0.0</v>
      </c>
      <c r="V56" s="8">
        <v>0.6</v>
      </c>
      <c r="W56" s="8">
        <v>-0.2</v>
      </c>
      <c r="X56" s="8">
        <v>0.0</v>
      </c>
      <c r="Y56" s="9"/>
      <c r="Z56" s="9">
        <f t="shared" si="2"/>
        <v>0</v>
      </c>
      <c r="AA56" s="10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8" t="s">
        <v>50</v>
      </c>
      <c r="S57" s="8">
        <v>0.6</v>
      </c>
      <c r="T57" s="8">
        <v>0.6</v>
      </c>
      <c r="U57" s="8">
        <v>0.0</v>
      </c>
      <c r="V57" s="8">
        <v>-0.6</v>
      </c>
      <c r="W57" s="8">
        <v>-0.6</v>
      </c>
      <c r="X57" s="8">
        <v>0.0</v>
      </c>
      <c r="Y57" s="9"/>
      <c r="Z57" s="9">
        <f t="shared" si="2"/>
        <v>0</v>
      </c>
      <c r="AA57" s="10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8" t="s">
        <v>19</v>
      </c>
      <c r="S58" s="8">
        <v>1.0</v>
      </c>
      <c r="T58" s="8">
        <v>1.0</v>
      </c>
      <c r="U58" s="8">
        <v>0.0</v>
      </c>
      <c r="V58" s="8">
        <v>-1.0</v>
      </c>
      <c r="W58" s="8">
        <v>-1.0</v>
      </c>
      <c r="X58" s="8">
        <v>0.0</v>
      </c>
      <c r="Y58" s="9"/>
      <c r="Z58" s="9">
        <f t="shared" si="2"/>
        <v>0</v>
      </c>
      <c r="AA58" s="10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8" t="s">
        <v>14</v>
      </c>
      <c r="S59" s="8">
        <v>0.6</v>
      </c>
      <c r="T59" s="8">
        <v>0.0</v>
      </c>
      <c r="U59" s="8">
        <v>-0.6</v>
      </c>
      <c r="V59" s="8">
        <v>-0.6</v>
      </c>
      <c r="W59" s="8">
        <v>0.0</v>
      </c>
      <c r="X59" s="8">
        <v>0.0</v>
      </c>
      <c r="Y59" s="8">
        <v>0.6</v>
      </c>
      <c r="Z59" s="9">
        <f t="shared" ref="Z59:Z92" si="68">SUM(S59:Y59)</f>
        <v>0</v>
      </c>
      <c r="AA59" s="66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67">
        <v>10.0</v>
      </c>
      <c r="S60" s="8">
        <v>0.6</v>
      </c>
      <c r="T60" s="8">
        <v>0.0</v>
      </c>
      <c r="U60" s="8">
        <v>-0.6</v>
      </c>
      <c r="V60" s="8">
        <v>0.6</v>
      </c>
      <c r="W60" s="8">
        <v>0.0</v>
      </c>
      <c r="X60" s="8">
        <v>0.0</v>
      </c>
      <c r="Y60" s="8">
        <v>-0.6</v>
      </c>
      <c r="Z60" s="9">
        <f t="shared" si="68"/>
        <v>0</v>
      </c>
      <c r="AA60" s="66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67" t="s">
        <v>24</v>
      </c>
      <c r="S61" s="8">
        <v>-0.1</v>
      </c>
      <c r="T61" s="8">
        <v>0.0</v>
      </c>
      <c r="U61" s="8">
        <v>-0.1</v>
      </c>
      <c r="V61" s="8">
        <v>0.0</v>
      </c>
      <c r="W61" s="8">
        <v>0.0</v>
      </c>
      <c r="X61" s="8">
        <v>0.3</v>
      </c>
      <c r="Y61" s="8">
        <v>-0.1</v>
      </c>
      <c r="Z61" s="9">
        <f t="shared" si="68"/>
        <v>0</v>
      </c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67" t="s">
        <v>51</v>
      </c>
      <c r="S62" s="9">
        <f>-1/3</f>
        <v>-0.3333333333</v>
      </c>
      <c r="T62" s="8">
        <v>0.0</v>
      </c>
      <c r="U62" s="8">
        <v>1.0</v>
      </c>
      <c r="V62" s="9">
        <f>-1/3</f>
        <v>-0.3333333333</v>
      </c>
      <c r="W62" s="8">
        <v>0.0</v>
      </c>
      <c r="X62" s="8">
        <v>0.0</v>
      </c>
      <c r="Y62" s="9">
        <f>-1/3</f>
        <v>-0.3333333333</v>
      </c>
      <c r="Z62" s="9">
        <f t="shared" si="68"/>
        <v>0</v>
      </c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67" t="s">
        <v>50</v>
      </c>
      <c r="S63" s="8">
        <v>-0.6</v>
      </c>
      <c r="T63" s="8">
        <v>0.0</v>
      </c>
      <c r="U63" s="8">
        <v>-0.6</v>
      </c>
      <c r="V63" s="8">
        <v>0.6</v>
      </c>
      <c r="W63" s="8">
        <v>0.0</v>
      </c>
      <c r="X63" s="8">
        <v>0.0</v>
      </c>
      <c r="Y63" s="8">
        <v>0.6</v>
      </c>
      <c r="Z63" s="9">
        <f t="shared" si="68"/>
        <v>0</v>
      </c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67" t="s">
        <v>24</v>
      </c>
      <c r="S64" s="8">
        <v>0.0</v>
      </c>
      <c r="T64" s="8">
        <v>-0.1</v>
      </c>
      <c r="U64" s="8">
        <v>0.0</v>
      </c>
      <c r="V64" s="8">
        <v>-0.1</v>
      </c>
      <c r="W64" s="8">
        <v>-0.1</v>
      </c>
      <c r="X64" s="8">
        <v>0.3</v>
      </c>
      <c r="Y64" s="8">
        <v>0.0</v>
      </c>
      <c r="Z64" s="9">
        <f t="shared" si="68"/>
        <v>0</v>
      </c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67" t="s">
        <v>52</v>
      </c>
      <c r="S65" s="8">
        <v>0.0</v>
      </c>
      <c r="T65" s="8">
        <v>-1.2</v>
      </c>
      <c r="U65" s="8">
        <v>0.0</v>
      </c>
      <c r="V65" s="8">
        <v>-1.2</v>
      </c>
      <c r="W65" s="8">
        <v>0.0</v>
      </c>
      <c r="X65" s="8">
        <v>1.2</v>
      </c>
      <c r="Y65" s="8">
        <v>1.2</v>
      </c>
      <c r="Z65" s="9">
        <f t="shared" si="68"/>
        <v>0</v>
      </c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67" t="s">
        <v>25</v>
      </c>
      <c r="S66" s="8">
        <v>0.0</v>
      </c>
      <c r="T66" s="8">
        <v>0.8</v>
      </c>
      <c r="U66" s="8">
        <v>0.0</v>
      </c>
      <c r="V66" s="8">
        <v>0.8</v>
      </c>
      <c r="W66" s="8">
        <v>0.0</v>
      </c>
      <c r="X66" s="8">
        <v>-0.8</v>
      </c>
      <c r="Y66" s="8">
        <v>-0.8</v>
      </c>
      <c r="Z66" s="9">
        <f t="shared" si="68"/>
        <v>0</v>
      </c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67" t="s">
        <v>29</v>
      </c>
      <c r="S67" s="8">
        <v>0.0</v>
      </c>
      <c r="T67" s="8">
        <v>-1.0</v>
      </c>
      <c r="U67" s="8">
        <v>0.0</v>
      </c>
      <c r="V67" s="8">
        <v>1.0</v>
      </c>
      <c r="W67" s="8">
        <v>0.0</v>
      </c>
      <c r="X67" s="8">
        <v>-1.0</v>
      </c>
      <c r="Y67" s="8">
        <v>1.0</v>
      </c>
      <c r="Z67" s="9">
        <f t="shared" si="68"/>
        <v>0</v>
      </c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67" t="s">
        <v>53</v>
      </c>
      <c r="S68" s="8">
        <v>0.0</v>
      </c>
      <c r="T68" s="8">
        <v>0.4</v>
      </c>
      <c r="U68" s="8">
        <v>0.0</v>
      </c>
      <c r="V68" s="8">
        <v>0.4</v>
      </c>
      <c r="W68" s="8">
        <v>0.0</v>
      </c>
      <c r="X68" s="8">
        <v>-0.4</v>
      </c>
      <c r="Y68" s="8">
        <v>-0.4</v>
      </c>
      <c r="Z68" s="9">
        <f t="shared" si="68"/>
        <v>0</v>
      </c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67" t="s">
        <v>54</v>
      </c>
      <c r="S69" s="8">
        <v>-0.9</v>
      </c>
      <c r="T69" s="8">
        <v>0.9</v>
      </c>
      <c r="U69" s="8">
        <v>0.9</v>
      </c>
      <c r="V69" s="8">
        <v>-0.9</v>
      </c>
      <c r="W69" s="9"/>
      <c r="X69" s="9"/>
      <c r="Y69" s="9"/>
      <c r="Z69" s="9">
        <f t="shared" si="68"/>
        <v>0</v>
      </c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67" t="s">
        <v>20</v>
      </c>
      <c r="S70" s="8">
        <v>-0.5</v>
      </c>
      <c r="T70" s="8">
        <v>-0.5</v>
      </c>
      <c r="U70" s="8">
        <v>0.5</v>
      </c>
      <c r="V70" s="8">
        <v>0.5</v>
      </c>
      <c r="W70" s="9"/>
      <c r="X70" s="9"/>
      <c r="Y70" s="9"/>
      <c r="Z70" s="9">
        <f t="shared" si="68"/>
        <v>0</v>
      </c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67" t="s">
        <v>24</v>
      </c>
      <c r="S71" s="8">
        <v>-0.1</v>
      </c>
      <c r="T71" s="8">
        <v>-0.1</v>
      </c>
      <c r="U71" s="8">
        <v>-0.1</v>
      </c>
      <c r="V71" s="8">
        <v>0.3</v>
      </c>
      <c r="W71" s="9"/>
      <c r="X71" s="9"/>
      <c r="Y71" s="9"/>
      <c r="Z71" s="9">
        <f t="shared" si="68"/>
        <v>0</v>
      </c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67" t="s">
        <v>51</v>
      </c>
      <c r="S72" s="8">
        <v>0.5</v>
      </c>
      <c r="T72" s="8">
        <v>-0.5</v>
      </c>
      <c r="U72" s="8">
        <v>0.5</v>
      </c>
      <c r="V72" s="8">
        <v>-0.5</v>
      </c>
      <c r="W72" s="9"/>
      <c r="X72" s="9"/>
      <c r="Y72" s="9"/>
      <c r="Z72" s="9">
        <f t="shared" si="68"/>
        <v>0</v>
      </c>
    </row>
    <row r="73" ht="15.75" customHeight="1">
      <c r="R73" s="67" t="s">
        <v>40</v>
      </c>
      <c r="S73" s="8">
        <v>0.75</v>
      </c>
      <c r="T73" s="8">
        <v>-0.75</v>
      </c>
      <c r="U73" s="9"/>
      <c r="V73" s="8">
        <v>0.75</v>
      </c>
      <c r="W73" s="8">
        <v>-0.75</v>
      </c>
      <c r="X73" s="9"/>
      <c r="Y73" s="9"/>
      <c r="Z73" s="9">
        <f t="shared" si="68"/>
        <v>0</v>
      </c>
    </row>
    <row r="74" ht="15.75" customHeight="1">
      <c r="R74" s="67" t="s">
        <v>27</v>
      </c>
      <c r="S74" s="67">
        <v>0.6</v>
      </c>
      <c r="T74" s="67">
        <v>-0.6</v>
      </c>
      <c r="U74" s="68"/>
      <c r="V74" s="67">
        <v>0.6</v>
      </c>
      <c r="W74" s="67">
        <v>-0.6</v>
      </c>
      <c r="X74" s="68"/>
      <c r="Y74" s="68"/>
      <c r="Z74" s="9">
        <f t="shared" si="68"/>
        <v>0</v>
      </c>
    </row>
    <row r="75" ht="15.75" customHeight="1">
      <c r="R75" s="67" t="s">
        <v>55</v>
      </c>
      <c r="S75" s="67">
        <v>-1.5</v>
      </c>
      <c r="T75" s="67">
        <v>-1.5</v>
      </c>
      <c r="U75" s="68"/>
      <c r="V75" s="67">
        <v>1.5</v>
      </c>
      <c r="W75" s="67">
        <v>1.5</v>
      </c>
      <c r="X75" s="68"/>
      <c r="Y75" s="68"/>
      <c r="Z75" s="9">
        <f t="shared" si="68"/>
        <v>0</v>
      </c>
    </row>
    <row r="76" ht="15.75" customHeight="1">
      <c r="R76" s="67" t="s">
        <v>56</v>
      </c>
      <c r="S76" s="67">
        <v>3.2</v>
      </c>
      <c r="T76" s="67">
        <v>3.2</v>
      </c>
      <c r="U76" s="68"/>
      <c r="V76" s="67">
        <v>-3.2</v>
      </c>
      <c r="W76" s="67">
        <v>-3.2</v>
      </c>
      <c r="X76" s="68"/>
      <c r="Y76" s="68"/>
      <c r="Z76" s="9">
        <f t="shared" si="68"/>
        <v>0</v>
      </c>
    </row>
    <row r="77" ht="15.75" customHeight="1">
      <c r="R77" s="67" t="s">
        <v>57</v>
      </c>
      <c r="S77" s="67">
        <v>-0.3</v>
      </c>
      <c r="T77" s="68"/>
      <c r="U77" s="68"/>
      <c r="V77" s="67">
        <v>0.3</v>
      </c>
      <c r="W77" s="67">
        <v>0.3</v>
      </c>
      <c r="X77" s="67">
        <v>-0.3</v>
      </c>
      <c r="Y77" s="68"/>
      <c r="Z77" s="9">
        <f t="shared" si="68"/>
        <v>0</v>
      </c>
    </row>
    <row r="78" ht="15.75" customHeight="1">
      <c r="R78" s="69" t="s">
        <v>51</v>
      </c>
      <c r="S78" s="69">
        <v>-0.5</v>
      </c>
      <c r="T78" s="70"/>
      <c r="U78" s="70"/>
      <c r="V78" s="69">
        <v>0.5</v>
      </c>
      <c r="W78" s="69">
        <v>0.5</v>
      </c>
      <c r="X78" s="69">
        <v>-0.5</v>
      </c>
      <c r="Y78" s="70"/>
      <c r="Z78" s="9">
        <f t="shared" si="68"/>
        <v>0</v>
      </c>
    </row>
    <row r="79" ht="15.75" customHeight="1">
      <c r="R79" s="69" t="s">
        <v>58</v>
      </c>
      <c r="S79" s="69">
        <v>1.25</v>
      </c>
      <c r="T79" s="70"/>
      <c r="U79" s="70"/>
      <c r="V79" s="69">
        <v>1.25</v>
      </c>
      <c r="W79" s="69">
        <v>-1.25</v>
      </c>
      <c r="X79" s="69">
        <v>-1.25</v>
      </c>
      <c r="Y79" s="70"/>
      <c r="Z79" s="9">
        <f t="shared" si="68"/>
        <v>0</v>
      </c>
    </row>
    <row r="80" ht="15.75" customHeight="1">
      <c r="R80" s="69" t="s">
        <v>12</v>
      </c>
      <c r="S80" s="69">
        <v>-0.6</v>
      </c>
      <c r="T80" s="70"/>
      <c r="U80" s="70"/>
      <c r="V80" s="69">
        <v>0.2</v>
      </c>
      <c r="W80" s="69">
        <v>0.2</v>
      </c>
      <c r="X80" s="69">
        <v>0.2</v>
      </c>
      <c r="Y80" s="70"/>
      <c r="Z80" s="9">
        <f t="shared" si="68"/>
        <v>0</v>
      </c>
    </row>
    <row r="81" ht="15.75" customHeight="1">
      <c r="R81" s="69" t="s">
        <v>51</v>
      </c>
      <c r="S81" s="69">
        <v>-0.5</v>
      </c>
      <c r="T81" s="70"/>
      <c r="U81" s="70"/>
      <c r="V81" s="69">
        <v>0.5</v>
      </c>
      <c r="W81" s="69">
        <v>0.5</v>
      </c>
      <c r="X81" s="69">
        <v>-0.5</v>
      </c>
      <c r="Y81" s="70"/>
      <c r="Z81" s="9">
        <f t="shared" si="68"/>
        <v>0</v>
      </c>
    </row>
    <row r="82" ht="15.75" customHeight="1">
      <c r="R82" s="69" t="s">
        <v>36</v>
      </c>
      <c r="S82" s="69">
        <v>0.8</v>
      </c>
      <c r="T82" s="70"/>
      <c r="U82" s="70"/>
      <c r="V82" s="69">
        <v>-0.8</v>
      </c>
      <c r="W82" s="69">
        <v>-0.8</v>
      </c>
      <c r="X82" s="69">
        <v>0.8</v>
      </c>
      <c r="Y82" s="70"/>
      <c r="Z82" s="9">
        <f t="shared" si="68"/>
        <v>0</v>
      </c>
    </row>
    <row r="83" ht="15.75" customHeight="1">
      <c r="R83" s="69" t="s">
        <v>36</v>
      </c>
      <c r="S83" s="69">
        <v>-0.8</v>
      </c>
      <c r="T83" s="70"/>
      <c r="U83" s="70"/>
      <c r="V83" s="69">
        <v>0.8</v>
      </c>
      <c r="W83" s="69">
        <v>-0.8</v>
      </c>
      <c r="X83" s="69">
        <v>0.8</v>
      </c>
      <c r="Y83" s="70"/>
      <c r="Z83" s="9">
        <f t="shared" si="68"/>
        <v>0</v>
      </c>
    </row>
    <row r="84" ht="15.75" customHeight="1">
      <c r="R84" s="69" t="s">
        <v>36</v>
      </c>
      <c r="S84" s="69">
        <v>0.8</v>
      </c>
      <c r="T84" s="70"/>
      <c r="U84" s="70"/>
      <c r="V84" s="69">
        <v>-0.8</v>
      </c>
      <c r="W84" s="69">
        <v>0.8</v>
      </c>
      <c r="X84" s="69">
        <v>-0.8</v>
      </c>
      <c r="Y84" s="70"/>
      <c r="Z84" s="9">
        <f t="shared" si="68"/>
        <v>0</v>
      </c>
    </row>
    <row r="85" ht="15.75" customHeight="1">
      <c r="R85" s="69" t="s">
        <v>59</v>
      </c>
      <c r="S85" s="69">
        <v>-1.5</v>
      </c>
      <c r="T85" s="70"/>
      <c r="U85" s="70"/>
      <c r="V85" s="69">
        <v>-1.5</v>
      </c>
      <c r="W85" s="69">
        <v>1.5</v>
      </c>
      <c r="X85" s="69">
        <v>1.5</v>
      </c>
      <c r="Y85" s="70"/>
      <c r="Z85" s="9">
        <f t="shared" si="68"/>
        <v>0</v>
      </c>
    </row>
    <row r="86" ht="15.75" customHeight="1">
      <c r="R86" s="70"/>
      <c r="S86" s="70"/>
      <c r="T86" s="70"/>
      <c r="U86" s="70"/>
      <c r="V86" s="70"/>
      <c r="W86" s="70"/>
      <c r="X86" s="70"/>
      <c r="Y86" s="70"/>
      <c r="Z86" s="9">
        <f t="shared" si="68"/>
        <v>0</v>
      </c>
    </row>
    <row r="87" ht="15.75" customHeight="1">
      <c r="R87" s="70"/>
      <c r="S87" s="70"/>
      <c r="T87" s="70"/>
      <c r="U87" s="70"/>
      <c r="V87" s="70"/>
      <c r="W87" s="70"/>
      <c r="X87" s="70"/>
      <c r="Y87" s="70"/>
      <c r="Z87" s="9">
        <f t="shared" si="68"/>
        <v>0</v>
      </c>
    </row>
    <row r="88" ht="15.75" customHeight="1">
      <c r="R88" s="70"/>
      <c r="S88" s="70"/>
      <c r="T88" s="70"/>
      <c r="U88" s="70"/>
      <c r="V88" s="70"/>
      <c r="W88" s="70"/>
      <c r="X88" s="70"/>
      <c r="Y88" s="70"/>
      <c r="Z88" s="9">
        <f t="shared" si="68"/>
        <v>0</v>
      </c>
    </row>
    <row r="89" ht="15.75" customHeight="1">
      <c r="R89" s="70"/>
      <c r="S89" s="70"/>
      <c r="T89" s="70"/>
      <c r="U89" s="70"/>
      <c r="V89" s="70"/>
      <c r="W89" s="70"/>
      <c r="X89" s="70"/>
      <c r="Y89" s="70"/>
      <c r="Z89" s="9">
        <f t="shared" si="68"/>
        <v>0</v>
      </c>
    </row>
    <row r="90" ht="15.75" customHeight="1">
      <c r="R90" s="70"/>
      <c r="S90" s="70"/>
      <c r="T90" s="70"/>
      <c r="U90" s="70"/>
      <c r="V90" s="70"/>
      <c r="W90" s="70"/>
      <c r="X90" s="70"/>
      <c r="Y90" s="70"/>
      <c r="Z90" s="9">
        <f t="shared" si="68"/>
        <v>0</v>
      </c>
    </row>
    <row r="91" ht="15.75" customHeight="1">
      <c r="R91" s="70"/>
      <c r="S91" s="70"/>
      <c r="T91" s="70"/>
      <c r="U91" s="70"/>
      <c r="V91" s="70"/>
      <c r="W91" s="70"/>
      <c r="X91" s="70"/>
      <c r="Y91" s="70"/>
      <c r="Z91" s="9">
        <f t="shared" si="68"/>
        <v>0</v>
      </c>
    </row>
    <row r="92" ht="15.75" customHeight="1">
      <c r="R92" s="70"/>
      <c r="S92" s="70"/>
      <c r="T92" s="70"/>
      <c r="U92" s="70"/>
      <c r="V92" s="70"/>
      <c r="W92" s="70"/>
      <c r="X92" s="70"/>
      <c r="Y92" s="70"/>
      <c r="Z92" s="9">
        <f t="shared" si="68"/>
        <v>0</v>
      </c>
    </row>
    <row r="93" ht="15.75" customHeight="1"/>
    <row r="94" ht="15.75" customHeight="1"/>
    <row r="95" ht="15.75" customHeight="1">
      <c r="S95" s="71" t="s">
        <v>2</v>
      </c>
      <c r="T95" s="71" t="s">
        <v>3</v>
      </c>
      <c r="U95" s="71" t="s">
        <v>4</v>
      </c>
      <c r="V95" s="71" t="s">
        <v>5</v>
      </c>
      <c r="W95" s="71" t="s">
        <v>6</v>
      </c>
      <c r="X95" s="71" t="s">
        <v>7</v>
      </c>
      <c r="Y95" s="71" t="s">
        <v>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5:A8"/>
    <mergeCell ref="A9:A12"/>
    <mergeCell ref="A13:A16"/>
    <mergeCell ref="A17:A20"/>
    <mergeCell ref="A21:A24"/>
  </mergeCells>
  <conditionalFormatting sqref="S2:Y100">
    <cfRule type="containsText" dxfId="0" priority="1" operator="containsText" text="0.00">
      <formula>NOT(ISERROR(SEARCH(("0.00"),(S2))))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Dinesen</dc:creator>
</cp:coreProperties>
</file>