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<sst xmlns="http://schemas.openxmlformats.org/spreadsheetml/2006/main" count="52" uniqueCount="52">
  <si>
    <t>Temps de vie (années)</t>
  </si>
  <si>
    <t>Interventions par an</t>
  </si>
  <si>
    <t>Etapes cycle de vie</t>
  </si>
  <si>
    <t>Scope</t>
  </si>
  <si>
    <t>Origine de l'émission</t>
  </si>
  <si>
    <t>Quantité</t>
  </si>
  <si>
    <t>Facteur d'émission en kg de CO2</t>
  </si>
  <si>
    <t>Nombre d'utilisations</t>
  </si>
  <si>
    <t>Emissions en kg de CO2</t>
  </si>
  <si>
    <t>Commentaires</t>
  </si>
  <si>
    <t>Fabrication</t>
  </si>
  <si>
    <t>Drone</t>
  </si>
  <si>
    <t>1 (6kg)</t>
  </si>
  <si>
    <t>169 kg CO2 /u.</t>
  </si>
  <si>
    <t>Batteries</t>
  </si>
  <si>
    <t>4 (1,32 kWh)</t>
  </si>
  <si>
    <t>0,4 kg CO2 / kWh</t>
  </si>
  <si>
    <t>Télecommandes</t>
  </si>
  <si>
    <t>Station de recharge</t>
  </si>
  <si>
    <t>100 kg CO2 /u.</t>
  </si>
  <si>
    <t>Assimilée à un transformateur</t>
  </si>
  <si>
    <t>Ecran</t>
  </si>
  <si>
    <t>431 kg CO2 / kg</t>
  </si>
  <si>
    <t>Capteurs</t>
  </si>
  <si>
    <t>40 kg CO2 /u.</t>
  </si>
  <si>
    <t>Groupe electrogène</t>
  </si>
  <si>
    <t>1 (20kg)</t>
  </si>
  <si>
    <t>1,83 kg CO2 / kg</t>
  </si>
  <si>
    <t>Utilisation</t>
  </si>
  <si>
    <t>Recharge télécommandes (production électrique réseau)</t>
  </si>
  <si>
    <t>0,05 kWh</t>
  </si>
  <si>
    <t>0,0569 kg CO2 / kWh</t>
  </si>
  <si>
    <t>Transport matériel</t>
  </si>
  <si>
    <t>2 (aller-retour)</t>
  </si>
  <si>
    <t>0.378 kg CO2 /t.km</t>
  </si>
  <si>
    <t xml:space="preserve">Pour une moyenne de 20km de trajet et un poids de 30kg d'équipement </t>
  </si>
  <si>
    <t>Production d'électricité (recharge batteries)</t>
  </si>
  <si>
    <t>0,33 kWh</t>
  </si>
  <si>
    <t>0,73 kg CO2 / kWh</t>
  </si>
  <si>
    <t>La station pour les batteries reçoit une puissance moyenne de 110W. Chaque intervention compte 3 recharges de 1h chacune, soit 330Wh</t>
  </si>
  <si>
    <t>Fin de vie</t>
  </si>
  <si>
    <t>Recyclage drone</t>
  </si>
  <si>
    <t>438 kg CO2 /t</t>
  </si>
  <si>
    <t>Ce total résulte de la somme entre les impacts et les emissions évitées.</t>
  </si>
  <si>
    <t>Recyclage télécommandes</t>
  </si>
  <si>
    <t>Recyclage capteurs</t>
  </si>
  <si>
    <t>Développement</t>
  </si>
  <si>
    <t>Ecriture du code</t>
  </si>
  <si>
    <t>2Go</t>
  </si>
  <si>
    <t>0,31 kg CO2 / Go</t>
  </si>
  <si>
    <t>Total (kg)</t>
  </si>
  <si>
    <t>Total (t)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</si>
</sst>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2" fillId="7" fontId="1" numFmtId="0" xfId="0" applyAlignment="1" applyBorder="1" applyFill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2" fillId="8" fontId="1" numFmtId="0" xfId="0" applyAlignment="1" applyBorder="1" applyFill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ill="1" applyFont="1">
      <alignment horizontal="center" readingOrder="0" shrinkToFit="0" vertical="center" wrapText="1"/>
    </xf>
    <xf borderId="1" fillId="10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11" fontId="1" numFmtId="0" xfId="0" applyAlignment="1" applyBorder="1" applyFill="1" applyFont="1">
      <alignment horizontal="center" readingOrder="0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5"/>
    <col customWidth="1" min="3" max="3" width="23.75"/>
    <col customWidth="1" min="5" max="5" width="14.25"/>
    <col customWidth="1" min="8" max="8" width="37.13"/>
  </cols>
  <sheetData>
    <row r="1">
      <c r="A1" s="1" t="s">
        <v>0</v>
      </c>
      <c r="B1" s="2">
        <v>5.0</v>
      </c>
      <c r="C1" s="3" t="s">
        <v>1</v>
      </c>
      <c r="D1" s="2">
        <v>100.0</v>
      </c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6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8" t="s">
        <v>10</v>
      </c>
      <c r="B4" s="9">
        <v>3.0</v>
      </c>
      <c r="C4" s="10" t="s">
        <v>11</v>
      </c>
      <c r="D4" s="2" t="s">
        <v>12</v>
      </c>
      <c r="E4" s="2" t="s">
        <v>13</v>
      </c>
      <c r="F4" s="11"/>
      <c r="G4" s="2">
        <f>169</f>
        <v>169</v>
      </c>
      <c r="H4" s="1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13"/>
      <c r="B5" s="9">
        <v>3.0</v>
      </c>
      <c r="C5" s="10" t="s">
        <v>14</v>
      </c>
      <c r="D5" s="2" t="s">
        <v>15</v>
      </c>
      <c r="E5" s="2" t="s">
        <v>16</v>
      </c>
      <c r="F5" s="11"/>
      <c r="G5" s="2">
        <f>1.32*0.4</f>
        <v>0.528</v>
      </c>
      <c r="H5" s="1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3"/>
      <c r="B6" s="9">
        <v>3.0</v>
      </c>
      <c r="C6" s="10" t="s">
        <v>17</v>
      </c>
      <c r="D6" s="2">
        <v>2.0</v>
      </c>
      <c r="E6" s="2">
        <v>70.0</v>
      </c>
      <c r="F6" s="11"/>
      <c r="G6" s="2">
        <v>140.0</v>
      </c>
      <c r="H6" s="1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3"/>
      <c r="B7" s="9">
        <v>3.0</v>
      </c>
      <c r="C7" s="10" t="s">
        <v>18</v>
      </c>
      <c r="D7" s="2">
        <v>1.0</v>
      </c>
      <c r="E7" s="2" t="s">
        <v>19</v>
      </c>
      <c r="F7" s="11"/>
      <c r="G7" s="12">
        <f>100*D7</f>
        <v>100</v>
      </c>
      <c r="H7" s="2" t="s">
        <v>20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3"/>
      <c r="B8" s="9">
        <v>3.0</v>
      </c>
      <c r="C8" s="10" t="s">
        <v>21</v>
      </c>
      <c r="D8" s="2">
        <v>1.0</v>
      </c>
      <c r="E8" s="2" t="s">
        <v>22</v>
      </c>
      <c r="F8" s="11"/>
      <c r="G8" s="2">
        <v>431.0</v>
      </c>
      <c r="H8" s="1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3"/>
      <c r="B9" s="9">
        <v>3.0</v>
      </c>
      <c r="C9" s="10" t="s">
        <v>23</v>
      </c>
      <c r="D9" s="2">
        <v>3.0</v>
      </c>
      <c r="E9" s="2" t="s">
        <v>24</v>
      </c>
      <c r="F9" s="11"/>
      <c r="G9" s="12">
        <f>40*D9</f>
        <v>120</v>
      </c>
      <c r="H9" s="1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14"/>
      <c r="B10" s="9">
        <v>3.0</v>
      </c>
      <c r="C10" s="10" t="s">
        <v>25</v>
      </c>
      <c r="D10" s="2" t="s">
        <v>26</v>
      </c>
      <c r="E10" s="2" t="s">
        <v>27</v>
      </c>
      <c r="F10" s="11"/>
      <c r="G10" s="12">
        <f>20*1.83</f>
        <v>36.6</v>
      </c>
      <c r="H10" s="1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5" t="s">
        <v>28</v>
      </c>
      <c r="B11" s="16">
        <v>2.0</v>
      </c>
      <c r="C11" s="10" t="s">
        <v>29</v>
      </c>
      <c r="D11" s="2" t="s">
        <v>30</v>
      </c>
      <c r="E11" s="2" t="s">
        <v>31</v>
      </c>
      <c r="F11" s="12">
        <f>B1*D1*2</f>
        <v>1000</v>
      </c>
      <c r="G11" s="12">
        <f>0.05*0.0569*F11</f>
        <v>2.845</v>
      </c>
      <c r="H11" s="1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3"/>
      <c r="B12" s="16">
        <v>3.0</v>
      </c>
      <c r="C12" s="10" t="s">
        <v>32</v>
      </c>
      <c r="D12" s="2" t="s">
        <v>33</v>
      </c>
      <c r="E12" s="4" t="s">
        <v>34</v>
      </c>
      <c r="F12" s="12">
        <f>D1*B1*2</f>
        <v>1000</v>
      </c>
      <c r="G12" s="12">
        <f>F12*20*0.03*0.378</f>
        <v>226.8</v>
      </c>
      <c r="H12" s="2" t="s">
        <v>35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14"/>
      <c r="B13" s="16">
        <v>1.0</v>
      </c>
      <c r="C13" s="10" t="s">
        <v>36</v>
      </c>
      <c r="D13" s="2" t="s">
        <v>37</v>
      </c>
      <c r="E13" s="2" t="s">
        <v>38</v>
      </c>
      <c r="F13" s="12">
        <f>B1*D1*3</f>
        <v>1500</v>
      </c>
      <c r="G13" s="12">
        <f>F13*0.73*0.33</f>
        <v>361.35</v>
      </c>
      <c r="H13" s="2" t="s">
        <v>39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17" t="s">
        <v>40</v>
      </c>
      <c r="B14" s="18">
        <v>3.0</v>
      </c>
      <c r="C14" s="19" t="s">
        <v>41</v>
      </c>
      <c r="D14" s="2">
        <v>1.0</v>
      </c>
      <c r="E14" s="20" t="s">
        <v>42</v>
      </c>
      <c r="F14" s="21"/>
      <c r="G14" s="22">
        <f>(D14+D15+D16)*0.5*438</f>
        <v>1314</v>
      </c>
      <c r="H14" s="20" t="s">
        <v>43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3"/>
      <c r="B15" s="18">
        <v>3.0</v>
      </c>
      <c r="C15" s="19" t="s">
        <v>44</v>
      </c>
      <c r="D15" s="2">
        <v>2.0</v>
      </c>
      <c r="E15" s="13"/>
      <c r="F15" s="13"/>
      <c r="G15" s="13"/>
      <c r="H15" s="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4"/>
      <c r="B16" s="23">
        <v>3.0</v>
      </c>
      <c r="C16" s="2" t="s">
        <v>45</v>
      </c>
      <c r="D16" s="2">
        <v>3.0</v>
      </c>
      <c r="E16" s="14"/>
      <c r="F16" s="14"/>
      <c r="G16" s="14"/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24" t="s">
        <v>46</v>
      </c>
      <c r="B17" s="24">
        <v>3.0</v>
      </c>
      <c r="C17" s="2" t="s">
        <v>47</v>
      </c>
      <c r="D17" s="25" t="s">
        <v>48</v>
      </c>
      <c r="E17" s="2" t="s">
        <v>49</v>
      </c>
      <c r="F17" s="26"/>
      <c r="G17" s="12">
        <f>2*0.31</f>
        <v>0.62</v>
      </c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"/>
      <c r="B19" s="5"/>
      <c r="C19" s="4"/>
      <c r="D19" s="5"/>
      <c r="E19" s="5"/>
      <c r="F19" s="5"/>
      <c r="G19" s="27" t="s">
        <v>50</v>
      </c>
      <c r="H19" s="28">
        <f>SUM(G4:G16)</f>
        <v>2902.123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"/>
      <c r="B20" s="5"/>
      <c r="C20" s="4"/>
      <c r="D20" s="5"/>
      <c r="E20" s="5"/>
      <c r="F20" s="5"/>
      <c r="G20" s="27" t="s">
        <v>51</v>
      </c>
      <c r="H20" s="29">
        <f>H19*0.001</f>
        <v>2.902123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</sheetData>
  <mergeCells count="7">
    <mergeCell ref="A4:A10"/>
    <mergeCell ref="A11:A13"/>
    <mergeCell ref="A14:A16"/>
    <mergeCell ref="E14:E16"/>
    <mergeCell ref="F14:F16"/>
    <mergeCell ref="G14:G16"/>
    <mergeCell ref="H14:H16"/>
  </mergeCells>
  <drawing r:id="rId1"/>
</worksheet>
</file>