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ustavo/Desktop/Programa CCR/Pasta Modelo/Amostras/A1/"/>
    </mc:Choice>
  </mc:AlternateContent>
  <xr:revisionPtr revIDLastSave="0" documentId="13_ncr:1_{841221A5-7D98-B241-8C0E-9C2C314DFBA6}" xr6:coauthVersionLast="47" xr6:coauthVersionMax="47" xr10:uidLastSave="{00000000-0000-0000-0000-000000000000}"/>
  <bookViews>
    <workbookView xWindow="3420" yWindow="500" windowWidth="25380" windowHeight="15940" xr2:uid="{00000000-000D-0000-FFFF-FFFF00000000}"/>
  </bookViews>
  <sheets>
    <sheet name="﻿calculo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5" i="4" l="1"/>
  <c r="W5" i="4" s="1"/>
  <c r="X5" i="4" s="1"/>
  <c r="L14" i="4"/>
  <c r="Q15" i="4" l="1"/>
  <c r="U6" i="4"/>
  <c r="U7" i="4"/>
  <c r="U8" i="4"/>
  <c r="U12" i="4"/>
  <c r="U13" i="4"/>
  <c r="U14" i="4"/>
  <c r="U15" i="4"/>
  <c r="U18" i="4"/>
  <c r="Q18" i="4"/>
  <c r="L18" i="4"/>
  <c r="L15" i="4"/>
  <c r="Q14" i="4"/>
  <c r="Q13" i="4"/>
  <c r="L13" i="4"/>
  <c r="Q12" i="4"/>
  <c r="L12" i="4"/>
  <c r="Q8" i="4"/>
  <c r="L8" i="4"/>
  <c r="Q7" i="4"/>
  <c r="L7" i="4"/>
  <c r="Q6" i="4"/>
  <c r="L6" i="4"/>
  <c r="Q5" i="4"/>
  <c r="L5" i="4"/>
  <c r="W13" i="4" l="1"/>
  <c r="X13" i="4" s="1"/>
  <c r="W8" i="4"/>
  <c r="X8" i="4" s="1"/>
  <c r="W6" i="4"/>
  <c r="X6" i="4" s="1"/>
  <c r="W15" i="4"/>
  <c r="X15" i="4" s="1"/>
  <c r="W14" i="4"/>
  <c r="X14" i="4" s="1"/>
  <c r="W18" i="4"/>
  <c r="X18" i="4" s="1"/>
  <c r="W12" i="4"/>
  <c r="X12" i="4" s="1"/>
  <c r="W7" i="4"/>
  <c r="X7" i="4" s="1"/>
</calcChain>
</file>

<file path=xl/sharedStrings.xml><?xml version="1.0" encoding="utf-8"?>
<sst xmlns="http://schemas.openxmlformats.org/spreadsheetml/2006/main" count="41" uniqueCount="40">
  <si>
    <t>Nuclídeo</t>
  </si>
  <si>
    <t>Série do 232Th</t>
  </si>
  <si>
    <t>Ac-228</t>
  </si>
  <si>
    <t>Bi-212</t>
  </si>
  <si>
    <t>Pb-212</t>
  </si>
  <si>
    <t>E - keV</t>
  </si>
  <si>
    <t>Série do 238U</t>
  </si>
  <si>
    <t>Th-234</t>
  </si>
  <si>
    <t>Pb-214</t>
  </si>
  <si>
    <t>Bi-214</t>
  </si>
  <si>
    <t>Pb-210</t>
  </si>
  <si>
    <t>K-40</t>
  </si>
  <si>
    <t>Cs-137</t>
  </si>
  <si>
    <t>BG</t>
  </si>
  <si>
    <t>RGTh-1</t>
  </si>
  <si>
    <t>1s%</t>
  </si>
  <si>
    <t>RGU-1</t>
  </si>
  <si>
    <t>RGK-1</t>
  </si>
  <si>
    <t>IAEA-375</t>
  </si>
  <si>
    <t>Conc. P.</t>
  </si>
  <si>
    <t>s</t>
  </si>
  <si>
    <t>Cont. P.</t>
  </si>
  <si>
    <t>massa P.</t>
  </si>
  <si>
    <t>massa A.</t>
  </si>
  <si>
    <t>Cont. A.</t>
  </si>
  <si>
    <t>Conc. A.</t>
  </si>
  <si>
    <t>I.C.</t>
  </si>
  <si>
    <t>Cont. A. -BG</t>
  </si>
  <si>
    <t>Cont. P. - BG</t>
  </si>
  <si>
    <t>Peso:</t>
  </si>
  <si>
    <t>Não alterar</t>
  </si>
  <si>
    <t>Alterar</t>
  </si>
  <si>
    <t>incerteza</t>
  </si>
  <si>
    <t>Legenda</t>
  </si>
  <si>
    <t xml:space="preserve">Não Contado </t>
  </si>
  <si>
    <t xml:space="preserve">Amostra: </t>
  </si>
  <si>
    <t>A3P5-1</t>
  </si>
  <si>
    <t xml:space="preserve">Colocar o valor que voce extrai da coluna BG no pico do elemento </t>
  </si>
  <si>
    <t>Colocar a contagem e a incerteza que voce pega analise dos materias de referencia e massa do material de referencia</t>
  </si>
  <si>
    <t>Preencher conforme a anotacao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</si>
</sst>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i/>
      <u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FECE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1" fontId="0" fillId="0" borderId="0" xfId="0" applyNumberFormat="1"/>
    <xf numFmtId="0" fontId="0" fillId="0" borderId="3" xfId="0" applyBorder="1"/>
    <xf numFmtId="0" fontId="0" fillId="0" borderId="4" xfId="0" applyBorder="1"/>
    <xf numFmtId="0" fontId="0" fillId="2" borderId="4" xfId="0" applyFill="1" applyBorder="1"/>
    <xf numFmtId="1" fontId="0" fillId="2" borderId="4" xfId="0" applyNumberFormat="1" applyFill="1" applyBorder="1" applyAlignment="1">
      <alignment horizontal="center"/>
    </xf>
    <xf numFmtId="0" fontId="0" fillId="2" borderId="5" xfId="0" applyFill="1" applyBorder="1"/>
    <xf numFmtId="0" fontId="0" fillId="0" borderId="6" xfId="0" applyBorder="1"/>
    <xf numFmtId="164" fontId="0" fillId="2" borderId="9" xfId="0" applyNumberFormat="1" applyFill="1" applyBorder="1"/>
    <xf numFmtId="0" fontId="0" fillId="2" borderId="6" xfId="0" applyFill="1" applyBorder="1"/>
    <xf numFmtId="0" fontId="1" fillId="0" borderId="1" xfId="0" applyFont="1" applyBorder="1"/>
    <xf numFmtId="0" fontId="1" fillId="0" borderId="15" xfId="0" applyFont="1" applyBorder="1"/>
    <xf numFmtId="0" fontId="1" fillId="0" borderId="14" xfId="0" applyFont="1" applyBorder="1"/>
    <xf numFmtId="0" fontId="1" fillId="0" borderId="19" xfId="0" applyFont="1" applyBorder="1"/>
    <xf numFmtId="0" fontId="1" fillId="0" borderId="7" xfId="0" applyFont="1" applyBorder="1"/>
    <xf numFmtId="0" fontId="1" fillId="0" borderId="2" xfId="0" applyFont="1" applyBorder="1"/>
    <xf numFmtId="0" fontId="3" fillId="0" borderId="8" xfId="0" applyFont="1" applyBorder="1"/>
    <xf numFmtId="0" fontId="3" fillId="0" borderId="10" xfId="0" applyFont="1" applyBorder="1"/>
    <xf numFmtId="0" fontId="3" fillId="0" borderId="2" xfId="0" applyFont="1" applyBorder="1"/>
    <xf numFmtId="0" fontId="3" fillId="0" borderId="11" xfId="0" applyFont="1" applyBorder="1"/>
    <xf numFmtId="0" fontId="3" fillId="0" borderId="7" xfId="0" applyFont="1" applyBorder="1"/>
    <xf numFmtId="0" fontId="3" fillId="0" borderId="1" xfId="0" applyFont="1" applyBorder="1"/>
    <xf numFmtId="0" fontId="0" fillId="3" borderId="12" xfId="0" applyFill="1" applyBorder="1"/>
    <xf numFmtId="0" fontId="0" fillId="3" borderId="5" xfId="0" applyFill="1" applyBorder="1"/>
    <xf numFmtId="0" fontId="0" fillId="3" borderId="4" xfId="0" applyFill="1" applyBorder="1"/>
    <xf numFmtId="1" fontId="0" fillId="3" borderId="4" xfId="0" applyNumberFormat="1" applyFill="1" applyBorder="1" applyAlignment="1">
      <alignment horizontal="center"/>
    </xf>
    <xf numFmtId="164" fontId="0" fillId="3" borderId="9" xfId="0" applyNumberFormat="1" applyFill="1" applyBorder="1"/>
    <xf numFmtId="164" fontId="0" fillId="3" borderId="13" xfId="0" applyNumberFormat="1" applyFill="1" applyBorder="1"/>
    <xf numFmtId="1" fontId="0" fillId="3" borderId="6" xfId="0" applyNumberFormat="1" applyFill="1" applyBorder="1" applyAlignment="1">
      <alignment horizontal="center"/>
    </xf>
    <xf numFmtId="0" fontId="0" fillId="3" borderId="6" xfId="0" applyFill="1" applyBorder="1"/>
    <xf numFmtId="0" fontId="0" fillId="0" borderId="0" xfId="0" applyAlignment="1">
      <alignment wrapText="1"/>
    </xf>
    <xf numFmtId="0" fontId="4" fillId="4" borderId="0" xfId="0" applyFont="1" applyFill="1"/>
    <xf numFmtId="0" fontId="0" fillId="4" borderId="4" xfId="0" applyFill="1" applyBorder="1"/>
    <xf numFmtId="0" fontId="0" fillId="5" borderId="4" xfId="0" applyFill="1" applyBorder="1"/>
    <xf numFmtId="0" fontId="4" fillId="6" borderId="0" xfId="0" applyFont="1" applyFill="1"/>
    <xf numFmtId="0" fontId="1" fillId="6" borderId="1" xfId="0" applyFont="1" applyFill="1" applyBorder="1"/>
    <xf numFmtId="0" fontId="0" fillId="4" borderId="10" xfId="0" applyFill="1" applyBorder="1"/>
    <xf numFmtId="0" fontId="0" fillId="4" borderId="9" xfId="0" applyFill="1" applyBorder="1"/>
    <xf numFmtId="0" fontId="2" fillId="0" borderId="16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0" fillId="5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5" borderId="11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2" fillId="6" borderId="16" xfId="0" applyFont="1" applyFill="1" applyBorder="1" applyAlignment="1">
      <alignment horizontal="center"/>
    </xf>
    <xf numFmtId="0" fontId="2" fillId="6" borderId="17" xfId="0" applyFont="1" applyFill="1" applyBorder="1" applyAlignment="1">
      <alignment horizontal="center"/>
    </xf>
    <xf numFmtId="0" fontId="2" fillId="6" borderId="1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FECE1"/>
      <color rgb="FFE1DF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6C078-DE4A-9142-B8E3-82FF4C7B718D}">
  <dimension ref="A1:Z37"/>
  <sheetViews>
    <sheetView tabSelected="1" topLeftCell="I1" workbookViewId="0">
      <selection activeCell="O29" sqref="O29"/>
    </sheetView>
  </sheetViews>
  <sheetFormatPr baseColWidth="10" defaultColWidth="8.83203125" defaultRowHeight="15" x14ac:dyDescent="0.2"/>
  <cols>
    <col min="1" max="1" width="12.33203125" customWidth="1"/>
    <col min="2" max="2" width="10.5" customWidth="1"/>
    <col min="3" max="3" width="2.6640625" customWidth="1"/>
    <col min="6" max="7" width="0" hidden="1" customWidth="1"/>
    <col min="8" max="8" width="2.5" customWidth="1"/>
    <col min="10" max="10" width="2.6640625" customWidth="1"/>
    <col min="12" max="12" width="11.5" customWidth="1"/>
    <col min="14" max="14" width="2.5" customWidth="1"/>
    <col min="16" max="16" width="2.6640625" customWidth="1"/>
    <col min="18" max="18" width="2.83203125" customWidth="1"/>
    <col min="20" max="20" width="11.83203125" customWidth="1"/>
    <col min="22" max="22" width="2" customWidth="1"/>
    <col min="23" max="23" width="11.6640625" customWidth="1"/>
    <col min="24" max="24" width="12.5" customWidth="1"/>
  </cols>
  <sheetData>
    <row r="1" spans="1:26" ht="16" thickBot="1" x14ac:dyDescent="0.25"/>
    <row r="2" spans="1:26" ht="27" thickBot="1" x14ac:dyDescent="0.35">
      <c r="A2" s="38" t="s">
        <v>35</v>
      </c>
      <c r="B2" s="39"/>
      <c r="C2" s="52" t="s">
        <v>36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4"/>
      <c r="W2" s="10" t="s">
        <v>29</v>
      </c>
      <c r="X2" s="35">
        <v>35.660899999999998</v>
      </c>
    </row>
    <row r="3" spans="1:26" ht="16" thickBot="1" x14ac:dyDescent="0.25">
      <c r="A3" s="11" t="s">
        <v>0</v>
      </c>
      <c r="B3" s="12" t="s">
        <v>5</v>
      </c>
      <c r="C3" s="12"/>
      <c r="D3" s="12" t="s">
        <v>19</v>
      </c>
      <c r="E3" s="12" t="s">
        <v>20</v>
      </c>
      <c r="F3" s="12" t="s">
        <v>26</v>
      </c>
      <c r="G3" s="12"/>
      <c r="H3" s="12"/>
      <c r="I3" s="12" t="s">
        <v>13</v>
      </c>
      <c r="J3" s="12"/>
      <c r="K3" s="12" t="s">
        <v>21</v>
      </c>
      <c r="L3" s="12" t="s">
        <v>28</v>
      </c>
      <c r="M3" s="12" t="s">
        <v>15</v>
      </c>
      <c r="N3" s="12"/>
      <c r="O3" s="12" t="s">
        <v>22</v>
      </c>
      <c r="P3" s="12"/>
      <c r="Q3" s="12" t="s">
        <v>23</v>
      </c>
      <c r="R3" s="12"/>
      <c r="S3" s="12" t="s">
        <v>24</v>
      </c>
      <c r="T3" s="12" t="s">
        <v>32</v>
      </c>
      <c r="U3" s="12" t="s">
        <v>27</v>
      </c>
      <c r="V3" s="12"/>
      <c r="W3" s="12" t="s">
        <v>25</v>
      </c>
      <c r="X3" s="13"/>
    </row>
    <row r="4" spans="1:26" ht="17" thickTop="1" thickBot="1" x14ac:dyDescent="0.25">
      <c r="A4" s="14" t="s">
        <v>1</v>
      </c>
      <c r="D4" s="20" t="s">
        <v>14</v>
      </c>
      <c r="X4" s="2"/>
    </row>
    <row r="5" spans="1:26" x14ac:dyDescent="0.2">
      <c r="A5" s="16" t="s">
        <v>2</v>
      </c>
      <c r="B5" s="4">
        <v>338</v>
      </c>
      <c r="C5" s="3"/>
      <c r="D5" s="6">
        <v>3250</v>
      </c>
      <c r="E5" s="4">
        <v>572</v>
      </c>
      <c r="F5" s="3">
        <v>3160</v>
      </c>
      <c r="G5" s="3">
        <v>3340</v>
      </c>
      <c r="H5" s="3"/>
      <c r="I5" s="33">
        <v>1E-3</v>
      </c>
      <c r="J5" s="3"/>
      <c r="K5" s="32">
        <v>0.41899999999999998</v>
      </c>
      <c r="L5" s="4">
        <f>K5-I5</f>
        <v>0.41799999999999998</v>
      </c>
      <c r="M5" s="32">
        <v>1.98</v>
      </c>
      <c r="N5" s="3"/>
      <c r="O5" s="4">
        <v>4.4198000000000001E-2</v>
      </c>
      <c r="P5" s="3"/>
      <c r="Q5" s="4">
        <f>X2/1000</f>
        <v>3.5660899999999995E-2</v>
      </c>
      <c r="R5" s="3"/>
      <c r="S5" s="34">
        <v>3</v>
      </c>
      <c r="T5" s="34">
        <v>5</v>
      </c>
      <c r="U5" s="4">
        <f t="shared" ref="U5:U18" si="0">S5-I5</f>
        <v>2.9990000000000001</v>
      </c>
      <c r="V5" s="3"/>
      <c r="W5" s="5">
        <f t="shared" ref="W5" si="1">(U5*O5*D5)/(L5*Q5)</f>
        <v>28899.735166231756</v>
      </c>
      <c r="X5" s="8">
        <f t="shared" ref="X5" si="2">W5*SQRT((U5*T5/100/U5)^2+(L5*M5/100/L5)^2+(E5/D5)^2)</f>
        <v>5318.4967104829038</v>
      </c>
    </row>
    <row r="6" spans="1:26" x14ac:dyDescent="0.2">
      <c r="A6" s="17"/>
      <c r="B6" s="4">
        <v>911</v>
      </c>
      <c r="C6" s="3"/>
      <c r="D6" s="4">
        <v>3250</v>
      </c>
      <c r="E6" s="4">
        <v>572</v>
      </c>
      <c r="F6" s="3"/>
      <c r="G6" s="3"/>
      <c r="H6" s="3"/>
      <c r="I6" s="33">
        <v>6.0000000000000001E-3</v>
      </c>
      <c r="J6" s="3"/>
      <c r="K6" s="31">
        <v>0.39500000000000002</v>
      </c>
      <c r="L6" s="4">
        <f t="shared" ref="L6:L18" si="3">K6-I6</f>
        <v>0.38900000000000001</v>
      </c>
      <c r="M6" s="32">
        <v>1.92</v>
      </c>
      <c r="N6" s="3"/>
      <c r="O6" s="4">
        <v>4.4198000000000001E-2</v>
      </c>
      <c r="P6" s="3"/>
      <c r="Q6" s="4">
        <f>X2/1000</f>
        <v>3.5660899999999995E-2</v>
      </c>
      <c r="R6" s="3"/>
      <c r="S6" s="34">
        <v>5</v>
      </c>
      <c r="T6" s="34">
        <v>5</v>
      </c>
      <c r="U6" s="4">
        <f t="shared" si="0"/>
        <v>4.9939999999999998</v>
      </c>
      <c r="V6" s="3"/>
      <c r="W6" s="5">
        <f t="shared" ref="W6:W18" si="4">(U6*O6*D6)/(L6*Q6)</f>
        <v>51712.152518386545</v>
      </c>
      <c r="X6" s="8">
        <f t="shared" ref="X6:X18" si="5">W6*SQRT((U6*T6/100/U6)^2+(L6*M6/100/L6)^2+(E6/D6)^2)</f>
        <v>9513.4395977881723</v>
      </c>
    </row>
    <row r="7" spans="1:26" x14ac:dyDescent="0.2">
      <c r="A7" s="17" t="s">
        <v>3</v>
      </c>
      <c r="B7" s="4">
        <v>727</v>
      </c>
      <c r="C7" s="3"/>
      <c r="D7" s="4">
        <v>3250</v>
      </c>
      <c r="E7" s="4">
        <v>572</v>
      </c>
      <c r="F7" s="3"/>
      <c r="G7" s="3"/>
      <c r="H7" s="3"/>
      <c r="I7" s="33">
        <v>2E-3</v>
      </c>
      <c r="J7" s="3"/>
      <c r="K7" s="31">
        <v>0.13800000000000001</v>
      </c>
      <c r="L7" s="4">
        <f t="shared" si="3"/>
        <v>0.13600000000000001</v>
      </c>
      <c r="M7" s="32">
        <v>4.33</v>
      </c>
      <c r="N7" s="3"/>
      <c r="O7" s="4">
        <v>4.4198000000000001E-2</v>
      </c>
      <c r="P7" s="3"/>
      <c r="Q7" s="4">
        <f>X2/1000</f>
        <v>3.5660899999999995E-2</v>
      </c>
      <c r="R7" s="3"/>
      <c r="S7" s="34">
        <v>5</v>
      </c>
      <c r="T7" s="34">
        <v>5</v>
      </c>
      <c r="U7" s="4">
        <f>S7-I7</f>
        <v>4.9980000000000002</v>
      </c>
      <c r="V7" s="3"/>
      <c r="W7" s="5">
        <f t="shared" si="4"/>
        <v>148030.43739782227</v>
      </c>
      <c r="X7" s="8">
        <f>W7*SQRT((U7*T7/100/U7)^2+(L7*M7/100/L7)^2+(E7/D7)^2)</f>
        <v>27832.43467763087</v>
      </c>
    </row>
    <row r="8" spans="1:26" x14ac:dyDescent="0.2">
      <c r="A8" s="17" t="s">
        <v>4</v>
      </c>
      <c r="B8" s="4">
        <v>238</v>
      </c>
      <c r="C8" s="3"/>
      <c r="D8" s="4">
        <v>3250</v>
      </c>
      <c r="E8" s="4">
        <v>572</v>
      </c>
      <c r="F8" s="3"/>
      <c r="G8" s="3"/>
      <c r="H8" s="3"/>
      <c r="I8" s="33">
        <v>6.0000000000000001E-3</v>
      </c>
      <c r="J8" s="3"/>
      <c r="K8" s="31">
        <v>2.4089999999999998</v>
      </c>
      <c r="L8" s="4">
        <f t="shared" si="3"/>
        <v>2.403</v>
      </c>
      <c r="M8" s="32">
        <v>0.78</v>
      </c>
      <c r="N8" s="3"/>
      <c r="O8" s="4">
        <v>4.4198000000000001E-2</v>
      </c>
      <c r="P8" s="3"/>
      <c r="Q8" s="4">
        <f>X2/1000</f>
        <v>3.5660899999999995E-2</v>
      </c>
      <c r="R8" s="3"/>
      <c r="S8" s="34">
        <v>5</v>
      </c>
      <c r="T8" s="34">
        <v>5</v>
      </c>
      <c r="U8" s="4">
        <f>S8-I8</f>
        <v>4.9939999999999998</v>
      </c>
      <c r="V8" s="3"/>
      <c r="W8" s="5">
        <f t="shared" si="4"/>
        <v>8371.2140364762236</v>
      </c>
      <c r="X8" s="8">
        <f>W8*SQRT((U8*T8/100/U8)^2+(L8*M8/100/L8)^2+(E8/D8)^2)</f>
        <v>1533.0259827671448</v>
      </c>
    </row>
    <row r="9" spans="1:26" ht="16" thickBot="1" x14ac:dyDescent="0.25">
      <c r="A9" s="15"/>
      <c r="X9" s="2"/>
    </row>
    <row r="10" spans="1:26" ht="16" thickBot="1" x14ac:dyDescent="0.25">
      <c r="A10" s="10" t="s">
        <v>6</v>
      </c>
      <c r="D10" s="21" t="s">
        <v>16</v>
      </c>
      <c r="X10" s="2"/>
    </row>
    <row r="11" spans="1:26" x14ac:dyDescent="0.2">
      <c r="A11" s="16" t="s">
        <v>7</v>
      </c>
      <c r="B11" s="4">
        <v>63</v>
      </c>
      <c r="C11" s="3"/>
      <c r="D11" s="23"/>
      <c r="E11" s="24"/>
      <c r="F11" s="3">
        <v>4910</v>
      </c>
      <c r="G11" s="3">
        <v>4970</v>
      </c>
      <c r="H11" s="3"/>
      <c r="I11" s="24"/>
      <c r="J11" s="3"/>
      <c r="K11" s="24"/>
      <c r="L11" s="24"/>
      <c r="M11" s="24"/>
      <c r="N11" s="3"/>
      <c r="O11" s="24"/>
      <c r="P11" s="3"/>
      <c r="Q11" s="24"/>
      <c r="R11" s="3"/>
      <c r="S11" s="24"/>
      <c r="T11" s="24"/>
      <c r="U11" s="24"/>
      <c r="V11" s="3"/>
      <c r="W11" s="25"/>
      <c r="X11" s="26"/>
    </row>
    <row r="12" spans="1:26" x14ac:dyDescent="0.2">
      <c r="A12" s="17" t="s">
        <v>8</v>
      </c>
      <c r="B12" s="4">
        <v>351</v>
      </c>
      <c r="C12" s="3"/>
      <c r="D12" s="4">
        <v>4940</v>
      </c>
      <c r="E12" s="4">
        <v>494</v>
      </c>
      <c r="F12" s="3"/>
      <c r="G12" s="3"/>
      <c r="H12" s="3"/>
      <c r="I12" s="33">
        <v>0.01</v>
      </c>
      <c r="J12" s="3"/>
      <c r="K12" s="31">
        <v>2.25</v>
      </c>
      <c r="L12" s="4">
        <f t="shared" si="3"/>
        <v>2.2400000000000002</v>
      </c>
      <c r="M12" s="32">
        <v>0.85</v>
      </c>
      <c r="N12" s="3"/>
      <c r="O12" s="4">
        <v>5.0967999999999999E-2</v>
      </c>
      <c r="P12" s="3"/>
      <c r="Q12" s="4">
        <f>X2/1000</f>
        <v>3.5660899999999995E-2</v>
      </c>
      <c r="R12" s="3"/>
      <c r="S12" s="34"/>
      <c r="T12" s="34"/>
      <c r="U12" s="4">
        <f>S12-I12</f>
        <v>-0.01</v>
      </c>
      <c r="V12" s="3"/>
      <c r="W12" s="5">
        <f t="shared" si="4"/>
        <v>-31.519855880570276</v>
      </c>
      <c r="X12" s="8">
        <f t="shared" si="5"/>
        <v>-3.1633516430059729</v>
      </c>
    </row>
    <row r="13" spans="1:26" x14ac:dyDescent="0.2">
      <c r="A13" s="17" t="s">
        <v>9</v>
      </c>
      <c r="B13" s="4">
        <v>609</v>
      </c>
      <c r="C13" s="3"/>
      <c r="D13" s="4">
        <v>4940</v>
      </c>
      <c r="E13" s="4">
        <v>494</v>
      </c>
      <c r="F13" s="3"/>
      <c r="G13" s="3"/>
      <c r="H13" s="3"/>
      <c r="I13" s="33">
        <v>8.9999999999999993E-3</v>
      </c>
      <c r="J13" s="3"/>
      <c r="K13" s="32">
        <v>1.498</v>
      </c>
      <c r="L13" s="4">
        <f t="shared" si="3"/>
        <v>1.4890000000000001</v>
      </c>
      <c r="M13" s="32">
        <v>1.01</v>
      </c>
      <c r="N13" s="3"/>
      <c r="O13" s="4">
        <v>5.0967999999999999E-2</v>
      </c>
      <c r="P13" s="3"/>
      <c r="Q13" s="4">
        <f>X2/1000</f>
        <v>3.5660899999999995E-2</v>
      </c>
      <c r="R13" s="3"/>
      <c r="S13" s="34"/>
      <c r="T13" s="34"/>
      <c r="U13" s="4">
        <f t="shared" si="0"/>
        <v>-8.9999999999999993E-3</v>
      </c>
      <c r="V13" s="3"/>
      <c r="W13" s="5">
        <f t="shared" si="4"/>
        <v>-42.675641004183802</v>
      </c>
      <c r="X13" s="8">
        <f t="shared" si="5"/>
        <v>-4.2892755818978481</v>
      </c>
      <c r="Z13" s="1"/>
    </row>
    <row r="14" spans="1:26" x14ac:dyDescent="0.2">
      <c r="A14" s="17"/>
      <c r="B14" s="4">
        <v>1120</v>
      </c>
      <c r="C14" s="3"/>
      <c r="D14" s="4">
        <v>4940</v>
      </c>
      <c r="E14" s="4">
        <v>494</v>
      </c>
      <c r="F14" s="3"/>
      <c r="G14" s="3"/>
      <c r="H14" s="3"/>
      <c r="I14" s="33">
        <v>3.0000000000000001E-3</v>
      </c>
      <c r="J14" s="3"/>
      <c r="K14" s="31">
        <v>0.05</v>
      </c>
      <c r="L14" s="4">
        <f>K14-I14</f>
        <v>4.7E-2</v>
      </c>
      <c r="M14" s="32">
        <v>6.27</v>
      </c>
      <c r="N14" s="3"/>
      <c r="O14" s="4">
        <v>5.0967999999999999E-2</v>
      </c>
      <c r="P14" s="3"/>
      <c r="Q14" s="4">
        <f>X2/1000</f>
        <v>3.5660899999999995E-2</v>
      </c>
      <c r="R14" s="3"/>
      <c r="S14" s="34"/>
      <c r="T14" s="34"/>
      <c r="U14" s="4">
        <f t="shared" si="0"/>
        <v>-3.0000000000000001E-3</v>
      </c>
      <c r="V14" s="3"/>
      <c r="W14" s="5">
        <f t="shared" si="4"/>
        <v>-450.6668755690049</v>
      </c>
      <c r="X14" s="8">
        <f t="shared" si="5"/>
        <v>-53.192610518911131</v>
      </c>
    </row>
    <row r="15" spans="1:26" x14ac:dyDescent="0.2">
      <c r="A15" s="17" t="s">
        <v>10</v>
      </c>
      <c r="B15" s="4">
        <v>46</v>
      </c>
      <c r="C15" s="3"/>
      <c r="D15" s="4">
        <v>4940</v>
      </c>
      <c r="E15" s="4">
        <v>494</v>
      </c>
      <c r="F15" s="3"/>
      <c r="G15" s="3"/>
      <c r="H15" s="3"/>
      <c r="I15" s="33">
        <v>1.2999999999999999E-2</v>
      </c>
      <c r="J15" s="3"/>
      <c r="K15" s="32">
        <v>9.7000000000000003E-2</v>
      </c>
      <c r="L15" s="4">
        <f t="shared" si="3"/>
        <v>8.4000000000000005E-2</v>
      </c>
      <c r="M15" s="32">
        <v>7.09</v>
      </c>
      <c r="N15" s="3"/>
      <c r="O15" s="4">
        <v>5.0967999999999999E-2</v>
      </c>
      <c r="P15" s="3"/>
      <c r="Q15" s="4">
        <f>X2/1000</f>
        <v>3.5660899999999995E-2</v>
      </c>
      <c r="R15" s="3"/>
      <c r="S15" s="34"/>
      <c r="T15" s="34"/>
      <c r="U15" s="4">
        <f t="shared" si="0"/>
        <v>-1.2999999999999999E-2</v>
      </c>
      <c r="V15" s="3"/>
      <c r="W15" s="5">
        <f t="shared" si="4"/>
        <v>-1092.6883371931028</v>
      </c>
      <c r="X15" s="8">
        <f t="shared" si="5"/>
        <v>-133.94598654064038</v>
      </c>
    </row>
    <row r="16" spans="1:26" ht="16" thickBot="1" x14ac:dyDescent="0.25">
      <c r="A16" s="18"/>
      <c r="X16" s="2"/>
    </row>
    <row r="17" spans="1:24" ht="16" thickBot="1" x14ac:dyDescent="0.25">
      <c r="A17" s="18"/>
      <c r="D17" s="21" t="s">
        <v>17</v>
      </c>
      <c r="X17" s="2"/>
    </row>
    <row r="18" spans="1:24" x14ac:dyDescent="0.2">
      <c r="A18" s="17" t="s">
        <v>11</v>
      </c>
      <c r="B18" s="4">
        <v>1460</v>
      </c>
      <c r="C18" s="3"/>
      <c r="D18" s="6">
        <v>14000</v>
      </c>
      <c r="E18" s="4">
        <v>894</v>
      </c>
      <c r="F18" s="3">
        <v>13600</v>
      </c>
      <c r="G18" s="3">
        <v>14400</v>
      </c>
      <c r="H18" s="3"/>
      <c r="I18" s="33">
        <v>1.0999999999999999E-2</v>
      </c>
      <c r="J18" s="3"/>
      <c r="K18" s="31">
        <v>0.499</v>
      </c>
      <c r="L18" s="4">
        <f t="shared" si="3"/>
        <v>0.48799999999999999</v>
      </c>
      <c r="M18" s="32">
        <v>1.69</v>
      </c>
      <c r="N18" s="3"/>
      <c r="O18" s="4">
        <v>5.0692000000000001E-2</v>
      </c>
      <c r="P18" s="3"/>
      <c r="Q18" s="4">
        <f>X2/1000</f>
        <v>3.5660899999999995E-2</v>
      </c>
      <c r="R18" s="3"/>
      <c r="S18" s="34"/>
      <c r="T18" s="34"/>
      <c r="U18" s="4">
        <f t="shared" si="0"/>
        <v>-1.0999999999999999E-2</v>
      </c>
      <c r="V18" s="3"/>
      <c r="W18" s="5">
        <f t="shared" si="4"/>
        <v>-448.58838598494413</v>
      </c>
      <c r="X18" s="8">
        <f t="shared" si="5"/>
        <v>-29.631783147101704</v>
      </c>
    </row>
    <row r="19" spans="1:24" ht="16" thickBot="1" x14ac:dyDescent="0.25">
      <c r="A19" s="18"/>
      <c r="X19" s="2"/>
    </row>
    <row r="20" spans="1:24" ht="16" thickBot="1" x14ac:dyDescent="0.25">
      <c r="A20" s="18"/>
      <c r="D20" s="21" t="s">
        <v>18</v>
      </c>
      <c r="X20" s="2"/>
    </row>
    <row r="21" spans="1:24" ht="16" thickBot="1" x14ac:dyDescent="0.25">
      <c r="A21" s="19" t="s">
        <v>12</v>
      </c>
      <c r="B21" s="9">
        <v>661</v>
      </c>
      <c r="C21" s="7"/>
      <c r="D21" s="22"/>
      <c r="E21" s="29"/>
      <c r="F21" s="7">
        <v>5200</v>
      </c>
      <c r="G21" s="7">
        <v>5360</v>
      </c>
      <c r="H21" s="7"/>
      <c r="I21" s="29"/>
      <c r="J21" s="7"/>
      <c r="K21" s="29"/>
      <c r="L21" s="29"/>
      <c r="M21" s="29"/>
      <c r="N21" s="7"/>
      <c r="O21" s="29"/>
      <c r="P21" s="7"/>
      <c r="Q21" s="29"/>
      <c r="R21" s="7"/>
      <c r="S21" s="29"/>
      <c r="T21" s="29"/>
      <c r="U21" s="29"/>
      <c r="V21" s="7"/>
      <c r="W21" s="28"/>
      <c r="X21" s="27"/>
    </row>
    <row r="23" spans="1:24" ht="16" thickBot="1" x14ac:dyDescent="0.25">
      <c r="D23" s="40" t="s">
        <v>37</v>
      </c>
      <c r="E23" s="40"/>
      <c r="F23" s="40"/>
      <c r="G23" s="40"/>
      <c r="H23" s="40"/>
      <c r="I23" s="40"/>
      <c r="K23" s="41" t="s">
        <v>38</v>
      </c>
      <c r="L23" s="41"/>
      <c r="M23" s="41"/>
      <c r="N23" s="41"/>
      <c r="O23" s="41"/>
      <c r="P23" s="41"/>
    </row>
    <row r="24" spans="1:24" ht="22" thickBot="1" x14ac:dyDescent="0.3">
      <c r="A24" s="44" t="s">
        <v>33</v>
      </c>
      <c r="B24" s="45"/>
      <c r="D24" s="40"/>
      <c r="E24" s="40"/>
      <c r="F24" s="40"/>
      <c r="G24" s="40"/>
      <c r="H24" s="40"/>
      <c r="I24" s="40"/>
      <c r="K24" s="41"/>
      <c r="L24" s="41"/>
      <c r="M24" s="41"/>
      <c r="N24" s="41"/>
      <c r="O24" s="41"/>
      <c r="P24" s="41"/>
    </row>
    <row r="25" spans="1:24" x14ac:dyDescent="0.2">
      <c r="A25" s="50" t="s">
        <v>30</v>
      </c>
      <c r="B25" s="51"/>
      <c r="D25" s="40"/>
      <c r="E25" s="40"/>
      <c r="F25" s="40"/>
      <c r="G25" s="40"/>
      <c r="H25" s="40"/>
      <c r="I25" s="40"/>
      <c r="K25" s="41"/>
      <c r="L25" s="41"/>
      <c r="M25" s="41"/>
      <c r="N25" s="41"/>
      <c r="O25" s="41"/>
      <c r="P25" s="41"/>
    </row>
    <row r="26" spans="1:24" x14ac:dyDescent="0.2">
      <c r="A26" s="48" t="s">
        <v>31</v>
      </c>
      <c r="B26" s="49"/>
    </row>
    <row r="27" spans="1:24" x14ac:dyDescent="0.2">
      <c r="A27" s="46" t="s">
        <v>34</v>
      </c>
      <c r="B27" s="47"/>
    </row>
    <row r="28" spans="1:24" x14ac:dyDescent="0.2">
      <c r="A28" s="36" t="s">
        <v>39</v>
      </c>
      <c r="B28" s="37"/>
    </row>
    <row r="29" spans="1:24" ht="16" thickBot="1" x14ac:dyDescent="0.25">
      <c r="A29" s="42" t="s">
        <v>39</v>
      </c>
      <c r="B29" s="43"/>
    </row>
    <row r="30" spans="1:24" ht="15" customHeight="1" x14ac:dyDescent="0.2"/>
    <row r="33" spans="4:9" x14ac:dyDescent="0.2">
      <c r="D33" s="30"/>
      <c r="E33" s="30"/>
      <c r="F33" s="30"/>
      <c r="G33" s="30"/>
      <c r="H33" s="30"/>
      <c r="I33" s="30"/>
    </row>
    <row r="34" spans="4:9" x14ac:dyDescent="0.2">
      <c r="D34" s="30"/>
      <c r="E34" s="30"/>
      <c r="F34" s="30"/>
      <c r="G34" s="30"/>
      <c r="H34" s="30"/>
      <c r="I34" s="30"/>
    </row>
    <row r="35" spans="4:9" x14ac:dyDescent="0.2">
      <c r="D35" s="30"/>
      <c r="E35" s="30"/>
      <c r="F35" s="30"/>
      <c r="G35" s="30"/>
      <c r="H35" s="30"/>
      <c r="I35" s="30"/>
    </row>
    <row r="36" spans="4:9" x14ac:dyDescent="0.2">
      <c r="D36" s="30"/>
      <c r="E36" s="30"/>
      <c r="F36" s="30"/>
      <c r="G36" s="30"/>
      <c r="H36" s="30"/>
      <c r="I36" s="30"/>
    </row>
    <row r="37" spans="4:9" x14ac:dyDescent="0.2">
      <c r="D37" s="30"/>
      <c r="E37" s="30"/>
      <c r="F37" s="30"/>
      <c r="G37" s="30"/>
      <c r="H37" s="30"/>
      <c r="I37" s="30"/>
    </row>
  </sheetData>
  <mergeCells count="9">
    <mergeCell ref="A2:B2"/>
    <mergeCell ref="D23:I25"/>
    <mergeCell ref="K23:P25"/>
    <mergeCell ref="A29:B29"/>
    <mergeCell ref="A24:B24"/>
    <mergeCell ref="A27:B27"/>
    <mergeCell ref="A26:B26"/>
    <mergeCell ref="A25:B25"/>
    <mergeCell ref="C2:V2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calculo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Gustavo  Pires Bertaco</cp:lastModifiedBy>
  <dcterms:created xsi:type="dcterms:W3CDTF">2014-02-13T14:11:10Z</dcterms:created>
  <dcterms:modified xsi:type="dcterms:W3CDTF">2022-12-23T04:18:35Z</dcterms:modified>
</cp:coreProperties>
</file>