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tetura de Computadores\Introdução Exel\Exercícios\"/>
    </mc:Choice>
  </mc:AlternateContent>
  <xr:revisionPtr revIDLastSave="0" documentId="13_ncr:1_{7BDF3F60-DA80-403C-BB2B-3A39C4E8C886}" xr6:coauthVersionLast="47" xr6:coauthVersionMax="47" xr10:uidLastSave="{00000000-0000-0000-0000-000000000000}"/>
  <bookViews>
    <workbookView xWindow="-120" yWindow="-120" windowWidth="20730" windowHeight="11040" firstSheet="3" activeTab="4" xr2:uid="{6132FDE0-2074-4AC5-9F82-63193AFF9839}"/>
  </bookViews>
  <sheets>
    <sheet name="Exemplo 1" sheetId="1" r:id="rId1"/>
    <sheet name="Exemplo 2" sheetId="2" r:id="rId2"/>
    <sheet name="Cálculo Compra Carro" sheetId="3" r:id="rId3"/>
    <sheet name="Preço Terreno Parcelado" sheetId="4" r:id="rId4"/>
    <sheet name="Compra Terreno SAC" sheetId="5" r:id="rId5"/>
    <sheet name="Análise dos Dados" sheetId="9" r:id="rId6"/>
  </sheets>
  <definedNames>
    <definedName name="DadosExternos_1" localSheetId="5" hidden="1">'Análise dos Dados'!$B$3:$D$10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E4" i="9"/>
  <c r="E5" i="9"/>
  <c r="E6" i="9"/>
  <c r="E7" i="9"/>
  <c r="E8" i="9"/>
  <c r="E9" i="9"/>
  <c r="E10" i="9"/>
  <c r="I5" i="9"/>
  <c r="I4" i="9"/>
  <c r="I6" i="5"/>
  <c r="I7" i="5" s="1"/>
  <c r="G6" i="5"/>
  <c r="H6" i="5" s="1"/>
  <c r="G7" i="5"/>
  <c r="H7" i="5" s="1"/>
  <c r="I5" i="5"/>
  <c r="H5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5" i="5"/>
  <c r="C6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5" i="4"/>
  <c r="G5" i="4"/>
  <c r="C18" i="3"/>
  <c r="C19" i="3" s="1"/>
  <c r="C8" i="3"/>
  <c r="C9" i="3" s="1"/>
  <c r="G4" i="1"/>
  <c r="G5" i="1"/>
  <c r="G6" i="1"/>
  <c r="G7" i="1"/>
  <c r="G8" i="1"/>
  <c r="G9" i="1"/>
  <c r="G10" i="1"/>
  <c r="G11" i="1"/>
  <c r="G12" i="1"/>
  <c r="G13" i="1"/>
  <c r="G3" i="1"/>
  <c r="F5" i="2"/>
  <c r="C4" i="1"/>
  <c r="G8" i="5" l="1"/>
  <c r="H8" i="5" s="1"/>
  <c r="I8" i="5"/>
  <c r="F5" i="4"/>
  <c r="I5" i="4" s="1"/>
  <c r="G6" i="4" s="1"/>
  <c r="F6" i="4" s="1"/>
  <c r="I6" i="4" s="1"/>
  <c r="G7" i="4" s="1"/>
  <c r="F7" i="4" s="1"/>
  <c r="G9" i="5" l="1"/>
  <c r="H9" i="5" s="1"/>
  <c r="I9" i="5"/>
  <c r="I7" i="4"/>
  <c r="G8" i="4"/>
  <c r="F8" i="4" s="1"/>
  <c r="I8" i="4" s="1"/>
  <c r="I10" i="5" l="1"/>
  <c r="G10" i="5"/>
  <c r="H10" i="5" s="1"/>
  <c r="G9" i="4"/>
  <c r="F9" i="4" s="1"/>
  <c r="I9" i="4" s="1"/>
  <c r="G11" i="5" l="1"/>
  <c r="H11" i="5" s="1"/>
  <c r="I11" i="5"/>
  <c r="G10" i="4"/>
  <c r="F10" i="4" s="1"/>
  <c r="I10" i="4" s="1"/>
  <c r="G12" i="5" l="1"/>
  <c r="H12" i="5" s="1"/>
  <c r="I12" i="5"/>
  <c r="G11" i="4"/>
  <c r="F11" i="4" s="1"/>
  <c r="I11" i="4" s="1"/>
  <c r="I13" i="5" l="1"/>
  <c r="G13" i="5"/>
  <c r="H13" i="5" s="1"/>
  <c r="G12" i="4"/>
  <c r="F12" i="4" s="1"/>
  <c r="I12" i="4" s="1"/>
  <c r="I14" i="5" l="1"/>
  <c r="G14" i="5"/>
  <c r="H14" i="5" s="1"/>
  <c r="G13" i="4"/>
  <c r="F13" i="4" s="1"/>
  <c r="I13" i="4" s="1"/>
  <c r="G15" i="5" l="1"/>
  <c r="H15" i="5" s="1"/>
  <c r="I15" i="5"/>
  <c r="G14" i="4"/>
  <c r="F14" i="4" s="1"/>
  <c r="I14" i="4" s="1"/>
  <c r="G16" i="5" l="1"/>
  <c r="H16" i="5" s="1"/>
  <c r="I16" i="5"/>
  <c r="G15" i="4"/>
  <c r="F15" i="4" s="1"/>
  <c r="I15" i="4" s="1"/>
  <c r="G17" i="5" l="1"/>
  <c r="H17" i="5" s="1"/>
  <c r="I17" i="5"/>
  <c r="G16" i="4"/>
  <c r="F16" i="4" s="1"/>
  <c r="I16" i="4" s="1"/>
  <c r="I18" i="5" l="1"/>
  <c r="G18" i="5"/>
  <c r="H18" i="5" s="1"/>
  <c r="G17" i="4"/>
  <c r="F17" i="4" s="1"/>
  <c r="I17" i="4" s="1"/>
  <c r="G19" i="5" l="1"/>
  <c r="H19" i="5" s="1"/>
  <c r="I19" i="5"/>
  <c r="G18" i="4"/>
  <c r="F18" i="4" s="1"/>
  <c r="I18" i="4" s="1"/>
  <c r="G20" i="5" l="1"/>
  <c r="H20" i="5" s="1"/>
  <c r="I20" i="5"/>
  <c r="G19" i="4"/>
  <c r="F19" i="4" s="1"/>
  <c r="I19" i="4" s="1"/>
  <c r="I21" i="5" l="1"/>
  <c r="G21" i="5"/>
  <c r="H21" i="5" s="1"/>
  <c r="G20" i="4"/>
  <c r="F20" i="4" s="1"/>
  <c r="I20" i="4" s="1"/>
  <c r="I22" i="5" l="1"/>
  <c r="G22" i="5"/>
  <c r="H22" i="5" s="1"/>
  <c r="G21" i="4"/>
  <c r="F21" i="4" s="1"/>
  <c r="I21" i="4" s="1"/>
  <c r="I23" i="5" l="1"/>
  <c r="G23" i="5"/>
  <c r="H23" i="5" s="1"/>
  <c r="G22" i="4"/>
  <c r="F22" i="4" s="1"/>
  <c r="I22" i="4" s="1"/>
  <c r="G24" i="5" l="1"/>
  <c r="H24" i="5" s="1"/>
  <c r="I24" i="5"/>
  <c r="G23" i="4"/>
  <c r="F23" i="4" s="1"/>
  <c r="I23" i="4" s="1"/>
  <c r="I25" i="5" l="1"/>
  <c r="G25" i="5"/>
  <c r="H25" i="5" s="1"/>
  <c r="G24" i="4"/>
  <c r="F24" i="4" s="1"/>
  <c r="I24" i="4" s="1"/>
  <c r="I26" i="5" l="1"/>
  <c r="G26" i="5"/>
  <c r="H26" i="5" s="1"/>
  <c r="G25" i="4"/>
  <c r="F25" i="4" s="1"/>
  <c r="I25" i="4" s="1"/>
  <c r="G27" i="5" l="1"/>
  <c r="H27" i="5" s="1"/>
  <c r="I27" i="5"/>
  <c r="G26" i="4"/>
  <c r="F26" i="4" s="1"/>
  <c r="I26" i="4" s="1"/>
  <c r="G28" i="5" l="1"/>
  <c r="H28" i="5" s="1"/>
  <c r="C6" i="5" s="1"/>
  <c r="I28" i="5"/>
  <c r="G27" i="4"/>
  <c r="F27" i="4" s="1"/>
  <c r="I27" i="4" s="1"/>
  <c r="G28" i="4" l="1"/>
  <c r="F28" i="4" s="1"/>
  <c r="I2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7FCC95-190D-4095-A507-C878194A849B}" keepAlive="1" name="Consulta - Dados" description="Conexão com a consulta 'Dados' na pasta de trabalho." type="5" refreshedVersion="0" background="1">
    <dbPr connection="Provider=Microsoft.Mashup.OleDb.1;Data Source=$Workbook$;Location=Dados;Extended Properties=&quot;&quot;" command="SELECT * FROM [Dados]"/>
  </connection>
  <connection id="2" xr16:uid="{C99A91E5-4501-432A-A831-EED20289764B}" keepAlive="1" name="Consulta - Dados (2)" description="Conexão com a consulta 'Dados (2)' na pasta de trabalho." type="5" refreshedVersion="0" background="1">
    <dbPr connection="Provider=Microsoft.Mashup.OleDb.1;Data Source=$Workbook$;Location=&quot;Dados (2)&quot;;Extended Properties=&quot;&quot;" command="SELECT * FROM [Dados (2)]"/>
  </connection>
  <connection id="3" xr16:uid="{40A13051-024A-4C58-B736-4144A2082B68}" keepAlive="1" name="Consulta - Dados (3)" description="Conexão com a consulta 'Dados (3)' na pasta de trabalho." type="5" refreshedVersion="7" background="1" saveData="1">
    <dbPr connection="Provider=Microsoft.Mashup.OleDb.1;Data Source=$Workbook$;Location=&quot;Dados (3)&quot;;Extended Properties=&quot;&quot;" command="SELECT * FROM [Dados (3)]"/>
  </connection>
</connections>
</file>

<file path=xl/sharedStrings.xml><?xml version="1.0" encoding="utf-8"?>
<sst xmlns="http://schemas.openxmlformats.org/spreadsheetml/2006/main" count="67" uniqueCount="47">
  <si>
    <t>Vm</t>
  </si>
  <si>
    <t>m/s</t>
  </si>
  <si>
    <t>S</t>
  </si>
  <si>
    <t>∆t</t>
  </si>
  <si>
    <t>s</t>
  </si>
  <si>
    <t>∆S</t>
  </si>
  <si>
    <t>m</t>
  </si>
  <si>
    <t>FHs</t>
  </si>
  <si>
    <t>S= 10t</t>
  </si>
  <si>
    <t>T</t>
  </si>
  <si>
    <t>T (S)</t>
  </si>
  <si>
    <t>V (m/s)</t>
  </si>
  <si>
    <t>Gráfico SxT</t>
  </si>
  <si>
    <t>Gráfico VxT</t>
  </si>
  <si>
    <t>FORD FUSION 2.0 TITANIUM 2017</t>
  </si>
  <si>
    <t>Valor Carro</t>
  </si>
  <si>
    <t>Entrada</t>
  </si>
  <si>
    <t>Salário</t>
  </si>
  <si>
    <t>Taxa Mensal</t>
  </si>
  <si>
    <t>Prestações</t>
  </si>
  <si>
    <t>Valor Futuro</t>
  </si>
  <si>
    <t>Parcela</t>
  </si>
  <si>
    <t>...</t>
  </si>
  <si>
    <t xml:space="preserve"> </t>
  </si>
  <si>
    <t>Valor</t>
  </si>
  <si>
    <t>Pretação</t>
  </si>
  <si>
    <t>Amortização</t>
  </si>
  <si>
    <t>Saldo Devedor</t>
  </si>
  <si>
    <t>Juros</t>
  </si>
  <si>
    <t>Taxa Juros Anual</t>
  </si>
  <si>
    <t>Total Pago</t>
  </si>
  <si>
    <t>COMPRA TERRENO</t>
  </si>
  <si>
    <t>Gustavo</t>
  </si>
  <si>
    <t>Davi</t>
  </si>
  <si>
    <t>lucas</t>
  </si>
  <si>
    <t>Bruno</t>
  </si>
  <si>
    <t>Gabriel R.</t>
  </si>
  <si>
    <t>Gabriel T.</t>
  </si>
  <si>
    <t>Matheus</t>
  </si>
  <si>
    <t>Nome</t>
  </si>
  <si>
    <t>Altura</t>
  </si>
  <si>
    <t>Idade</t>
  </si>
  <si>
    <t>Média Altura</t>
  </si>
  <si>
    <t>Média Idade</t>
  </si>
  <si>
    <t>Maior Idade</t>
  </si>
  <si>
    <t>Montanha Russa</t>
  </si>
  <si>
    <t>Taxa Juros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</si>
</sst>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3" fillId="0" borderId="5" xfId="0" applyFont="1" applyBorder="1"/>
    <xf numFmtId="0" fontId="3" fillId="0" borderId="7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8" xfId="0" applyFont="1" applyBorder="1"/>
    <xf numFmtId="0" fontId="0" fillId="0" borderId="19" xfId="0" applyBorder="1"/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24" xfId="0" applyBorder="1"/>
    <xf numFmtId="164" fontId="4" fillId="0" borderId="19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4" fillId="0" borderId="19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Velocidade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759129270133089"/>
          <c:w val="0.89019685039370078"/>
          <c:h val="0.72200323668232202"/>
        </c:manualLayout>
      </c:layout>
      <c:lineChart>
        <c:grouping val="standard"/>
        <c:varyColors val="0"/>
        <c:ser>
          <c:idx val="0"/>
          <c:order val="0"/>
          <c:tx>
            <c:strRef>
              <c:f>'Exemplo 1'!$F$2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'Exemplo 1'!$F$3:$F$13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0-47EF-8162-0D102C14E681}"/>
            </c:ext>
          </c:extLst>
        </c:ser>
        <c:ser>
          <c:idx val="1"/>
          <c:order val="1"/>
          <c:tx>
            <c:strRef>
              <c:f>'Exemplo 1'!$G$2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'Exemplo 1'!$G$3:$G$13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0-47EF-8162-0D102C14E681}"/>
            </c:ext>
          </c:extLst>
        </c:ser>
        <c:ser>
          <c:idx val="2"/>
          <c:order val="2"/>
          <c:tx>
            <c:strRef>
              <c:f>'Exemplo 1'!$H$2</c:f>
              <c:strCache>
                <c:ptCount val="1"/>
                <c:pt idx="0">
                  <c:v>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'Exemplo 1'!$H$3:$H$13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0-47EF-8162-0D102C14E6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4292879"/>
        <c:axId val="1994293839"/>
      </c:lineChart>
      <c:catAx>
        <c:axId val="199429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293839"/>
        <c:crosses val="autoZero"/>
        <c:auto val="1"/>
        <c:lblAlgn val="ctr"/>
        <c:lblOffset val="100"/>
        <c:noMultiLvlLbl val="0"/>
      </c:catAx>
      <c:valAx>
        <c:axId val="19942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2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SxT</a:t>
            </a:r>
          </a:p>
        </c:rich>
      </c:tx>
      <c:layout>
        <c:manualLayout>
          <c:xMode val="edge"/>
          <c:yMode val="edge"/>
          <c:x val="0.3763500715101642"/>
          <c:y val="3.5955047697060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'Exemplo 2'!$E$3:$F$3</c:f>
              <c:strCache>
                <c:ptCount val="2"/>
                <c:pt idx="0">
                  <c:v>T (S)</c:v>
                </c:pt>
                <c:pt idx="1">
                  <c:v>S</c:v>
                </c:pt>
              </c:strCache>
            </c:strRef>
          </c:cat>
          <c:val>
            <c:numRef>
              <c:f>'Exemplo 2'!$E$4:$F$4</c:f>
              <c:numCache>
                <c:formatCode>General</c:formatCode>
                <c:ptCount val="2"/>
                <c:pt idx="0">
                  <c:v>0</c:v>
                </c:pt>
                <c:pt idx="1">
                  <c:v>1.6666669999999999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A-43DC-96B5-98B653BFE0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'Exemplo 2'!$E$3:$F$3</c:f>
              <c:strCache>
                <c:ptCount val="2"/>
                <c:pt idx="0">
                  <c:v>T (S)</c:v>
                </c:pt>
                <c:pt idx="1">
                  <c:v>S</c:v>
                </c:pt>
              </c:strCache>
            </c:strRef>
          </c:cat>
          <c:val>
            <c:numRef>
              <c:f>'Exemplo 2'!$E$5:$F$5</c:f>
              <c:numCache>
                <c:formatCode>General</c:formatCode>
                <c:ptCount val="2"/>
                <c:pt idx="0">
                  <c:v>3</c:v>
                </c:pt>
                <c:pt idx="1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A-43DC-96B5-98B653BFE0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4289039"/>
        <c:axId val="2049505535"/>
      </c:lineChart>
      <c:catAx>
        <c:axId val="19942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505535"/>
        <c:crosses val="autoZero"/>
        <c:auto val="1"/>
        <c:lblAlgn val="ctr"/>
        <c:lblOffset val="100"/>
        <c:noMultiLvlLbl val="0"/>
      </c:catAx>
      <c:valAx>
        <c:axId val="20495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2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VxT</a:t>
            </a:r>
          </a:p>
        </c:rich>
      </c:tx>
      <c:layout>
        <c:manualLayout>
          <c:xMode val="edge"/>
          <c:yMode val="edge"/>
          <c:x val="0.38385947919639246"/>
          <c:y val="3.532009648597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'Exemplo 2'!$L$3:$M$3</c:f>
              <c:strCache>
                <c:ptCount val="2"/>
                <c:pt idx="0">
                  <c:v>T (S)</c:v>
                </c:pt>
                <c:pt idx="1">
                  <c:v>V (m/s)</c:v>
                </c:pt>
              </c:strCache>
            </c:strRef>
          </c:cat>
          <c:val>
            <c:numRef>
              <c:f>'Exemplo 2'!$L$4:$M$4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F-4FFD-A824-BCCAF8FC2C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'Exemplo 2'!$L$3:$M$3</c:f>
              <c:strCache>
                <c:ptCount val="2"/>
                <c:pt idx="0">
                  <c:v>T (S)</c:v>
                </c:pt>
                <c:pt idx="1">
                  <c:v>V (m/s)</c:v>
                </c:pt>
              </c:strCache>
            </c:strRef>
          </c:cat>
          <c:val>
            <c:numRef>
              <c:f>'Exemplo 2'!$L$5:$M$5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F-4FFD-A824-BCCAF8FC2C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975167"/>
        <c:axId val="69971807"/>
      </c:lineChart>
      <c:catAx>
        <c:axId val="6997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71807"/>
        <c:crosses val="autoZero"/>
        <c:auto val="1"/>
        <c:lblAlgn val="ctr"/>
        <c:lblOffset val="100"/>
        <c:noMultiLvlLbl val="0"/>
      </c:catAx>
      <c:valAx>
        <c:axId val="699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6</xdr:row>
      <xdr:rowOff>42862</xdr:rowOff>
    </xdr:from>
    <xdr:ext cx="65" cy="344453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C6A5991-2477-40A2-8736-0FF0C8324E59}"/>
            </a:ext>
          </a:extLst>
        </xdr:cNvPr>
        <xdr:cNvSpPr txBox="1"/>
      </xdr:nvSpPr>
      <xdr:spPr>
        <a:xfrm>
          <a:off x="1295400" y="1223962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  <a:p>
          <a:endParaRPr lang="pt-BR" sz="1100"/>
        </a:p>
      </xdr:txBody>
    </xdr:sp>
    <xdr:clientData/>
  </xdr:oneCellAnchor>
  <xdr:twoCellAnchor>
    <xdr:from>
      <xdr:col>8</xdr:col>
      <xdr:colOff>581024</xdr:colOff>
      <xdr:row>0</xdr:row>
      <xdr:rowOff>189818</xdr:rowOff>
    </xdr:from>
    <xdr:to>
      <xdr:col>18</xdr:col>
      <xdr:colOff>342898</xdr:colOff>
      <xdr:row>18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988F82-8605-A9A8-658A-D1E0D9D9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5</xdr:row>
      <xdr:rowOff>176212</xdr:rowOff>
    </xdr:from>
    <xdr:to>
      <xdr:col>8</xdr:col>
      <xdr:colOff>209550</xdr:colOff>
      <xdr:row>17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B74D98-E5E1-ACF6-02C1-96A0A5E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528637</xdr:colOff>
      <xdr:row>5</xdr:row>
      <xdr:rowOff>180975</xdr:rowOff>
    </xdr:from>
    <xdr:to>
      <xdr:col>15</xdr:col>
      <xdr:colOff>333375</xdr:colOff>
      <xdr:row>17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A5470E-D9AE-4560-4CBE-BC8F8B962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5B7EEA8-CABB-41F9-BC8D-834ED932456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6B11F7-EDC3-4DFE-A5E5-57AC9D8F5D4C}" name="Dados__3" displayName="Dados__3" ref="B3:F10" tableType="queryTable" totalsRowShown="0">
  <autoFilter ref="B3:F10" xr:uid="{B16B11F7-EDC3-4DFE-A5E5-57AC9D8F5D4C}"/>
  <tableColumns count="5">
    <tableColumn id="1" xr3:uid="{0A684225-E3EF-408A-8688-009DE17856BB}" uniqueName="1" name="Nome" queryTableFieldId="1" dataDxfId="2"/>
    <tableColumn id="2" xr3:uid="{50334F46-37D1-48D4-B1F5-59C9553E3385}" uniqueName="2" name="Altura" queryTableFieldId="2"/>
    <tableColumn id="3" xr3:uid="{2E9883F6-3220-4D61-B40B-1F0E5ECC436B}" uniqueName="3" name="Idade" queryTableFieldId="3"/>
    <tableColumn id="4" xr3:uid="{42B77F42-8C38-4C03-8D4F-19309DBF7E65}" uniqueName="4" name="Maior Idade" queryTableFieldId="4" dataDxfId="1">
      <calculatedColumnFormula>IF(D4&gt;=18, "Maior Idade","Menor Idade")</calculatedColumnFormula>
    </tableColumn>
    <tableColumn id="5" xr3:uid="{915B52AB-4AE7-4FF8-BF93-010125935B2B}" uniqueName="5" name="Montanha Russa" queryTableFieldId="5" dataDxfId="0">
      <calculatedColumnFormula>IF(Dados__3[[#This Row],[Idade]]&gt;=18,IF(Dados__3[[#This Row],[Altura]]&gt;=1.7,"Aprovado","Reprovado"),"Reprovado")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45BC-EBC6-48F8-86EF-677ED4735F01}">
  <dimension ref="B1:O13"/>
  <sheetViews>
    <sheetView zoomScale="70" zoomScaleNormal="70" workbookViewId="0">
      <selection activeCell="X11" sqref="X11"/>
    </sheetView>
  </sheetViews>
  <sheetFormatPr defaultRowHeight="15" x14ac:dyDescent="0.25"/>
  <sheetData>
    <row r="1" spans="2:15" ht="15.75" thickBot="1" x14ac:dyDescent="0.3"/>
    <row r="2" spans="2:15" x14ac:dyDescent="0.25">
      <c r="B2" s="11" t="s">
        <v>0</v>
      </c>
      <c r="C2" s="17">
        <v>10</v>
      </c>
      <c r="D2" s="14" t="s">
        <v>1</v>
      </c>
      <c r="E2" s="9"/>
      <c r="F2" s="2" t="s">
        <v>9</v>
      </c>
      <c r="G2" s="3" t="s">
        <v>2</v>
      </c>
      <c r="H2" s="4" t="s">
        <v>0</v>
      </c>
    </row>
    <row r="3" spans="2:15" x14ac:dyDescent="0.25">
      <c r="B3" s="12" t="s">
        <v>3</v>
      </c>
      <c r="C3" s="18">
        <v>20</v>
      </c>
      <c r="D3" s="15" t="s">
        <v>4</v>
      </c>
      <c r="E3" s="10"/>
      <c r="F3" s="5">
        <v>0</v>
      </c>
      <c r="G3" s="1">
        <f>$C$2*F3</f>
        <v>0</v>
      </c>
      <c r="H3" s="6">
        <v>10</v>
      </c>
    </row>
    <row r="4" spans="2:15" ht="15.75" thickBot="1" x14ac:dyDescent="0.3">
      <c r="B4" s="13" t="s">
        <v>5</v>
      </c>
      <c r="C4" s="19">
        <f>C2*C3</f>
        <v>200</v>
      </c>
      <c r="D4" s="16" t="s">
        <v>6</v>
      </c>
      <c r="E4" s="10"/>
      <c r="F4" s="5">
        <v>2</v>
      </c>
      <c r="G4" s="1">
        <f t="shared" ref="G4:G13" si="0">$C$2*F4</f>
        <v>20</v>
      </c>
      <c r="H4" s="6">
        <v>10</v>
      </c>
    </row>
    <row r="5" spans="2:15" ht="15.75" thickBot="1" x14ac:dyDescent="0.3">
      <c r="E5" s="10"/>
      <c r="F5" s="5">
        <v>4</v>
      </c>
      <c r="G5" s="1">
        <f t="shared" si="0"/>
        <v>40</v>
      </c>
      <c r="H5" s="6">
        <v>10</v>
      </c>
    </row>
    <row r="6" spans="2:15" ht="15.75" thickBot="1" x14ac:dyDescent="0.3">
      <c r="B6" s="20" t="s">
        <v>7</v>
      </c>
      <c r="C6" s="21" t="s">
        <v>8</v>
      </c>
      <c r="E6" s="10"/>
      <c r="F6" s="5">
        <v>6</v>
      </c>
      <c r="G6" s="1">
        <f t="shared" si="0"/>
        <v>60</v>
      </c>
      <c r="H6" s="6">
        <v>10</v>
      </c>
    </row>
    <row r="7" spans="2:15" x14ac:dyDescent="0.25">
      <c r="E7" s="10"/>
      <c r="F7" s="5">
        <v>8</v>
      </c>
      <c r="G7" s="1">
        <f t="shared" si="0"/>
        <v>80</v>
      </c>
      <c r="H7" s="6">
        <v>10</v>
      </c>
    </row>
    <row r="8" spans="2:15" x14ac:dyDescent="0.25">
      <c r="E8" s="10"/>
      <c r="F8" s="5">
        <v>10</v>
      </c>
      <c r="G8" s="1">
        <f t="shared" si="0"/>
        <v>100</v>
      </c>
      <c r="H8" s="6">
        <v>10</v>
      </c>
    </row>
    <row r="9" spans="2:15" x14ac:dyDescent="0.25">
      <c r="E9" s="10"/>
      <c r="F9" s="5">
        <v>12</v>
      </c>
      <c r="G9" s="1">
        <f t="shared" si="0"/>
        <v>120</v>
      </c>
      <c r="H9" s="6">
        <v>10</v>
      </c>
    </row>
    <row r="10" spans="2:15" x14ac:dyDescent="0.25">
      <c r="E10" s="10"/>
      <c r="F10" s="5">
        <v>14</v>
      </c>
      <c r="G10" s="1">
        <f t="shared" si="0"/>
        <v>140</v>
      </c>
      <c r="H10" s="6">
        <v>10</v>
      </c>
    </row>
    <row r="11" spans="2:15" x14ac:dyDescent="0.25">
      <c r="E11" s="10"/>
      <c r="F11" s="5">
        <v>16</v>
      </c>
      <c r="G11" s="1">
        <f t="shared" si="0"/>
        <v>160</v>
      </c>
      <c r="H11" s="6">
        <v>10</v>
      </c>
    </row>
    <row r="12" spans="2:15" x14ac:dyDescent="0.25">
      <c r="E12" s="10"/>
      <c r="F12" s="5">
        <v>18</v>
      </c>
      <c r="G12" s="1">
        <f t="shared" si="0"/>
        <v>180</v>
      </c>
      <c r="H12" s="6">
        <v>10</v>
      </c>
      <c r="M12" s="9"/>
      <c r="N12" s="9"/>
      <c r="O12" s="9"/>
    </row>
    <row r="13" spans="2:15" ht="15.75" thickBot="1" x14ac:dyDescent="0.3">
      <c r="E13" s="10"/>
      <c r="F13" s="7">
        <v>20</v>
      </c>
      <c r="G13" s="1">
        <f t="shared" si="0"/>
        <v>200</v>
      </c>
      <c r="H13" s="8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3BEB-2DB4-4680-A9FD-66BC5C952E54}">
  <dimension ref="E1:M5"/>
  <sheetViews>
    <sheetView workbookViewId="0">
      <selection activeCell="Q11" sqref="Q11"/>
    </sheetView>
  </sheetViews>
  <sheetFormatPr defaultRowHeight="15" x14ac:dyDescent="0.25"/>
  <sheetData>
    <row r="1" spans="5:13" ht="15.75" thickBot="1" x14ac:dyDescent="0.3"/>
    <row r="2" spans="5:13" ht="15.75" thickBot="1" x14ac:dyDescent="0.3">
      <c r="E2" s="53" t="s">
        <v>12</v>
      </c>
      <c r="F2" s="54"/>
      <c r="L2" s="53" t="s">
        <v>13</v>
      </c>
      <c r="M2" s="54"/>
    </row>
    <row r="3" spans="5:13" x14ac:dyDescent="0.25">
      <c r="E3" s="22" t="s">
        <v>10</v>
      </c>
      <c r="F3" s="4" t="s">
        <v>2</v>
      </c>
      <c r="L3" s="22" t="s">
        <v>10</v>
      </c>
      <c r="M3" s="3" t="s">
        <v>11</v>
      </c>
    </row>
    <row r="4" spans="5:13" x14ac:dyDescent="0.25">
      <c r="E4" s="23">
        <v>0</v>
      </c>
      <c r="F4" s="25">
        <v>1.6666669999999999</v>
      </c>
      <c r="L4" s="23">
        <v>0</v>
      </c>
      <c r="M4" s="24">
        <v>2</v>
      </c>
    </row>
    <row r="5" spans="5:13" ht="15.75" thickBot="1" x14ac:dyDescent="0.3">
      <c r="E5" s="26">
        <v>3</v>
      </c>
      <c r="F5" s="28">
        <f>M5/E5</f>
        <v>1.6666666666666667</v>
      </c>
      <c r="L5" s="26">
        <v>3</v>
      </c>
      <c r="M5" s="27">
        <v>5</v>
      </c>
    </row>
  </sheetData>
  <mergeCells count="2">
    <mergeCell ref="E2:F2"/>
    <mergeCell ref="L2:M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1229-BEBD-48F1-982B-3948C3F04F75}">
  <dimension ref="B1:C19"/>
  <sheetViews>
    <sheetView workbookViewId="0">
      <selection activeCell="F16" sqref="F16"/>
    </sheetView>
  </sheetViews>
  <sheetFormatPr defaultRowHeight="15" x14ac:dyDescent="0.25"/>
  <cols>
    <col min="2" max="2" width="14.5703125" customWidth="1"/>
    <col min="3" max="3" width="16.28515625" customWidth="1"/>
  </cols>
  <sheetData>
    <row r="1" spans="2:3" ht="15.75" thickBot="1" x14ac:dyDescent="0.3"/>
    <row r="2" spans="2:3" ht="15.75" thickBot="1" x14ac:dyDescent="0.3">
      <c r="B2" s="55" t="s">
        <v>14</v>
      </c>
      <c r="C2" s="56"/>
    </row>
    <row r="3" spans="2:3" x14ac:dyDescent="0.25">
      <c r="B3" s="2" t="s">
        <v>15</v>
      </c>
      <c r="C3" s="30">
        <v>107900</v>
      </c>
    </row>
    <row r="4" spans="2:3" x14ac:dyDescent="0.25">
      <c r="B4" s="31" t="s">
        <v>16</v>
      </c>
      <c r="C4" s="32">
        <v>15000</v>
      </c>
    </row>
    <row r="5" spans="2:3" x14ac:dyDescent="0.25">
      <c r="B5" s="31" t="s">
        <v>17</v>
      </c>
      <c r="C5" s="32">
        <v>1500</v>
      </c>
    </row>
    <row r="6" spans="2:3" x14ac:dyDescent="0.25">
      <c r="B6" s="31" t="s">
        <v>18</v>
      </c>
      <c r="C6" s="33">
        <v>1.9400000000000001E-2</v>
      </c>
    </row>
    <row r="7" spans="2:3" x14ac:dyDescent="0.25">
      <c r="B7" s="31" t="s">
        <v>19</v>
      </c>
      <c r="C7" s="25">
        <v>24</v>
      </c>
    </row>
    <row r="8" spans="2:3" x14ac:dyDescent="0.25">
      <c r="B8" s="31" t="s">
        <v>20</v>
      </c>
      <c r="C8" s="32">
        <f>C3-C4*(1+C6)^C7</f>
        <v>84111.757279588666</v>
      </c>
    </row>
    <row r="9" spans="2:3" ht="15.75" thickBot="1" x14ac:dyDescent="0.3">
      <c r="B9" s="34" t="s">
        <v>21</v>
      </c>
      <c r="C9" s="35">
        <f>C8/C7</f>
        <v>3504.6565533161943</v>
      </c>
    </row>
    <row r="11" spans="2:3" ht="15.75" thickBot="1" x14ac:dyDescent="0.3"/>
    <row r="12" spans="2:3" ht="15.75" thickBot="1" x14ac:dyDescent="0.3">
      <c r="B12" s="55" t="s">
        <v>14</v>
      </c>
      <c r="C12" s="56"/>
    </row>
    <row r="13" spans="2:3" x14ac:dyDescent="0.25">
      <c r="B13" s="2" t="s">
        <v>15</v>
      </c>
      <c r="C13" s="30">
        <v>107900</v>
      </c>
    </row>
    <row r="14" spans="2:3" x14ac:dyDescent="0.25">
      <c r="B14" s="31" t="s">
        <v>16</v>
      </c>
      <c r="C14" s="36" t="s">
        <v>22</v>
      </c>
    </row>
    <row r="15" spans="2:3" x14ac:dyDescent="0.25">
      <c r="B15" s="31" t="s">
        <v>17</v>
      </c>
      <c r="C15" s="32">
        <v>1500</v>
      </c>
    </row>
    <row r="16" spans="2:3" x14ac:dyDescent="0.25">
      <c r="B16" s="31" t="s">
        <v>18</v>
      </c>
      <c r="C16" s="33">
        <v>1.9400000000000001E-2</v>
      </c>
    </row>
    <row r="17" spans="2:3" x14ac:dyDescent="0.25">
      <c r="B17" s="31" t="s">
        <v>19</v>
      </c>
      <c r="C17" s="25">
        <v>24</v>
      </c>
    </row>
    <row r="18" spans="2:3" x14ac:dyDescent="0.25">
      <c r="B18" s="31" t="s">
        <v>20</v>
      </c>
      <c r="C18" s="32">
        <f>C13*(1+C16)^C17</f>
        <v>171116.75930215887</v>
      </c>
    </row>
    <row r="19" spans="2:3" ht="15.75" thickBot="1" x14ac:dyDescent="0.3">
      <c r="B19" s="34" t="s">
        <v>21</v>
      </c>
      <c r="C19" s="35">
        <f>C18/C17</f>
        <v>7129.8649709232859</v>
      </c>
    </row>
  </sheetData>
  <mergeCells count="2">
    <mergeCell ref="B2:C2"/>
    <mergeCell ref="B12:C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475F-7C18-43F2-ABF0-012D687A761A}">
  <dimension ref="A1:O32"/>
  <sheetViews>
    <sheetView zoomScaleNormal="100" workbookViewId="0">
      <selection activeCell="L12" sqref="L12"/>
    </sheetView>
  </sheetViews>
  <sheetFormatPr defaultRowHeight="15" x14ac:dyDescent="0.25"/>
  <cols>
    <col min="2" max="2" width="15.85546875" customWidth="1"/>
    <col min="3" max="3" width="12.7109375" bestFit="1" customWidth="1"/>
    <col min="5" max="7" width="11.7109375" customWidth="1"/>
    <col min="8" max="8" width="13" customWidth="1"/>
    <col min="9" max="9" width="14.7109375" customWidth="1"/>
    <col min="12" max="12" width="11.140625" customWidth="1"/>
    <col min="13" max="13" width="12.85546875" customWidth="1"/>
    <col min="14" max="14" width="11.5703125" customWidth="1"/>
    <col min="15" max="15" width="14" customWidth="1"/>
  </cols>
  <sheetData>
    <row r="1" spans="1:15" ht="15.75" thickBot="1" x14ac:dyDescent="0.3">
      <c r="A1" t="s">
        <v>23</v>
      </c>
    </row>
    <row r="2" spans="1:15" ht="15.75" thickBot="1" x14ac:dyDescent="0.3">
      <c r="B2" s="10"/>
      <c r="C2" s="10"/>
      <c r="D2" s="10"/>
      <c r="E2" s="55" t="s">
        <v>31</v>
      </c>
      <c r="F2" s="57"/>
      <c r="G2" s="57"/>
      <c r="H2" s="57"/>
      <c r="I2" s="56"/>
      <c r="K2" s="10"/>
      <c r="L2" s="10"/>
      <c r="M2" s="10"/>
      <c r="N2" s="10"/>
      <c r="O2" s="10"/>
    </row>
    <row r="3" spans="1:15" x14ac:dyDescent="0.25">
      <c r="B3" s="2" t="s">
        <v>24</v>
      </c>
      <c r="C3" s="39">
        <v>250000</v>
      </c>
      <c r="E3" s="43" t="s">
        <v>25</v>
      </c>
      <c r="F3" s="44" t="s">
        <v>26</v>
      </c>
      <c r="G3" s="44" t="s">
        <v>28</v>
      </c>
      <c r="H3" s="44" t="s">
        <v>21</v>
      </c>
      <c r="I3" s="45" t="s">
        <v>27</v>
      </c>
      <c r="K3" s="9"/>
      <c r="L3" s="9"/>
      <c r="M3" s="9"/>
      <c r="N3" s="9"/>
      <c r="O3" s="9"/>
    </row>
    <row r="4" spans="1:15" ht="15.75" thickBot="1" x14ac:dyDescent="0.3">
      <c r="B4" s="34" t="s">
        <v>29</v>
      </c>
      <c r="C4" s="40">
        <v>1.24E-2</v>
      </c>
      <c r="E4" s="23">
        <v>0</v>
      </c>
      <c r="F4" s="49">
        <v>0</v>
      </c>
      <c r="G4" s="49">
        <v>0</v>
      </c>
      <c r="H4" s="49">
        <v>0</v>
      </c>
      <c r="I4" s="32">
        <v>250000</v>
      </c>
      <c r="K4" s="41"/>
      <c r="L4" s="41"/>
      <c r="M4" s="41"/>
      <c r="N4" s="41"/>
      <c r="O4" s="37"/>
    </row>
    <row r="5" spans="1:15" ht="15.75" thickBot="1" x14ac:dyDescent="0.3">
      <c r="E5" s="23">
        <v>1</v>
      </c>
      <c r="F5" s="38">
        <f>H5-G5</f>
        <v>9007.4134268356211</v>
      </c>
      <c r="G5" s="38">
        <f t="shared" ref="G5:G28" si="0">I4*$C$4</f>
        <v>3100</v>
      </c>
      <c r="H5" s="38">
        <f t="shared" ref="H5:H28" si="1">$I$4*((1+$C$4)^$E$28*$C$4)/((1+$C$4)^$E$28-1)</f>
        <v>12107.413426835621</v>
      </c>
      <c r="I5" s="32">
        <f>I4-F5</f>
        <v>240992.58657316439</v>
      </c>
      <c r="K5" s="41"/>
      <c r="L5" s="37"/>
      <c r="M5" s="37"/>
      <c r="N5" s="37"/>
      <c r="O5" s="37"/>
    </row>
    <row r="6" spans="1:15" ht="15.75" thickBot="1" x14ac:dyDescent="0.3">
      <c r="B6" s="29" t="s">
        <v>30</v>
      </c>
      <c r="C6" s="48">
        <f>SUM(H5:H28)</f>
        <v>290577.92224405479</v>
      </c>
      <c r="E6" s="23">
        <v>2</v>
      </c>
      <c r="F6" s="38">
        <f t="shared" ref="F6:F28" si="2">H6-G6</f>
        <v>9119.105353328383</v>
      </c>
      <c r="G6" s="38">
        <f t="shared" si="0"/>
        <v>2988.3080735072381</v>
      </c>
      <c r="H6" s="38">
        <f t="shared" si="1"/>
        <v>12107.413426835621</v>
      </c>
      <c r="I6" s="32">
        <f t="shared" ref="I6:I28" si="3">I5-F6</f>
        <v>231873.48121983602</v>
      </c>
    </row>
    <row r="7" spans="1:15" x14ac:dyDescent="0.25">
      <c r="E7" s="23">
        <v>3</v>
      </c>
      <c r="F7" s="38">
        <f t="shared" si="2"/>
        <v>9232.1822597096543</v>
      </c>
      <c r="G7" s="38">
        <f t="shared" si="0"/>
        <v>2875.2311671259663</v>
      </c>
      <c r="H7" s="38">
        <f t="shared" si="1"/>
        <v>12107.413426835621</v>
      </c>
      <c r="I7" s="32">
        <f t="shared" si="3"/>
        <v>222641.29896012635</v>
      </c>
    </row>
    <row r="8" spans="1:15" x14ac:dyDescent="0.25">
      <c r="E8" s="23">
        <v>4</v>
      </c>
      <c r="F8" s="38">
        <f t="shared" si="2"/>
        <v>9346.6613197300539</v>
      </c>
      <c r="G8" s="38">
        <f t="shared" si="0"/>
        <v>2760.7521071055667</v>
      </c>
      <c r="H8" s="38">
        <f t="shared" si="1"/>
        <v>12107.413426835621</v>
      </c>
      <c r="I8" s="32">
        <f t="shared" si="3"/>
        <v>213294.63764039631</v>
      </c>
    </row>
    <row r="9" spans="1:15" x14ac:dyDescent="0.25">
      <c r="E9" s="23">
        <v>5</v>
      </c>
      <c r="F9" s="38">
        <f t="shared" si="2"/>
        <v>9462.5599200947072</v>
      </c>
      <c r="G9" s="38">
        <f t="shared" si="0"/>
        <v>2644.8535067409143</v>
      </c>
      <c r="H9" s="38">
        <f t="shared" si="1"/>
        <v>12107.413426835621</v>
      </c>
      <c r="I9" s="32">
        <f t="shared" si="3"/>
        <v>203832.0777203016</v>
      </c>
    </row>
    <row r="10" spans="1:15" x14ac:dyDescent="0.25">
      <c r="E10" s="23">
        <v>6</v>
      </c>
      <c r="F10" s="38">
        <f t="shared" si="2"/>
        <v>9579.8956631038818</v>
      </c>
      <c r="G10" s="38">
        <f t="shared" si="0"/>
        <v>2527.5177637317397</v>
      </c>
      <c r="H10" s="38">
        <f t="shared" si="1"/>
        <v>12107.413426835621</v>
      </c>
      <c r="I10" s="32">
        <f t="shared" si="3"/>
        <v>194252.18205719773</v>
      </c>
    </row>
    <row r="11" spans="1:15" x14ac:dyDescent="0.25">
      <c r="E11" s="23">
        <v>7</v>
      </c>
      <c r="F11" s="38">
        <f t="shared" si="2"/>
        <v>9698.6863693263695</v>
      </c>
      <c r="G11" s="38">
        <f t="shared" si="0"/>
        <v>2408.7270575092516</v>
      </c>
      <c r="H11" s="38">
        <f t="shared" si="1"/>
        <v>12107.413426835621</v>
      </c>
      <c r="I11" s="32">
        <f t="shared" si="3"/>
        <v>184553.49568787136</v>
      </c>
    </row>
    <row r="12" spans="1:15" x14ac:dyDescent="0.25">
      <c r="E12" s="23">
        <v>8</v>
      </c>
      <c r="F12" s="38">
        <f t="shared" si="2"/>
        <v>9818.9500803060164</v>
      </c>
      <c r="G12" s="38">
        <f t="shared" si="0"/>
        <v>2288.4633465296047</v>
      </c>
      <c r="H12" s="38">
        <f t="shared" si="1"/>
        <v>12107.413426835621</v>
      </c>
      <c r="I12" s="32">
        <f t="shared" si="3"/>
        <v>174734.54560756535</v>
      </c>
    </row>
    <row r="13" spans="1:15" x14ac:dyDescent="0.25">
      <c r="E13" s="23">
        <v>9</v>
      </c>
      <c r="F13" s="38">
        <f t="shared" si="2"/>
        <v>9940.7050613018109</v>
      </c>
      <c r="G13" s="38">
        <f t="shared" si="0"/>
        <v>2166.7083655338101</v>
      </c>
      <c r="H13" s="38">
        <f t="shared" si="1"/>
        <v>12107.413426835621</v>
      </c>
      <c r="I13" s="32">
        <f t="shared" si="3"/>
        <v>164793.84054626353</v>
      </c>
    </row>
    <row r="14" spans="1:15" x14ac:dyDescent="0.25">
      <c r="E14" s="23">
        <v>10</v>
      </c>
      <c r="F14" s="38">
        <f t="shared" si="2"/>
        <v>10063.969804061953</v>
      </c>
      <c r="G14" s="38">
        <f t="shared" si="0"/>
        <v>2043.4436227736676</v>
      </c>
      <c r="H14" s="38">
        <f t="shared" si="1"/>
        <v>12107.413426835621</v>
      </c>
      <c r="I14" s="32">
        <f t="shared" si="3"/>
        <v>154729.87074220157</v>
      </c>
    </row>
    <row r="15" spans="1:15" x14ac:dyDescent="0.25">
      <c r="E15" s="23">
        <v>11</v>
      </c>
      <c r="F15" s="38">
        <f t="shared" si="2"/>
        <v>10188.763029632322</v>
      </c>
      <c r="G15" s="38">
        <f t="shared" si="0"/>
        <v>1918.6503972032995</v>
      </c>
      <c r="H15" s="38">
        <f t="shared" si="1"/>
        <v>12107.413426835621</v>
      </c>
      <c r="I15" s="32">
        <f t="shared" si="3"/>
        <v>144541.10771256924</v>
      </c>
    </row>
    <row r="16" spans="1:15" x14ac:dyDescent="0.25">
      <c r="E16" s="23">
        <v>12</v>
      </c>
      <c r="F16" s="38">
        <f t="shared" si="2"/>
        <v>10315.103691199762</v>
      </c>
      <c r="G16" s="38">
        <f t="shared" si="0"/>
        <v>1792.3097356358585</v>
      </c>
      <c r="H16" s="38">
        <f t="shared" si="1"/>
        <v>12107.413426835621</v>
      </c>
      <c r="I16" s="32">
        <f t="shared" si="3"/>
        <v>134226.00402136947</v>
      </c>
    </row>
    <row r="17" spans="5:9" x14ac:dyDescent="0.25">
      <c r="E17" s="23">
        <v>13</v>
      </c>
      <c r="F17" s="38">
        <f t="shared" si="2"/>
        <v>10443.01097697064</v>
      </c>
      <c r="G17" s="38">
        <f t="shared" si="0"/>
        <v>1664.4024498649815</v>
      </c>
      <c r="H17" s="38">
        <f t="shared" si="1"/>
        <v>12107.413426835621</v>
      </c>
      <c r="I17" s="32">
        <f t="shared" si="3"/>
        <v>123782.99304439884</v>
      </c>
    </row>
    <row r="18" spans="5:9" x14ac:dyDescent="0.25">
      <c r="E18" s="23">
        <v>14</v>
      </c>
      <c r="F18" s="38">
        <f t="shared" si="2"/>
        <v>10572.504313085075</v>
      </c>
      <c r="G18" s="38">
        <f t="shared" si="0"/>
        <v>1534.9091137505457</v>
      </c>
      <c r="H18" s="38">
        <f t="shared" si="1"/>
        <v>12107.413426835621</v>
      </c>
      <c r="I18" s="32">
        <f t="shared" si="3"/>
        <v>113210.48873131376</v>
      </c>
    </row>
    <row r="19" spans="5:9" x14ac:dyDescent="0.25">
      <c r="E19" s="23">
        <v>15</v>
      </c>
      <c r="F19" s="38">
        <f t="shared" si="2"/>
        <v>10703.603366567331</v>
      </c>
      <c r="G19" s="38">
        <f t="shared" si="0"/>
        <v>1403.8100602682905</v>
      </c>
      <c r="H19" s="38">
        <f t="shared" si="1"/>
        <v>12107.413426835621</v>
      </c>
      <c r="I19" s="32">
        <f t="shared" si="3"/>
        <v>102506.88536474643</v>
      </c>
    </row>
    <row r="20" spans="5:9" x14ac:dyDescent="0.25">
      <c r="E20" s="23">
        <v>16</v>
      </c>
      <c r="F20" s="38">
        <f t="shared" si="2"/>
        <v>10836.328048312766</v>
      </c>
      <c r="G20" s="38">
        <f t="shared" si="0"/>
        <v>1271.0853785228558</v>
      </c>
      <c r="H20" s="38">
        <f t="shared" si="1"/>
        <v>12107.413426835621</v>
      </c>
      <c r="I20" s="32">
        <f t="shared" si="3"/>
        <v>91670.557316433667</v>
      </c>
    </row>
    <row r="21" spans="5:9" x14ac:dyDescent="0.25">
      <c r="E21" s="23">
        <v>17</v>
      </c>
      <c r="F21" s="38">
        <f t="shared" si="2"/>
        <v>10970.698516111843</v>
      </c>
      <c r="G21" s="38">
        <f t="shared" si="0"/>
        <v>1136.7149107237774</v>
      </c>
      <c r="H21" s="38">
        <f t="shared" si="1"/>
        <v>12107.413426835621</v>
      </c>
      <c r="I21" s="32">
        <f t="shared" si="3"/>
        <v>80699.858800321817</v>
      </c>
    </row>
    <row r="22" spans="5:9" x14ac:dyDescent="0.25">
      <c r="E22" s="23">
        <v>18</v>
      </c>
      <c r="F22" s="38">
        <f t="shared" si="2"/>
        <v>11106.735177711631</v>
      </c>
      <c r="G22" s="38">
        <f t="shared" si="0"/>
        <v>1000.6782491239906</v>
      </c>
      <c r="H22" s="38">
        <f t="shared" si="1"/>
        <v>12107.413426835621</v>
      </c>
      <c r="I22" s="32">
        <f t="shared" si="3"/>
        <v>69593.12362261019</v>
      </c>
    </row>
    <row r="23" spans="5:9" x14ac:dyDescent="0.25">
      <c r="E23" s="23">
        <v>19</v>
      </c>
      <c r="F23" s="38">
        <f t="shared" si="2"/>
        <v>11244.458693915254</v>
      </c>
      <c r="G23" s="38">
        <f t="shared" si="0"/>
        <v>862.95473292036638</v>
      </c>
      <c r="H23" s="38">
        <f t="shared" si="1"/>
        <v>12107.413426835621</v>
      </c>
      <c r="I23" s="32">
        <f t="shared" si="3"/>
        <v>58348.66492869494</v>
      </c>
    </row>
    <row r="24" spans="5:9" x14ac:dyDescent="0.25">
      <c r="E24" s="23">
        <v>20</v>
      </c>
      <c r="F24" s="38">
        <f t="shared" si="2"/>
        <v>11383.889981719803</v>
      </c>
      <c r="G24" s="38">
        <f t="shared" si="0"/>
        <v>723.52344511581725</v>
      </c>
      <c r="H24" s="38">
        <f t="shared" si="1"/>
        <v>12107.413426835621</v>
      </c>
      <c r="I24" s="32">
        <f t="shared" si="3"/>
        <v>46964.774946975136</v>
      </c>
    </row>
    <row r="25" spans="5:9" x14ac:dyDescent="0.25">
      <c r="E25" s="23">
        <v>21</v>
      </c>
      <c r="F25" s="38">
        <f t="shared" si="2"/>
        <v>11525.05021749313</v>
      </c>
      <c r="G25" s="38">
        <f t="shared" si="0"/>
        <v>582.3632093424917</v>
      </c>
      <c r="H25" s="38">
        <f t="shared" si="1"/>
        <v>12107.413426835621</v>
      </c>
      <c r="I25" s="32">
        <f t="shared" si="3"/>
        <v>35439.724729482004</v>
      </c>
    </row>
    <row r="26" spans="5:9" x14ac:dyDescent="0.25">
      <c r="E26" s="23">
        <v>22</v>
      </c>
      <c r="F26" s="38">
        <f t="shared" si="2"/>
        <v>11667.960840190044</v>
      </c>
      <c r="G26" s="38">
        <f t="shared" si="0"/>
        <v>439.45258664557684</v>
      </c>
      <c r="H26" s="38">
        <f t="shared" si="1"/>
        <v>12107.413426835621</v>
      </c>
      <c r="I26" s="32">
        <f t="shared" si="3"/>
        <v>23771.76388929196</v>
      </c>
    </row>
    <row r="27" spans="5:9" x14ac:dyDescent="0.25">
      <c r="E27" s="23">
        <v>23</v>
      </c>
      <c r="F27" s="38">
        <f t="shared" si="2"/>
        <v>11812.643554608401</v>
      </c>
      <c r="G27" s="38">
        <f t="shared" si="0"/>
        <v>294.76987222722028</v>
      </c>
      <c r="H27" s="38">
        <f t="shared" si="1"/>
        <v>12107.413426835621</v>
      </c>
      <c r="I27" s="32">
        <f t="shared" si="3"/>
        <v>11959.120334683559</v>
      </c>
    </row>
    <row r="28" spans="5:9" ht="15.75" thickBot="1" x14ac:dyDescent="0.3">
      <c r="E28" s="42">
        <v>24</v>
      </c>
      <c r="F28" s="46">
        <f t="shared" si="2"/>
        <v>11959.120334685545</v>
      </c>
      <c r="G28" s="46">
        <f t="shared" si="0"/>
        <v>148.29309215007612</v>
      </c>
      <c r="H28" s="46">
        <f t="shared" si="1"/>
        <v>12107.413426835621</v>
      </c>
      <c r="I28" s="35">
        <f t="shared" si="3"/>
        <v>-1.9863364286720753E-9</v>
      </c>
    </row>
    <row r="32" spans="5:9" x14ac:dyDescent="0.25">
      <c r="I32" s="47"/>
    </row>
  </sheetData>
  <mergeCells count="1">
    <mergeCell ref="E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E59D-DDB7-4CF2-9C5B-C4DFB5600B57}">
  <dimension ref="B1:I28"/>
  <sheetViews>
    <sheetView tabSelected="1" workbookViewId="0">
      <selection activeCell="C11" sqref="C11"/>
    </sheetView>
  </sheetViews>
  <sheetFormatPr defaultRowHeight="15" x14ac:dyDescent="0.25"/>
  <cols>
    <col min="2" max="2" width="17.28515625" customWidth="1"/>
    <col min="3" max="3" width="13.28515625" customWidth="1"/>
    <col min="5" max="5" width="11.85546875" customWidth="1"/>
    <col min="6" max="8" width="11.7109375" customWidth="1"/>
    <col min="9" max="9" width="15.28515625" customWidth="1"/>
  </cols>
  <sheetData>
    <row r="1" spans="2:9" ht="15.75" thickBot="1" x14ac:dyDescent="0.3"/>
    <row r="2" spans="2:9" ht="15.75" thickBot="1" x14ac:dyDescent="0.3">
      <c r="E2" s="55" t="s">
        <v>31</v>
      </c>
      <c r="F2" s="57"/>
      <c r="G2" s="57"/>
      <c r="H2" s="57"/>
      <c r="I2" s="56"/>
    </row>
    <row r="3" spans="2:9" x14ac:dyDescent="0.25">
      <c r="B3" s="2" t="s">
        <v>24</v>
      </c>
      <c r="C3" s="39">
        <v>250000</v>
      </c>
      <c r="E3" s="43" t="s">
        <v>25</v>
      </c>
      <c r="F3" s="44" t="s">
        <v>26</v>
      </c>
      <c r="G3" s="44" t="s">
        <v>28</v>
      </c>
      <c r="H3" s="44" t="s">
        <v>21</v>
      </c>
      <c r="I3" s="45" t="s">
        <v>27</v>
      </c>
    </row>
    <row r="4" spans="2:9" ht="15.75" thickBot="1" x14ac:dyDescent="0.3">
      <c r="B4" s="34" t="s">
        <v>46</v>
      </c>
      <c r="C4" s="40">
        <v>8.9999999999999993E-3</v>
      </c>
      <c r="E4" s="23">
        <v>0</v>
      </c>
      <c r="F4" s="49">
        <v>0</v>
      </c>
      <c r="G4" s="49">
        <v>0</v>
      </c>
      <c r="H4" s="49">
        <v>0</v>
      </c>
      <c r="I4" s="32">
        <v>250000</v>
      </c>
    </row>
    <row r="5" spans="2:9" ht="15.75" thickBot="1" x14ac:dyDescent="0.3">
      <c r="E5" s="23">
        <v>1</v>
      </c>
      <c r="F5" s="38">
        <f>$I$4/$E$28</f>
        <v>10416.666666666666</v>
      </c>
      <c r="G5" s="38">
        <f>I4*$C$4</f>
        <v>2250</v>
      </c>
      <c r="H5" s="38">
        <f>G5+F5</f>
        <v>12666.666666666666</v>
      </c>
      <c r="I5" s="32">
        <f>I4-F5</f>
        <v>239583.33333333334</v>
      </c>
    </row>
    <row r="6" spans="2:9" ht="15.75" thickBot="1" x14ac:dyDescent="0.3">
      <c r="B6" s="29" t="s">
        <v>30</v>
      </c>
      <c r="C6" s="50">
        <f>SUM(H5:H28)</f>
        <v>278124.99999999994</v>
      </c>
      <c r="E6" s="23">
        <v>2</v>
      </c>
      <c r="F6" s="38">
        <f t="shared" ref="F6:F28" si="0">$I$4/$E$28</f>
        <v>10416.666666666666</v>
      </c>
      <c r="G6" s="38">
        <f t="shared" ref="G6:G28" si="1">I5*$C$4</f>
        <v>2156.25</v>
      </c>
      <c r="H6" s="38">
        <f t="shared" ref="H6:H28" si="2">G6+F6</f>
        <v>12572.916666666666</v>
      </c>
      <c r="I6" s="32">
        <f t="shared" ref="I6:I28" si="3">I5-F6</f>
        <v>229166.66666666669</v>
      </c>
    </row>
    <row r="7" spans="2:9" x14ac:dyDescent="0.25">
      <c r="E7" s="23">
        <v>3</v>
      </c>
      <c r="F7" s="38">
        <f t="shared" si="0"/>
        <v>10416.666666666666</v>
      </c>
      <c r="G7" s="38">
        <f t="shared" si="1"/>
        <v>2062.5</v>
      </c>
      <c r="H7" s="38">
        <f t="shared" si="2"/>
        <v>12479.166666666666</v>
      </c>
      <c r="I7" s="32">
        <f t="shared" si="3"/>
        <v>218750.00000000003</v>
      </c>
    </row>
    <row r="8" spans="2:9" x14ac:dyDescent="0.25">
      <c r="E8" s="23">
        <v>4</v>
      </c>
      <c r="F8" s="38">
        <f t="shared" si="0"/>
        <v>10416.666666666666</v>
      </c>
      <c r="G8" s="38">
        <f t="shared" si="1"/>
        <v>1968.75</v>
      </c>
      <c r="H8" s="38">
        <f t="shared" si="2"/>
        <v>12385.416666666666</v>
      </c>
      <c r="I8" s="32">
        <f t="shared" si="3"/>
        <v>208333.33333333337</v>
      </c>
    </row>
    <row r="9" spans="2:9" x14ac:dyDescent="0.25">
      <c r="E9" s="23">
        <v>5</v>
      </c>
      <c r="F9" s="38">
        <f t="shared" si="0"/>
        <v>10416.666666666666</v>
      </c>
      <c r="G9" s="38">
        <f t="shared" si="1"/>
        <v>1875.0000000000002</v>
      </c>
      <c r="H9" s="38">
        <f t="shared" si="2"/>
        <v>12291.666666666666</v>
      </c>
      <c r="I9" s="32">
        <f t="shared" si="3"/>
        <v>197916.66666666672</v>
      </c>
    </row>
    <row r="10" spans="2:9" x14ac:dyDescent="0.25">
      <c r="E10" s="23">
        <v>6</v>
      </c>
      <c r="F10" s="38">
        <f t="shared" si="0"/>
        <v>10416.666666666666</v>
      </c>
      <c r="G10" s="38">
        <f t="shared" si="1"/>
        <v>1781.2500000000002</v>
      </c>
      <c r="H10" s="38">
        <f t="shared" si="2"/>
        <v>12197.916666666666</v>
      </c>
      <c r="I10" s="32">
        <f t="shared" si="3"/>
        <v>187500.00000000006</v>
      </c>
    </row>
    <row r="11" spans="2:9" x14ac:dyDescent="0.25">
      <c r="E11" s="23">
        <v>7</v>
      </c>
      <c r="F11" s="38">
        <f t="shared" si="0"/>
        <v>10416.666666666666</v>
      </c>
      <c r="G11" s="38">
        <f t="shared" si="1"/>
        <v>1687.5000000000005</v>
      </c>
      <c r="H11" s="38">
        <f t="shared" si="2"/>
        <v>12104.166666666666</v>
      </c>
      <c r="I11" s="32">
        <f t="shared" si="3"/>
        <v>177083.3333333334</v>
      </c>
    </row>
    <row r="12" spans="2:9" x14ac:dyDescent="0.25">
      <c r="E12" s="23">
        <v>8</v>
      </c>
      <c r="F12" s="38">
        <f t="shared" si="0"/>
        <v>10416.666666666666</v>
      </c>
      <c r="G12" s="38">
        <f t="shared" si="1"/>
        <v>1593.7500000000005</v>
      </c>
      <c r="H12" s="38">
        <f t="shared" si="2"/>
        <v>12010.416666666666</v>
      </c>
      <c r="I12" s="32">
        <f t="shared" si="3"/>
        <v>166666.66666666674</v>
      </c>
    </row>
    <row r="13" spans="2:9" x14ac:dyDescent="0.25">
      <c r="E13" s="23">
        <v>9</v>
      </c>
      <c r="F13" s="38">
        <f t="shared" si="0"/>
        <v>10416.666666666666</v>
      </c>
      <c r="G13" s="38">
        <f t="shared" si="1"/>
        <v>1500.0000000000007</v>
      </c>
      <c r="H13" s="38">
        <f t="shared" si="2"/>
        <v>11916.666666666666</v>
      </c>
      <c r="I13" s="32">
        <f t="shared" si="3"/>
        <v>156250.00000000009</v>
      </c>
    </row>
    <row r="14" spans="2:9" x14ac:dyDescent="0.25">
      <c r="E14" s="23">
        <v>10</v>
      </c>
      <c r="F14" s="38">
        <f t="shared" si="0"/>
        <v>10416.666666666666</v>
      </c>
      <c r="G14" s="38">
        <f t="shared" si="1"/>
        <v>1406.2500000000007</v>
      </c>
      <c r="H14" s="38">
        <f t="shared" si="2"/>
        <v>11822.916666666666</v>
      </c>
      <c r="I14" s="32">
        <f t="shared" si="3"/>
        <v>145833.33333333343</v>
      </c>
    </row>
    <row r="15" spans="2:9" x14ac:dyDescent="0.25">
      <c r="E15" s="23">
        <v>11</v>
      </c>
      <c r="F15" s="38">
        <f t="shared" si="0"/>
        <v>10416.666666666666</v>
      </c>
      <c r="G15" s="38">
        <f t="shared" si="1"/>
        <v>1312.5000000000007</v>
      </c>
      <c r="H15" s="38">
        <f t="shared" si="2"/>
        <v>11729.166666666666</v>
      </c>
      <c r="I15" s="32">
        <f t="shared" si="3"/>
        <v>135416.66666666677</v>
      </c>
    </row>
    <row r="16" spans="2:9" x14ac:dyDescent="0.25">
      <c r="E16" s="23">
        <v>12</v>
      </c>
      <c r="F16" s="38">
        <f t="shared" si="0"/>
        <v>10416.666666666666</v>
      </c>
      <c r="G16" s="38">
        <f t="shared" si="1"/>
        <v>1218.7500000000009</v>
      </c>
      <c r="H16" s="38">
        <f t="shared" si="2"/>
        <v>11635.416666666668</v>
      </c>
      <c r="I16" s="32">
        <f t="shared" si="3"/>
        <v>125000.0000000001</v>
      </c>
    </row>
    <row r="17" spans="5:9" x14ac:dyDescent="0.25">
      <c r="E17" s="23">
        <v>13</v>
      </c>
      <c r="F17" s="38">
        <f t="shared" si="0"/>
        <v>10416.666666666666</v>
      </c>
      <c r="G17" s="38">
        <f t="shared" si="1"/>
        <v>1125.0000000000009</v>
      </c>
      <c r="H17" s="38">
        <f t="shared" si="2"/>
        <v>11541.666666666668</v>
      </c>
      <c r="I17" s="32">
        <f t="shared" si="3"/>
        <v>114583.33333333343</v>
      </c>
    </row>
    <row r="18" spans="5:9" x14ac:dyDescent="0.25">
      <c r="E18" s="23">
        <v>14</v>
      </c>
      <c r="F18" s="38">
        <f t="shared" si="0"/>
        <v>10416.666666666666</v>
      </c>
      <c r="G18" s="38">
        <f t="shared" si="1"/>
        <v>1031.2500000000007</v>
      </c>
      <c r="H18" s="38">
        <f t="shared" si="2"/>
        <v>11447.916666666666</v>
      </c>
      <c r="I18" s="32">
        <f t="shared" si="3"/>
        <v>104166.66666666676</v>
      </c>
    </row>
    <row r="19" spans="5:9" x14ac:dyDescent="0.25">
      <c r="E19" s="23">
        <v>15</v>
      </c>
      <c r="F19" s="38">
        <f t="shared" si="0"/>
        <v>10416.666666666666</v>
      </c>
      <c r="G19" s="38">
        <f t="shared" si="1"/>
        <v>937.5000000000008</v>
      </c>
      <c r="H19" s="38">
        <f t="shared" si="2"/>
        <v>11354.166666666666</v>
      </c>
      <c r="I19" s="32">
        <f t="shared" si="3"/>
        <v>93750.000000000087</v>
      </c>
    </row>
    <row r="20" spans="5:9" x14ac:dyDescent="0.25">
      <c r="E20" s="23">
        <v>16</v>
      </c>
      <c r="F20" s="38">
        <f t="shared" si="0"/>
        <v>10416.666666666666</v>
      </c>
      <c r="G20" s="38">
        <f t="shared" si="1"/>
        <v>843.75000000000068</v>
      </c>
      <c r="H20" s="38">
        <f t="shared" si="2"/>
        <v>11260.416666666666</v>
      </c>
      <c r="I20" s="32">
        <f t="shared" si="3"/>
        <v>83333.333333333416</v>
      </c>
    </row>
    <row r="21" spans="5:9" x14ac:dyDescent="0.25">
      <c r="E21" s="23">
        <v>17</v>
      </c>
      <c r="F21" s="38">
        <f t="shared" si="0"/>
        <v>10416.666666666666</v>
      </c>
      <c r="G21" s="38">
        <f t="shared" si="1"/>
        <v>750.00000000000068</v>
      </c>
      <c r="H21" s="38">
        <f t="shared" si="2"/>
        <v>11166.666666666666</v>
      </c>
      <c r="I21" s="32">
        <f t="shared" si="3"/>
        <v>72916.666666666744</v>
      </c>
    </row>
    <row r="22" spans="5:9" x14ac:dyDescent="0.25">
      <c r="E22" s="23">
        <v>18</v>
      </c>
      <c r="F22" s="38">
        <f t="shared" si="0"/>
        <v>10416.666666666666</v>
      </c>
      <c r="G22" s="38">
        <f t="shared" si="1"/>
        <v>656.25000000000068</v>
      </c>
      <c r="H22" s="38">
        <f t="shared" si="2"/>
        <v>11072.916666666666</v>
      </c>
      <c r="I22" s="32">
        <f t="shared" si="3"/>
        <v>62500.00000000008</v>
      </c>
    </row>
    <row r="23" spans="5:9" x14ac:dyDescent="0.25">
      <c r="E23" s="23">
        <v>19</v>
      </c>
      <c r="F23" s="38">
        <f t="shared" si="0"/>
        <v>10416.666666666666</v>
      </c>
      <c r="G23" s="38">
        <f t="shared" si="1"/>
        <v>562.50000000000068</v>
      </c>
      <c r="H23" s="38">
        <f t="shared" si="2"/>
        <v>10979.166666666666</v>
      </c>
      <c r="I23" s="32">
        <f t="shared" si="3"/>
        <v>52083.333333333416</v>
      </c>
    </row>
    <row r="24" spans="5:9" x14ac:dyDescent="0.25">
      <c r="E24" s="23">
        <v>20</v>
      </c>
      <c r="F24" s="38">
        <f t="shared" si="0"/>
        <v>10416.666666666666</v>
      </c>
      <c r="G24" s="38">
        <f t="shared" si="1"/>
        <v>468.75000000000068</v>
      </c>
      <c r="H24" s="38">
        <f t="shared" si="2"/>
        <v>10885.416666666666</v>
      </c>
      <c r="I24" s="32">
        <f t="shared" si="3"/>
        <v>41666.666666666752</v>
      </c>
    </row>
    <row r="25" spans="5:9" x14ac:dyDescent="0.25">
      <c r="E25" s="23">
        <v>21</v>
      </c>
      <c r="F25" s="38">
        <f t="shared" si="0"/>
        <v>10416.666666666666</v>
      </c>
      <c r="G25" s="38">
        <f t="shared" si="1"/>
        <v>375.00000000000074</v>
      </c>
      <c r="H25" s="38">
        <f t="shared" si="2"/>
        <v>10791.666666666666</v>
      </c>
      <c r="I25" s="32">
        <f t="shared" si="3"/>
        <v>31250.000000000087</v>
      </c>
    </row>
    <row r="26" spans="5:9" x14ac:dyDescent="0.25">
      <c r="E26" s="23">
        <v>22</v>
      </c>
      <c r="F26" s="38">
        <f t="shared" si="0"/>
        <v>10416.666666666666</v>
      </c>
      <c r="G26" s="38">
        <f t="shared" si="1"/>
        <v>281.25000000000074</v>
      </c>
      <c r="H26" s="38">
        <f t="shared" si="2"/>
        <v>10697.916666666666</v>
      </c>
      <c r="I26" s="32">
        <f t="shared" si="3"/>
        <v>20833.333333333423</v>
      </c>
    </row>
    <row r="27" spans="5:9" x14ac:dyDescent="0.25">
      <c r="E27" s="23">
        <v>23</v>
      </c>
      <c r="F27" s="38">
        <f t="shared" si="0"/>
        <v>10416.666666666666</v>
      </c>
      <c r="G27" s="38">
        <f t="shared" si="1"/>
        <v>187.5000000000008</v>
      </c>
      <c r="H27" s="38">
        <f t="shared" si="2"/>
        <v>10604.166666666666</v>
      </c>
      <c r="I27" s="32">
        <f t="shared" si="3"/>
        <v>10416.666666666757</v>
      </c>
    </row>
    <row r="28" spans="5:9" ht="15.75" thickBot="1" x14ac:dyDescent="0.3">
      <c r="E28" s="42">
        <v>24</v>
      </c>
      <c r="F28" s="46">
        <f t="shared" si="0"/>
        <v>10416.666666666666</v>
      </c>
      <c r="G28" s="46">
        <f t="shared" si="1"/>
        <v>93.75000000000081</v>
      </c>
      <c r="H28" s="46">
        <f t="shared" si="2"/>
        <v>10510.416666666666</v>
      </c>
      <c r="I28" s="35">
        <f t="shared" si="3"/>
        <v>9.0949470177292824E-11</v>
      </c>
    </row>
  </sheetData>
  <mergeCells count="1">
    <mergeCell ref="E2:I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768-A21A-48AA-9B15-D469621F1581}">
  <dimension ref="B3:I10"/>
  <sheetViews>
    <sheetView workbookViewId="0">
      <selection activeCell="G16" sqref="G16"/>
    </sheetView>
  </sheetViews>
  <sheetFormatPr defaultRowHeight="15" x14ac:dyDescent="0.25"/>
  <cols>
    <col min="1" max="3" width="11.140625" bestFit="1" customWidth="1"/>
    <col min="4" max="4" width="9.7109375" customWidth="1"/>
    <col min="5" max="5" width="15" customWidth="1"/>
    <col min="6" max="6" width="18.28515625" customWidth="1"/>
    <col min="7" max="7" width="13.5703125" customWidth="1"/>
    <col min="8" max="8" width="13.140625" customWidth="1"/>
  </cols>
  <sheetData>
    <row r="3" spans="2:9" ht="15.75" thickBot="1" x14ac:dyDescent="0.3">
      <c r="B3" t="s">
        <v>39</v>
      </c>
      <c r="C3" t="s">
        <v>40</v>
      </c>
      <c r="D3" t="s">
        <v>41</v>
      </c>
      <c r="E3" t="s">
        <v>44</v>
      </c>
      <c r="F3" t="s">
        <v>45</v>
      </c>
    </row>
    <row r="4" spans="2:9" x14ac:dyDescent="0.25">
      <c r="B4" t="s">
        <v>32</v>
      </c>
      <c r="C4">
        <v>1.7</v>
      </c>
      <c r="D4">
        <v>19</v>
      </c>
      <c r="E4" t="str">
        <f t="shared" ref="E4:E10" si="0">IF(D4&gt;=18, "Maior Idade","Menor Idade")</f>
        <v>Maior Idade</v>
      </c>
      <c r="F4" t="str">
        <f>IF(Dados__3[[#This Row],[Idade]]&gt;=18,IF(Dados__3[[#This Row],[Altura]]&gt;=1.7,"Aprovado","Reprovado"),"Reprovado")</f>
        <v>Aprovado</v>
      </c>
      <c r="H4" s="2" t="s">
        <v>42</v>
      </c>
      <c r="I4" s="51">
        <f>AVERAGE(Dados__3[Altura])</f>
        <v>1.7485714285714287</v>
      </c>
    </row>
    <row r="5" spans="2:9" ht="15.75" thickBot="1" x14ac:dyDescent="0.3">
      <c r="B5" t="s">
        <v>33</v>
      </c>
      <c r="C5">
        <v>1.82</v>
      </c>
      <c r="D5">
        <v>16</v>
      </c>
      <c r="E5" t="str">
        <f t="shared" si="0"/>
        <v>Menor Idade</v>
      </c>
      <c r="F5" t="str">
        <f>IF(Dados__3[[#This Row],[Idade]]&gt;=18,IF(Dados__3[[#This Row],[Altura]]&gt;=1.7,"Aprovado","Reprovado"),"Reprovado")</f>
        <v>Reprovado</v>
      </c>
      <c r="H5" s="34" t="s">
        <v>43</v>
      </c>
      <c r="I5" s="52">
        <f>AVERAGE(Dados__3[Idade])</f>
        <v>16.571428571428573</v>
      </c>
    </row>
    <row r="6" spans="2:9" x14ac:dyDescent="0.25">
      <c r="B6" t="s">
        <v>34</v>
      </c>
      <c r="C6">
        <v>1.85</v>
      </c>
      <c r="D6">
        <v>16</v>
      </c>
      <c r="E6" t="str">
        <f t="shared" si="0"/>
        <v>Menor Idade</v>
      </c>
      <c r="F6" t="str">
        <f>IF(Dados__3[[#This Row],[Idade]]&gt;=18,IF(Dados__3[[#This Row],[Altura]]&gt;=1.7,"Aprovado","Reprovado"),"Reprovado")</f>
        <v>Reprovado</v>
      </c>
    </row>
    <row r="7" spans="2:9" x14ac:dyDescent="0.25">
      <c r="B7" t="s">
        <v>35</v>
      </c>
      <c r="C7">
        <v>1.72</v>
      </c>
      <c r="D7">
        <v>16</v>
      </c>
      <c r="E7" t="str">
        <f t="shared" si="0"/>
        <v>Menor Idade</v>
      </c>
      <c r="F7" t="str">
        <f>IF(Dados__3[[#This Row],[Idade]]&gt;=18,IF(Dados__3[[#This Row],[Altura]]&gt;=1.7,"Aprovado","Reprovado"),"Reprovado")</f>
        <v>Reprovado</v>
      </c>
    </row>
    <row r="8" spans="2:9" x14ac:dyDescent="0.25">
      <c r="B8" t="s">
        <v>36</v>
      </c>
      <c r="C8">
        <v>1.69</v>
      </c>
      <c r="D8">
        <v>16</v>
      </c>
      <c r="E8" t="str">
        <f t="shared" si="0"/>
        <v>Menor Idade</v>
      </c>
      <c r="F8" t="str">
        <f>IF(Dados__3[[#This Row],[Idade]]&gt;=18,IF(Dados__3[[#This Row],[Altura]]&gt;=1.7,"Aprovado","Reprovado"),"Reprovado")</f>
        <v>Reprovado</v>
      </c>
    </row>
    <row r="9" spans="2:9" x14ac:dyDescent="0.25">
      <c r="B9" t="s">
        <v>37</v>
      </c>
      <c r="C9">
        <v>1.73</v>
      </c>
      <c r="D9">
        <v>16</v>
      </c>
      <c r="E9" t="str">
        <f t="shared" si="0"/>
        <v>Menor Idade</v>
      </c>
      <c r="F9" t="str">
        <f>IF(Dados__3[[#This Row],[Idade]]&gt;=18,IF(Dados__3[[#This Row],[Altura]]&gt;=1.7,"Aprovado","Reprovado"),"Reprovado")</f>
        <v>Reprovado</v>
      </c>
    </row>
    <row r="10" spans="2:9" x14ac:dyDescent="0.25">
      <c r="B10" t="s">
        <v>38</v>
      </c>
      <c r="C10">
        <v>1.73</v>
      </c>
      <c r="D10">
        <v>17</v>
      </c>
      <c r="E10" t="str">
        <f t="shared" si="0"/>
        <v>Menor Idade</v>
      </c>
      <c r="F10" t="str">
        <f>IF(Dados__3[[#This Row],[Idade]]&gt;=18,IF(Dados__3[[#This Row],[Altura]]&gt;=1.7,"Aprovado","Reprovado"),"Reprovado")</f>
        <v>Reprovado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Y I e i V q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Y I e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H o l a Z u 2 O u H g E A A B g E A A A T A B w A R m 9 y b X V s Y X M v U 2 V j d G l v b j E u b S C i G A A o o B Q A A A A A A A A A A A A A A A A A A A A A A A A A A A D V k E 9 L w z A Y x u + F f o e Q X V o I w b Z T 0 N G D t A 6 8 C L J 6 W j 1 0 7 e s M p k l J 3 o 6 N s e 9 u t i J W E C + C f 3 J J 8 j z h e d 7 8 L N Q o t C K L Y Y 9 m v u d 7 9 r k y 0 J C 8 a r Q l K Z G A v k f c m m u F 4 I T M b n i u 6 7 4 F h c F c S O D Z 0 V F o A 5 p d l Q 8 W j C 3 X v c V q o / l l k k T x W Z m D f U H d l a d Q j l u k I V v m I E U r E E x K G W U k 0 7 J v l U 1 j R m 5 U r R u h 1 m k U n 7 v r f a 8 R F r i T k L 4 f + Z 1 W 8 B i y Y b g J L U S n y b V 0 c a 6 D u j m L a u V e F a Z S 9 k m b d o g v d h 3 Y 4 P Q V t t / T Q Y x c O z q D I G z x w M i b H n / Q D 6 H v C f V 5 3 R j c h A 7 o g j i k P 8 V v N u I 3 / X v 8 V N + u w I y c x D m 3 C i + m / B g 4 M q b f Q 5 7 8 D v L k / y H / E u 0 r U E s B A i 0 A F A A C A A g A Y I e i V q i 9 l 0 a k A A A A 9 Q A A A B I A A A A A A A A A A A A A A A A A A A A A A E N v b m Z p Z y 9 Q Y W N r Y W d l L n h t b F B L A Q I t A B Q A A g A I A G C H o l Y P y u m r p A A A A O k A A A A T A A A A A A A A A A A A A A A A A P A A A A B b Q 2 9 u d G V u d F 9 U e X B l c 1 0 u e G 1 s U E s B A i 0 A F A A C A A g A Y I e i V p m 7 Y 6 4 e A Q A A G A Q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c A A A A A A A B T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5 O j U 0 O j I 4 L j I z N T E y M z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9 U a X B v I E F s d G V y Y W R v L n t D b 2 x 1 b W 4 x L D B 9 J n F 1 b 3 Q 7 L C Z x d W 9 0 O 1 N l Y 3 R p b 2 4 x L 0 R h Z G 9 z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k b 3 M v V G l w b y B B b H R l c m F k b y 5 7 Q 2 9 s d W 1 u M S w w f S Z x d W 9 0 O y w m c X V v d D t T Z W N 0 a W 9 u M S 9 E Y W R v c y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O T o 1 N j o y N C 4 z N D g 4 O D Q 3 W i I g L z 4 8 R W 5 0 c n k g V H l w Z T 0 i R m l s b E N v b H V t b l R 5 c G V z I i B W Y W x 1 Z T 0 i c 0 J n V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A o M i k v V G l w b y B B b H R l c m F k b y 5 7 Q 2 9 s d W 1 u M S w w f S Z x d W 9 0 O y w m c X V v d D t T Z W N 0 a W 9 u M S 9 E Y W R v c y A o M i k v V G l w b y B B b H R l c m F k b y 5 7 Q 2 9 s d W 1 u M i w x f S Z x d W 9 0 O y w m c X V v d D t T Z W N 0 a W 9 u M S 9 E Y W R v c y A o M i k v V G l w b y B B b H R l c m F k b y 5 7 Q 2 9 s d W 1 u M y w y f S Z x d W 9 0 O y w m c X V v d D t T Z W N 0 a W 9 u M S 9 E Y W R v c y A o M i k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W R v c y A o M i k v V G l w b y B B b H R l c m F k b y 5 7 Q 2 9 s d W 1 u M S w w f S Z x d W 9 0 O y w m c X V v d D t T Z W N 0 a W 9 u M S 9 E Y W R v c y A o M i k v V G l w b y B B b H R l c m F k b y 5 7 Q 2 9 s d W 1 u M i w x f S Z x d W 9 0 O y w m c X V v d D t T Z W N 0 a W 9 u M S 9 E Y W R v c y A o M i k v V G l w b y B B b H R l c m F k b y 5 7 Q 2 9 s d W 1 u M y w y f S Z x d W 9 0 O y w m c X V v d D t T Z W N 0 a W 9 u M S 9 E Y W R v c y A o M i k v V G l w b y B B b H R l c m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k b 3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Z G 9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k 6 N T k 6 M D E u N T c 1 N j k w M 1 o i I C 8 + P E V u d H J 5 I F R 5 c G U 9 I k Z p b G x D b 2 x 1 b W 5 U e X B l c y I g V m F s d W U 9 I n N C Z 1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K D M p L 1 R p c G 8 g Q W x 0 Z X J h Z G 8 u e 0 N v b H V t b j E s M H 0 m c X V v d D s s J n F 1 b 3 Q 7 U 2 V j d G l v b j E v R G F k b 3 M g K D M p L 1 R p c G 8 g Q W x 0 Z X J h Z G 8 u e 0 N v b H V t b j I s M X 0 m c X V v d D s s J n F 1 b 3 Q 7 U 2 V j d G l v b j E v R G F k b 3 M g K D M p L 1 R p c G 8 g Q W x 0 Z X J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k b 3 M g K D M p L 1 R p c G 8 g Q W x 0 Z X J h Z G 8 u e 0 N v b H V t b j E s M H 0 m c X V v d D s s J n F 1 b 3 Q 7 U 2 V j d G l v b j E v R G F k b 3 M g K D M p L 1 R p c G 8 g Q W x 0 Z X J h Z G 8 u e 0 N v b H V t b j I s M X 0 m c X V v d D s s J n F 1 b 3 Q 7 U 2 V j d G l v b j E v R G F k b 3 M g K D M p L 1 R p c G 8 g Q W x 0 Z X J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Z G 9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b n b c s 1 i Z K q E 5 i b T 8 T 3 Q s A A A A A A g A A A A A A A 2 Y A A M A A A A A Q A A A A u 4 / 6 + U v i A 5 5 X T Y W r z + d Y X Q A A A A A E g A A A o A A A A B A A A A B D f E D D / i 5 N W e 3 t Y 6 S W v W c K U A A A A J I v Y x d K A R Z J P 7 G B 1 i D n m Q H b u V L N l C C c D / Y l r A N 6 7 g E x 8 Y G n w a i s f 6 s 8 b a I + R s A b C n Q N Z I k p V j 6 8 p y m A c b 9 x C o s 8 8 e K D 5 G U P Z G 6 Y F 6 y 2 8 Q D 7 F A A A A B G 3 6 V n d A y B 8 c V q k A 1 q K H r X + s r 2 O < / D a t a M a s h u p > 
</file>

<file path=customXml/itemProps1.xml><?xml version="1.0" encoding="utf-8"?>
<ds:datastoreItem xmlns:ds="http://schemas.openxmlformats.org/officeDocument/2006/customXml" ds:itemID="{9E1F878C-06ED-4925-9EB5-65107020A2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 1</vt:lpstr>
      <vt:lpstr>Exemplo 2</vt:lpstr>
      <vt:lpstr>Cálculo Compra Carro</vt:lpstr>
      <vt:lpstr>Preço Terreno Parcelado</vt:lpstr>
      <vt:lpstr>Compra Terreno SAC</vt:lpstr>
      <vt:lpstr>Análise dos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</dc:creator>
  <cp:lastModifiedBy>gusta</cp:lastModifiedBy>
  <cp:lastPrinted>2023-05-02T00:14:26Z</cp:lastPrinted>
  <dcterms:created xsi:type="dcterms:W3CDTF">2023-05-01T23:45:57Z</dcterms:created>
  <dcterms:modified xsi:type="dcterms:W3CDTF">2023-05-09T20:11:09Z</dcterms:modified>
</cp:coreProperties>
</file>