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chartsheets/sheet3.xml" ContentType="application/vnd.openxmlformats-officedocument.spreadsheetml.chartsheet+xml"/>
  <Override PartName="/xl/worksheets/sheet8.xml" ContentType="application/vnd.openxmlformats-officedocument.spreadsheetml.work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oc\Google Drive\ES2\Documentos\"/>
    </mc:Choice>
  </mc:AlternateContent>
  <bookViews>
    <workbookView xWindow="0" yWindow="0" windowWidth="24000" windowHeight="9885" tabRatio="1000"/>
  </bookViews>
  <sheets>
    <sheet name="Total" sheetId="1" r:id="rId1"/>
    <sheet name="AVA" sheetId="9" r:id="rId2"/>
    <sheet name="AVA - Gráfico" sheetId="13" r:id="rId3"/>
    <sheet name="Sprint 1" sheetId="2" r:id="rId4"/>
    <sheet name="Sprint 2" sheetId="4" r:id="rId5"/>
    <sheet name="Sprint 3" sheetId="5" r:id="rId6"/>
    <sheet name="Sprint 4" sheetId="6" r:id="rId7"/>
    <sheet name="Sprint 4 - Burndown" sheetId="12" r:id="rId8"/>
    <sheet name="Sprint 5" sheetId="7" r:id="rId9"/>
    <sheet name="Sprint 5 - Burndown" sheetId="11" r:id="rId10"/>
    <sheet name="Sprint 6" sheetId="8" r:id="rId11"/>
    <sheet name="Sprint 6 - Burndown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9" l="1"/>
  <c r="C7" i="9"/>
  <c r="F7" i="9" s="1"/>
  <c r="J3" i="8"/>
  <c r="J4" i="8"/>
  <c r="J5" i="8"/>
  <c r="J6" i="8"/>
  <c r="J7" i="8"/>
  <c r="J8" i="8"/>
  <c r="J9" i="8"/>
  <c r="J10" i="8"/>
  <c r="J11" i="8"/>
  <c r="J12" i="8"/>
  <c r="J13" i="8"/>
  <c r="J14" i="8"/>
  <c r="J15" i="8"/>
  <c r="J2" i="8"/>
  <c r="C16" i="8"/>
  <c r="B16" i="8"/>
  <c r="I3" i="7" l="1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2" i="7"/>
  <c r="G16" i="7"/>
  <c r="G10" i="7"/>
  <c r="G11" i="7"/>
  <c r="G12" i="7" s="1"/>
  <c r="G13" i="7" s="1"/>
  <c r="G14" i="7" s="1"/>
  <c r="G15" i="7" s="1"/>
  <c r="G5" i="7"/>
  <c r="G6" i="7"/>
  <c r="G7" i="7" s="1"/>
  <c r="G8" i="7" s="1"/>
  <c r="G9" i="7" s="1"/>
  <c r="G4" i="7"/>
  <c r="I15" i="6"/>
  <c r="I16" i="6"/>
  <c r="I3" i="6"/>
  <c r="I4" i="6"/>
  <c r="I5" i="6"/>
  <c r="I6" i="6"/>
  <c r="I7" i="6"/>
  <c r="I8" i="6"/>
  <c r="I9" i="6"/>
  <c r="I10" i="6"/>
  <c r="I11" i="6"/>
  <c r="I12" i="6"/>
  <c r="I13" i="6"/>
  <c r="I14" i="6"/>
  <c r="I2" i="6"/>
  <c r="G4" i="6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F3" i="9"/>
  <c r="F4" i="9"/>
  <c r="F2" i="9"/>
  <c r="E3" i="9"/>
  <c r="E4" i="9"/>
  <c r="E2" i="9"/>
  <c r="D5" i="9"/>
  <c r="D6" i="9" s="1"/>
  <c r="D4" i="9"/>
  <c r="D3" i="9"/>
  <c r="D2" i="9"/>
  <c r="C5" i="9"/>
  <c r="C4" i="9"/>
  <c r="C3" i="9"/>
  <c r="C2" i="9"/>
  <c r="B5" i="9"/>
  <c r="B6" i="9" s="1"/>
  <c r="B7" i="9" s="1"/>
  <c r="B4" i="9"/>
  <c r="B3" i="9"/>
  <c r="B2" i="9"/>
  <c r="C10" i="5"/>
  <c r="B10" i="5"/>
  <c r="C6" i="4"/>
  <c r="B6" i="4"/>
  <c r="C6" i="2"/>
  <c r="B6" i="2"/>
  <c r="C18" i="7"/>
  <c r="B18" i="7"/>
  <c r="C11" i="6"/>
  <c r="B11" i="6"/>
  <c r="B44" i="1"/>
  <c r="C6" i="9" l="1"/>
  <c r="F6" i="9" s="1"/>
  <c r="E5" i="9"/>
  <c r="E6" i="9"/>
  <c r="F5" i="9"/>
</calcChain>
</file>

<file path=xl/sharedStrings.xml><?xml version="1.0" encoding="utf-8"?>
<sst xmlns="http://schemas.openxmlformats.org/spreadsheetml/2006/main" count="132" uniqueCount="56">
  <si>
    <t>Escopo do Produto</t>
  </si>
  <si>
    <t>Escopo do Projeto</t>
  </si>
  <si>
    <t>Criação do repositório e pastas compartilhadas</t>
  </si>
  <si>
    <t>Modelo de casos de uso</t>
  </si>
  <si>
    <t>WBS</t>
  </si>
  <si>
    <t>Diagrama de classes</t>
  </si>
  <si>
    <t>Modelagem da base de dados</t>
  </si>
  <si>
    <t>Planning poker</t>
  </si>
  <si>
    <t>Análise de pontos de função</t>
  </si>
  <si>
    <t>Calcular custos e orçamento</t>
  </si>
  <si>
    <t>Criação do gráfico de Gantt</t>
  </si>
  <si>
    <t>Análise de risco</t>
  </si>
  <si>
    <t>Prototipagem</t>
  </si>
  <si>
    <t>Desenvolver interface gráfica</t>
  </si>
  <si>
    <t>Implementar base de dados</t>
  </si>
  <si>
    <t>Administra cliente</t>
  </si>
  <si>
    <t>Administra conta</t>
  </si>
  <si>
    <t>Efetua pagamento</t>
  </si>
  <si>
    <t>Deposita dinheiro</t>
  </si>
  <si>
    <t>Insere dinheiro/papel na máquina</t>
  </si>
  <si>
    <t>Valida depósito/cheque</t>
  </si>
  <si>
    <t>Consulta saldo</t>
  </si>
  <si>
    <t>Consulta extrato da conta corrente</t>
  </si>
  <si>
    <t>Consulta extrato da poupança</t>
  </si>
  <si>
    <t>Saca dinheiro</t>
  </si>
  <si>
    <t>Efetua pagamento (cliente)</t>
  </si>
  <si>
    <t>Movimenta poupança</t>
  </si>
  <si>
    <t>Imprime cheque</t>
  </si>
  <si>
    <t>Deposita cheque</t>
  </si>
  <si>
    <t>Transfere dinheiro entre bancos diferentes</t>
  </si>
  <si>
    <t>Transfere dinheiro entre mesmo banco</t>
  </si>
  <si>
    <t>Login</t>
  </si>
  <si>
    <t>Administra data da máquina</t>
  </si>
  <si>
    <t>Gerar versões parciais</t>
  </si>
  <si>
    <t>Testes integrados</t>
  </si>
  <si>
    <t>Teste de usuário</t>
  </si>
  <si>
    <t>Apresentação 1</t>
  </si>
  <si>
    <t>Apresentação 2</t>
  </si>
  <si>
    <t>Apresentação 3</t>
  </si>
  <si>
    <t>Desenvolver manual</t>
  </si>
  <si>
    <t>Relatório final</t>
  </si>
  <si>
    <t>Reuniões</t>
  </si>
  <si>
    <t>Tarefa</t>
  </si>
  <si>
    <t>Tempo Real</t>
  </si>
  <si>
    <t>Tempo Estimado</t>
  </si>
  <si>
    <t>Sprint 1</t>
  </si>
  <si>
    <t>Sprint 2</t>
  </si>
  <si>
    <t>Sprint 4</t>
  </si>
  <si>
    <t>Sprint</t>
  </si>
  <si>
    <t>AC</t>
  </si>
  <si>
    <t>PV</t>
  </si>
  <si>
    <t>EV</t>
  </si>
  <si>
    <t>SPI</t>
  </si>
  <si>
    <t>CPI</t>
  </si>
  <si>
    <t>Atrasado</t>
  </si>
  <si>
    <t>Abaixo do 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</si>
</sst>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1"/>
    <xf numFmtId="0" fontId="2" fillId="3" borderId="0" xfId="2"/>
    <xf numFmtId="0" fontId="3" fillId="4" borderId="0" xfId="3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chartsheet" Target="chartsheets/sheet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3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7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Análise de Valor Agregado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AVA!$B$1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AVA!$B$2:$B$7</c:f>
              <c:numCache>
                <c:formatCode>General</c:formatCode>
                <c:ptCount val="6"/>
                <c:pt idx="0">
                  <c:v>16</c:v>
                </c:pt>
                <c:pt idx="1">
                  <c:v>28</c:v>
                </c:pt>
                <c:pt idx="2">
                  <c:v>100</c:v>
                </c:pt>
                <c:pt idx="3">
                  <c:v>131</c:v>
                </c:pt>
                <c:pt idx="4">
                  <c:v>168</c:v>
                </c:pt>
                <c:pt idx="5">
                  <c:v>171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AVA!$C$1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AVA!$C$2:$C$7</c:f>
              <c:numCache>
                <c:formatCode>General</c:formatCode>
                <c:ptCount val="6"/>
                <c:pt idx="0">
                  <c:v>16</c:v>
                </c:pt>
                <c:pt idx="1">
                  <c:v>28</c:v>
                </c:pt>
                <c:pt idx="2">
                  <c:v>72</c:v>
                </c:pt>
                <c:pt idx="3">
                  <c:v>86</c:v>
                </c:pt>
                <c:pt idx="4">
                  <c:v>122</c:v>
                </c:pt>
                <c:pt idx="5">
                  <c:v>163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AVA!$D$1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AVA!$D$2:$D$7</c:f>
              <c:numCache>
                <c:formatCode>General</c:formatCode>
                <c:ptCount val="6"/>
                <c:pt idx="0">
                  <c:v>16</c:v>
                </c:pt>
                <c:pt idx="1">
                  <c:v>28</c:v>
                </c:pt>
                <c:pt idx="2">
                  <c:v>100</c:v>
                </c:pt>
                <c:pt idx="3">
                  <c:v>116</c:v>
                </c:pt>
                <c:pt idx="4">
                  <c:v>135</c:v>
                </c:pt>
                <c:pt idx="5">
                  <c:v>163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73239520"/>
        <c:axId val="-1673249312"/>
      </c:lineChart>
      <c:catAx>
        <c:axId val="-167323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73249312"/>
        <c:crosses val="autoZero"/>
        <c:auto val="1"/>
        <c:lblAlgn val="ctr"/>
        <c:lblOffset val="100"/>
        <c:noMultiLvlLbl val="0"/>
      </c:catAx>
      <c:valAx>
        <c:axId val="-1673249312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7323952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4 </a:t>
            </a:r>
            <a:r>
              <a:rPr lang="pt-BR" baseline="0"/>
              <a:t>-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4'!$G$2:$G$16</c:f>
              <c:numCache>
                <c:formatCode>m/d/yyyy</c:formatCode>
                <c:ptCount val="15"/>
                <c:pt idx="0">
                  <c:v>42399</c:v>
                </c:pt>
                <c:pt idx="1">
                  <c:v>42400</c:v>
                </c:pt>
                <c:pt idx="2">
                  <c:v>42401</c:v>
                </c:pt>
                <c:pt idx="3">
                  <c:v>42402</c:v>
                </c:pt>
                <c:pt idx="4">
                  <c:v>42403</c:v>
                </c:pt>
                <c:pt idx="5">
                  <c:v>42404</c:v>
                </c:pt>
                <c:pt idx="6">
                  <c:v>42405</c:v>
                </c:pt>
                <c:pt idx="7">
                  <c:v>42406</c:v>
                </c:pt>
                <c:pt idx="8">
                  <c:v>42407</c:v>
                </c:pt>
                <c:pt idx="9">
                  <c:v>42408</c:v>
                </c:pt>
                <c:pt idx="10">
                  <c:v>42409</c:v>
                </c:pt>
                <c:pt idx="11">
                  <c:v>42410</c:v>
                </c:pt>
                <c:pt idx="12">
                  <c:v>42411</c:v>
                </c:pt>
                <c:pt idx="13">
                  <c:v>42412</c:v>
                </c:pt>
                <c:pt idx="14">
                  <c:v>42413</c:v>
                </c:pt>
              </c:numCache>
            </c:numRef>
          </c:cat>
          <c:val>
            <c:numRef>
              <c:f>'Sprint 4'!$H$2:$H$16</c:f>
              <c:numCache>
                <c:formatCode>General</c:formatCode>
                <c:ptCount val="15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21</c:v>
                </c:pt>
                <c:pt idx="14">
                  <c:v>18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4'!$G$2:$G$16</c:f>
              <c:numCache>
                <c:formatCode>m/d/yyyy</c:formatCode>
                <c:ptCount val="15"/>
                <c:pt idx="0">
                  <c:v>42399</c:v>
                </c:pt>
                <c:pt idx="1">
                  <c:v>42400</c:v>
                </c:pt>
                <c:pt idx="2">
                  <c:v>42401</c:v>
                </c:pt>
                <c:pt idx="3">
                  <c:v>42402</c:v>
                </c:pt>
                <c:pt idx="4">
                  <c:v>42403</c:v>
                </c:pt>
                <c:pt idx="5">
                  <c:v>42404</c:v>
                </c:pt>
                <c:pt idx="6">
                  <c:v>42405</c:v>
                </c:pt>
                <c:pt idx="7">
                  <c:v>42406</c:v>
                </c:pt>
                <c:pt idx="8">
                  <c:v>42407</c:v>
                </c:pt>
                <c:pt idx="9">
                  <c:v>42408</c:v>
                </c:pt>
                <c:pt idx="10">
                  <c:v>42409</c:v>
                </c:pt>
                <c:pt idx="11">
                  <c:v>42410</c:v>
                </c:pt>
                <c:pt idx="12">
                  <c:v>42411</c:v>
                </c:pt>
                <c:pt idx="13">
                  <c:v>42412</c:v>
                </c:pt>
                <c:pt idx="14">
                  <c:v>42413</c:v>
                </c:pt>
              </c:numCache>
            </c:numRef>
          </c:cat>
          <c:val>
            <c:numRef>
              <c:f>'Sprint 4'!$I$2:$I$16</c:f>
              <c:numCache>
                <c:formatCode>General</c:formatCode>
                <c:ptCount val="15"/>
                <c:pt idx="0">
                  <c:v>31</c:v>
                </c:pt>
                <c:pt idx="1">
                  <c:v>28.785714285714285</c:v>
                </c:pt>
                <c:pt idx="2">
                  <c:v>26.571428571428573</c:v>
                </c:pt>
                <c:pt idx="3">
                  <c:v>24.357142857142858</c:v>
                </c:pt>
                <c:pt idx="4">
                  <c:v>22.142857142857142</c:v>
                </c:pt>
                <c:pt idx="5">
                  <c:v>19.928571428571427</c:v>
                </c:pt>
                <c:pt idx="6">
                  <c:v>17.714285714285715</c:v>
                </c:pt>
                <c:pt idx="7">
                  <c:v>15.5</c:v>
                </c:pt>
                <c:pt idx="8">
                  <c:v>13.285714285714286</c:v>
                </c:pt>
                <c:pt idx="9">
                  <c:v>11.071428571428571</c:v>
                </c:pt>
                <c:pt idx="10">
                  <c:v>8.8571428571428577</c:v>
                </c:pt>
                <c:pt idx="11">
                  <c:v>6.6428571428571432</c:v>
                </c:pt>
                <c:pt idx="12">
                  <c:v>4.4285714285714288</c:v>
                </c:pt>
                <c:pt idx="13">
                  <c:v>2.2142857142857144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73271072"/>
        <c:axId val="-1673270528"/>
      </c:lineChart>
      <c:dateAx>
        <c:axId val="-1673271072"/>
        <c:scaling>
          <c:orientation val="minMax"/>
        </c:scaling>
        <c:delete val="0"/>
        <c:axPos val="b"/>
        <c:numFmt formatCode="d/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73270528"/>
        <c:crosses val="autoZero"/>
        <c:auto val="1"/>
        <c:lblOffset val="100"/>
        <c:baseTimeUnit val="days"/>
      </c:dateAx>
      <c:valAx>
        <c:axId val="-1673270528"/>
        <c:scaling>
          <c:orientation val="minMax"/>
          <c:max val="3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73271072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5 -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5'!$G$2:$G$16</c:f>
              <c:numCache>
                <c:formatCode>m/d/yyyy</c:formatCode>
                <c:ptCount val="15"/>
                <c:pt idx="0">
                  <c:v>42413</c:v>
                </c:pt>
                <c:pt idx="1">
                  <c:v>42414</c:v>
                </c:pt>
                <c:pt idx="2">
                  <c:v>42415</c:v>
                </c:pt>
                <c:pt idx="3">
                  <c:v>42416</c:v>
                </c:pt>
                <c:pt idx="4">
                  <c:v>42417</c:v>
                </c:pt>
                <c:pt idx="5">
                  <c:v>42418</c:v>
                </c:pt>
                <c:pt idx="6">
                  <c:v>42419</c:v>
                </c:pt>
                <c:pt idx="7">
                  <c:v>42420</c:v>
                </c:pt>
                <c:pt idx="8">
                  <c:v>42421</c:v>
                </c:pt>
                <c:pt idx="9">
                  <c:v>42422</c:v>
                </c:pt>
                <c:pt idx="10">
                  <c:v>42423</c:v>
                </c:pt>
                <c:pt idx="11">
                  <c:v>42424</c:v>
                </c:pt>
                <c:pt idx="12">
                  <c:v>42425</c:v>
                </c:pt>
                <c:pt idx="13">
                  <c:v>42426</c:v>
                </c:pt>
                <c:pt idx="14">
                  <c:v>42427</c:v>
                </c:pt>
              </c:numCache>
            </c:numRef>
          </c:cat>
          <c:val>
            <c:numRef>
              <c:f>'Sprint 5'!$H$2:$H$16</c:f>
              <c:numCache>
                <c:formatCode>General</c:formatCode>
                <c:ptCount val="15"/>
                <c:pt idx="0">
                  <c:v>37</c:v>
                </c:pt>
                <c:pt idx="1">
                  <c:v>36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5'!$G$2:$G$16</c:f>
              <c:numCache>
                <c:formatCode>m/d/yyyy</c:formatCode>
                <c:ptCount val="15"/>
                <c:pt idx="0">
                  <c:v>42413</c:v>
                </c:pt>
                <c:pt idx="1">
                  <c:v>42414</c:v>
                </c:pt>
                <c:pt idx="2">
                  <c:v>42415</c:v>
                </c:pt>
                <c:pt idx="3">
                  <c:v>42416</c:v>
                </c:pt>
                <c:pt idx="4">
                  <c:v>42417</c:v>
                </c:pt>
                <c:pt idx="5">
                  <c:v>42418</c:v>
                </c:pt>
                <c:pt idx="6">
                  <c:v>42419</c:v>
                </c:pt>
                <c:pt idx="7">
                  <c:v>42420</c:v>
                </c:pt>
                <c:pt idx="8">
                  <c:v>42421</c:v>
                </c:pt>
                <c:pt idx="9">
                  <c:v>42422</c:v>
                </c:pt>
                <c:pt idx="10">
                  <c:v>42423</c:v>
                </c:pt>
                <c:pt idx="11">
                  <c:v>42424</c:v>
                </c:pt>
                <c:pt idx="12">
                  <c:v>42425</c:v>
                </c:pt>
                <c:pt idx="13">
                  <c:v>42426</c:v>
                </c:pt>
                <c:pt idx="14">
                  <c:v>42427</c:v>
                </c:pt>
              </c:numCache>
            </c:numRef>
          </c:cat>
          <c:val>
            <c:numRef>
              <c:f>'Sprint 5'!$I$2:$I$16</c:f>
              <c:numCache>
                <c:formatCode>General</c:formatCode>
                <c:ptCount val="15"/>
                <c:pt idx="0">
                  <c:v>37</c:v>
                </c:pt>
                <c:pt idx="1">
                  <c:v>34.357142857142854</c:v>
                </c:pt>
                <c:pt idx="2">
                  <c:v>31.714285714285715</c:v>
                </c:pt>
                <c:pt idx="3">
                  <c:v>29.071428571428573</c:v>
                </c:pt>
                <c:pt idx="4">
                  <c:v>26.428571428571427</c:v>
                </c:pt>
                <c:pt idx="5">
                  <c:v>23.785714285714285</c:v>
                </c:pt>
                <c:pt idx="6">
                  <c:v>21.142857142857142</c:v>
                </c:pt>
                <c:pt idx="7">
                  <c:v>18.5</c:v>
                </c:pt>
                <c:pt idx="8">
                  <c:v>15.857142857142858</c:v>
                </c:pt>
                <c:pt idx="9">
                  <c:v>13.214285714285714</c:v>
                </c:pt>
                <c:pt idx="10">
                  <c:v>10.571428571428571</c:v>
                </c:pt>
                <c:pt idx="11">
                  <c:v>7.9285714285714288</c:v>
                </c:pt>
                <c:pt idx="12">
                  <c:v>5.2857142857142856</c:v>
                </c:pt>
                <c:pt idx="13">
                  <c:v>2.6428571428571428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73269440"/>
        <c:axId val="-1673267808"/>
      </c:lineChart>
      <c:dateAx>
        <c:axId val="-1673269440"/>
        <c:scaling>
          <c:orientation val="minMax"/>
        </c:scaling>
        <c:delete val="0"/>
        <c:axPos val="b"/>
        <c:numFmt formatCode="d/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73267808"/>
        <c:crosses val="autoZero"/>
        <c:auto val="1"/>
        <c:lblOffset val="100"/>
        <c:baseTimeUnit val="days"/>
      </c:dateAx>
      <c:valAx>
        <c:axId val="-1673267808"/>
        <c:scaling>
          <c:orientation val="minMax"/>
          <c:max val="3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67326944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6 -</a:t>
            </a:r>
            <a:r>
              <a:rPr lang="pt-BR" baseline="0"/>
              <a:t> Burndown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'Sprint 6'!$H$2:$H$15</c:f>
              <c:numCache>
                <c:formatCode>m/d/yyyy</c:formatCode>
                <c:ptCount val="14"/>
                <c:pt idx="0">
                  <c:v>42427</c:v>
                </c:pt>
                <c:pt idx="1">
                  <c:v>42428</c:v>
                </c:pt>
                <c:pt idx="2">
                  <c:v>42429</c:v>
                </c:pt>
                <c:pt idx="3">
                  <c:v>42430</c:v>
                </c:pt>
                <c:pt idx="4">
                  <c:v>42431</c:v>
                </c:pt>
                <c:pt idx="5">
                  <c:v>42432</c:v>
                </c:pt>
                <c:pt idx="6">
                  <c:v>42433</c:v>
                </c:pt>
                <c:pt idx="7">
                  <c:v>42434</c:v>
                </c:pt>
                <c:pt idx="8">
                  <c:v>42435</c:v>
                </c:pt>
                <c:pt idx="9">
                  <c:v>42436</c:v>
                </c:pt>
                <c:pt idx="10">
                  <c:v>42437</c:v>
                </c:pt>
                <c:pt idx="11">
                  <c:v>42438</c:v>
                </c:pt>
                <c:pt idx="12">
                  <c:v>42439</c:v>
                </c:pt>
                <c:pt idx="13">
                  <c:v>42440</c:v>
                </c:pt>
              </c:numCache>
            </c:numRef>
          </c:cat>
          <c:val>
            <c:numRef>
              <c:f>'Sprint 6'!$I$2:$I$15</c:f>
              <c:numCache>
                <c:formatCode>General</c:formatCode>
                <c:ptCount val="14"/>
                <c:pt idx="0">
                  <c:v>51</c:v>
                </c:pt>
                <c:pt idx="1">
                  <c:v>51</c:v>
                </c:pt>
                <c:pt idx="2">
                  <c:v>48</c:v>
                </c:pt>
                <c:pt idx="3">
                  <c:v>48</c:v>
                </c:pt>
                <c:pt idx="4">
                  <c:v>48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15</c:v>
                </c:pt>
                <c:pt idx="13">
                  <c:v>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'Sprint 6'!$H$2:$H$15</c:f>
              <c:numCache>
                <c:formatCode>m/d/yyyy</c:formatCode>
                <c:ptCount val="14"/>
                <c:pt idx="0">
                  <c:v>42427</c:v>
                </c:pt>
                <c:pt idx="1">
                  <c:v>42428</c:v>
                </c:pt>
                <c:pt idx="2">
                  <c:v>42429</c:v>
                </c:pt>
                <c:pt idx="3">
                  <c:v>42430</c:v>
                </c:pt>
                <c:pt idx="4">
                  <c:v>42431</c:v>
                </c:pt>
                <c:pt idx="5">
                  <c:v>42432</c:v>
                </c:pt>
                <c:pt idx="6">
                  <c:v>42433</c:v>
                </c:pt>
                <c:pt idx="7">
                  <c:v>42434</c:v>
                </c:pt>
                <c:pt idx="8">
                  <c:v>42435</c:v>
                </c:pt>
                <c:pt idx="9">
                  <c:v>42436</c:v>
                </c:pt>
                <c:pt idx="10">
                  <c:v>42437</c:v>
                </c:pt>
                <c:pt idx="11">
                  <c:v>42438</c:v>
                </c:pt>
                <c:pt idx="12">
                  <c:v>42439</c:v>
                </c:pt>
                <c:pt idx="13">
                  <c:v>42440</c:v>
                </c:pt>
              </c:numCache>
            </c:numRef>
          </c:cat>
          <c:val>
            <c:numRef>
              <c:f>'Sprint 6'!$J$2:$J$15</c:f>
              <c:numCache>
                <c:formatCode>General</c:formatCode>
                <c:ptCount val="14"/>
                <c:pt idx="0">
                  <c:v>51</c:v>
                </c:pt>
                <c:pt idx="1">
                  <c:v>47.07692307692308</c:v>
                </c:pt>
                <c:pt idx="2">
                  <c:v>43.153846153846153</c:v>
                </c:pt>
                <c:pt idx="3">
                  <c:v>39.230769230769234</c:v>
                </c:pt>
                <c:pt idx="4">
                  <c:v>35.307692307692307</c:v>
                </c:pt>
                <c:pt idx="5">
                  <c:v>31.384615384615383</c:v>
                </c:pt>
                <c:pt idx="6">
                  <c:v>27.46153846153846</c:v>
                </c:pt>
                <c:pt idx="7">
                  <c:v>23.53846153846154</c:v>
                </c:pt>
                <c:pt idx="8">
                  <c:v>19.615384615384617</c:v>
                </c:pt>
                <c:pt idx="9">
                  <c:v>15.692307692307692</c:v>
                </c:pt>
                <c:pt idx="10">
                  <c:v>11.76923076923077</c:v>
                </c:pt>
                <c:pt idx="11">
                  <c:v>7.8461538461538458</c:v>
                </c:pt>
                <c:pt idx="12">
                  <c:v>3.9230769230769229</c:v>
                </c:pt>
                <c:pt idx="1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32261536"/>
        <c:axId val="-1132271872"/>
      </c:lineChart>
      <c:dateAx>
        <c:axId val="-1132261536"/>
        <c:scaling>
          <c:orientation val="minMax"/>
        </c:scaling>
        <c:delete val="0"/>
        <c:axPos val="b"/>
        <c:numFmt formatCode="d/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32271872"/>
        <c:crosses val="autoZero"/>
        <c:auto val="1"/>
        <c:lblOffset val="100"/>
        <c:baseTimeUnit val="days"/>
      </c:dateAx>
      <c:valAx>
        <c:axId val="-1132271872"/>
        <c:scaling>
          <c:orientation val="minMax"/>
          <c:max val="5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132261536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14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0.88596</cdr:x>
      <cdr:y>0.1454</cdr:y>
    </cdr:from>
    <cdr:to>
      <cdr:x>0.98429</cdr:x>
      <cdr:y>0.29583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238656" y="883781"/>
          <a:ext cx="914386" cy="9143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PV</a:t>
          </a:r>
        </a:p>
      </cdr:txBody>
    </cdr:sp>
  </cdr:relSizeAnchor>
  <cdr:relSizeAnchor xmlns:cdr="http://schemas.openxmlformats.org/drawingml/2006/chartDrawing">
    <cdr:from>
      <cdr:x>0.89776</cdr:x>
      <cdr:y>0.19091</cdr:y>
    </cdr:from>
    <cdr:to>
      <cdr:x>0.99609</cdr:x>
      <cdr:y>0.34135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348391" y="1160397"/>
          <a:ext cx="914385" cy="914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EV</a:t>
          </a:r>
        </a:p>
      </cdr:txBody>
    </cdr:sp>
  </cdr:relSizeAnchor>
  <cdr:relSizeAnchor xmlns:cdr="http://schemas.openxmlformats.org/drawingml/2006/chartDrawing">
    <cdr:from>
      <cdr:x>0.90167</cdr:x>
      <cdr:y>0.23614</cdr:y>
    </cdr:from>
    <cdr:to>
      <cdr:x>1</cdr:x>
      <cdr:y>0.38658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384763" y="1435349"/>
          <a:ext cx="914386" cy="914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/>
            <a:t>AC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914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914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914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4" workbookViewId="0">
      <selection activeCell="A28" sqref="A28:C28"/>
    </sheetView>
  </sheetViews>
  <sheetFormatPr defaultRowHeight="15" x14ac:dyDescent="0.25"/>
  <cols>
    <col min="1" max="1" width="43.140625" bestFit="1" customWidth="1"/>
    <col min="2" max="2" width="15.85546875" bestFit="1" customWidth="1"/>
    <col min="3" max="3" width="11.42578125" bestFit="1" customWidth="1"/>
  </cols>
  <sheetData>
    <row r="1" spans="1:3" x14ac:dyDescent="0.25">
      <c r="A1" t="s">
        <v>42</v>
      </c>
      <c r="B1" t="s">
        <v>44</v>
      </c>
      <c r="C1" t="s">
        <v>43</v>
      </c>
    </row>
    <row r="2" spans="1:3" x14ac:dyDescent="0.25">
      <c r="A2" t="s">
        <v>0</v>
      </c>
      <c r="B2">
        <v>8</v>
      </c>
      <c r="C2">
        <v>8</v>
      </c>
    </row>
    <row r="3" spans="1:3" x14ac:dyDescent="0.25">
      <c r="A3" t="s">
        <v>1</v>
      </c>
      <c r="B3">
        <v>3</v>
      </c>
      <c r="C3">
        <v>3</v>
      </c>
    </row>
    <row r="4" spans="1:3" x14ac:dyDescent="0.25">
      <c r="A4" t="s">
        <v>2</v>
      </c>
      <c r="B4">
        <v>1</v>
      </c>
      <c r="C4">
        <v>1</v>
      </c>
    </row>
    <row r="5" spans="1:3" x14ac:dyDescent="0.25">
      <c r="A5" t="s">
        <v>3</v>
      </c>
      <c r="B5">
        <v>4</v>
      </c>
      <c r="C5">
        <v>4</v>
      </c>
    </row>
    <row r="6" spans="1:3" x14ac:dyDescent="0.25">
      <c r="A6" t="s">
        <v>4</v>
      </c>
      <c r="B6">
        <v>4</v>
      </c>
      <c r="C6">
        <v>4</v>
      </c>
    </row>
    <row r="7" spans="1:3" x14ac:dyDescent="0.25">
      <c r="A7" t="s">
        <v>5</v>
      </c>
      <c r="B7">
        <v>3</v>
      </c>
      <c r="C7">
        <v>3</v>
      </c>
    </row>
    <row r="8" spans="1:3" x14ac:dyDescent="0.25">
      <c r="A8" t="s">
        <v>6</v>
      </c>
      <c r="B8">
        <v>3</v>
      </c>
      <c r="C8">
        <v>2</v>
      </c>
    </row>
    <row r="9" spans="1:3" x14ac:dyDescent="0.25">
      <c r="A9" t="s">
        <v>7</v>
      </c>
      <c r="B9">
        <v>2</v>
      </c>
      <c r="C9">
        <v>3</v>
      </c>
    </row>
    <row r="10" spans="1:3" x14ac:dyDescent="0.25">
      <c r="A10" t="s">
        <v>8</v>
      </c>
      <c r="B10">
        <v>8</v>
      </c>
      <c r="C10">
        <v>4</v>
      </c>
    </row>
    <row r="11" spans="1:3" x14ac:dyDescent="0.25">
      <c r="A11" t="s">
        <v>9</v>
      </c>
      <c r="B11">
        <v>8</v>
      </c>
      <c r="C11">
        <v>2</v>
      </c>
    </row>
    <row r="12" spans="1:3" x14ac:dyDescent="0.25">
      <c r="A12" t="s">
        <v>10</v>
      </c>
      <c r="B12">
        <v>8</v>
      </c>
      <c r="C12">
        <v>4</v>
      </c>
    </row>
    <row r="13" spans="1:3" x14ac:dyDescent="0.25">
      <c r="A13" t="s">
        <v>11</v>
      </c>
      <c r="B13">
        <v>8</v>
      </c>
      <c r="C13">
        <v>2</v>
      </c>
    </row>
    <row r="14" spans="1:3" x14ac:dyDescent="0.25">
      <c r="A14" t="s">
        <v>12</v>
      </c>
      <c r="B14">
        <v>8</v>
      </c>
      <c r="C14">
        <v>1</v>
      </c>
    </row>
    <row r="15" spans="1:3" x14ac:dyDescent="0.25">
      <c r="A15" t="s">
        <v>13</v>
      </c>
      <c r="B15">
        <v>8</v>
      </c>
      <c r="C15">
        <v>6</v>
      </c>
    </row>
    <row r="16" spans="1:3" x14ac:dyDescent="0.25">
      <c r="A16" t="s">
        <v>14</v>
      </c>
      <c r="B16">
        <v>8</v>
      </c>
      <c r="C16">
        <v>6</v>
      </c>
    </row>
    <row r="17" spans="1:3" x14ac:dyDescent="0.25">
      <c r="A17" t="s">
        <v>15</v>
      </c>
      <c r="B17">
        <v>3</v>
      </c>
      <c r="C17">
        <v>3</v>
      </c>
    </row>
    <row r="18" spans="1:3" x14ac:dyDescent="0.25">
      <c r="A18" t="s">
        <v>16</v>
      </c>
      <c r="B18">
        <v>4</v>
      </c>
      <c r="C18">
        <v>2</v>
      </c>
    </row>
    <row r="19" spans="1:3" x14ac:dyDescent="0.25">
      <c r="A19" t="s">
        <v>17</v>
      </c>
      <c r="B19">
        <v>3</v>
      </c>
    </row>
    <row r="20" spans="1:3" x14ac:dyDescent="0.25">
      <c r="A20" t="s">
        <v>18</v>
      </c>
      <c r="B20">
        <v>3</v>
      </c>
    </row>
    <row r="21" spans="1:3" x14ac:dyDescent="0.25">
      <c r="A21" t="s">
        <v>19</v>
      </c>
      <c r="B21">
        <v>2</v>
      </c>
      <c r="C21">
        <v>4</v>
      </c>
    </row>
    <row r="22" spans="1:3" x14ac:dyDescent="0.25">
      <c r="A22" t="s">
        <v>20</v>
      </c>
      <c r="B22">
        <v>3</v>
      </c>
    </row>
    <row r="23" spans="1:3" x14ac:dyDescent="0.25">
      <c r="A23" t="s">
        <v>21</v>
      </c>
      <c r="B23">
        <v>1</v>
      </c>
    </row>
    <row r="24" spans="1:3" x14ac:dyDescent="0.25">
      <c r="A24" t="s">
        <v>22</v>
      </c>
      <c r="B24">
        <v>8</v>
      </c>
    </row>
    <row r="25" spans="1:3" x14ac:dyDescent="0.25">
      <c r="A25" t="s">
        <v>23</v>
      </c>
      <c r="B25">
        <v>3</v>
      </c>
    </row>
    <row r="26" spans="1:3" x14ac:dyDescent="0.25">
      <c r="A26" t="s">
        <v>24</v>
      </c>
      <c r="B26">
        <v>5</v>
      </c>
    </row>
    <row r="27" spans="1:3" x14ac:dyDescent="0.25">
      <c r="A27" t="s">
        <v>25</v>
      </c>
      <c r="B27">
        <v>2</v>
      </c>
    </row>
    <row r="28" spans="1:3" x14ac:dyDescent="0.25">
      <c r="A28" t="s">
        <v>26</v>
      </c>
      <c r="B28">
        <v>3</v>
      </c>
    </row>
    <row r="29" spans="1:3" x14ac:dyDescent="0.25">
      <c r="A29" t="s">
        <v>27</v>
      </c>
      <c r="B29">
        <v>2</v>
      </c>
    </row>
    <row r="30" spans="1:3" x14ac:dyDescent="0.25">
      <c r="A30" t="s">
        <v>28</v>
      </c>
      <c r="B30">
        <v>3</v>
      </c>
    </row>
    <row r="31" spans="1:3" x14ac:dyDescent="0.25">
      <c r="A31" t="s">
        <v>29</v>
      </c>
      <c r="B31">
        <v>3</v>
      </c>
    </row>
    <row r="32" spans="1:3" x14ac:dyDescent="0.25">
      <c r="A32" t="s">
        <v>30</v>
      </c>
      <c r="B32">
        <v>3</v>
      </c>
    </row>
    <row r="33" spans="1:3" x14ac:dyDescent="0.25">
      <c r="A33" t="s">
        <v>31</v>
      </c>
      <c r="B33">
        <v>1</v>
      </c>
      <c r="C33">
        <v>9</v>
      </c>
    </row>
    <row r="34" spans="1:3" x14ac:dyDescent="0.25">
      <c r="A34" t="s">
        <v>32</v>
      </c>
      <c r="B34">
        <v>4</v>
      </c>
      <c r="C34">
        <v>2</v>
      </c>
    </row>
    <row r="35" spans="1:3" x14ac:dyDescent="0.25">
      <c r="A35" t="s">
        <v>33</v>
      </c>
      <c r="B35">
        <v>3</v>
      </c>
    </row>
    <row r="36" spans="1:3" x14ac:dyDescent="0.25">
      <c r="A36" t="s">
        <v>34</v>
      </c>
      <c r="B36">
        <v>4</v>
      </c>
    </row>
    <row r="37" spans="1:3" x14ac:dyDescent="0.25">
      <c r="A37" t="s">
        <v>35</v>
      </c>
      <c r="B37">
        <v>2</v>
      </c>
    </row>
    <row r="38" spans="1:3" x14ac:dyDescent="0.25">
      <c r="A38" t="s">
        <v>36</v>
      </c>
      <c r="B38">
        <v>4</v>
      </c>
      <c r="C38">
        <v>4</v>
      </c>
    </row>
    <row r="39" spans="1:3" x14ac:dyDescent="0.25">
      <c r="A39" t="s">
        <v>37</v>
      </c>
      <c r="B39">
        <v>4</v>
      </c>
      <c r="C39">
        <v>6</v>
      </c>
    </row>
    <row r="40" spans="1:3" x14ac:dyDescent="0.25">
      <c r="A40" t="s">
        <v>38</v>
      </c>
      <c r="B40">
        <v>4</v>
      </c>
    </row>
    <row r="41" spans="1:3" x14ac:dyDescent="0.25">
      <c r="A41" t="s">
        <v>39</v>
      </c>
      <c r="B41">
        <v>5</v>
      </c>
    </row>
    <row r="42" spans="1:3" x14ac:dyDescent="0.25">
      <c r="A42" t="s">
        <v>40</v>
      </c>
      <c r="B42">
        <v>5</v>
      </c>
    </row>
    <row r="43" spans="1:3" x14ac:dyDescent="0.25">
      <c r="A43" t="s">
        <v>41</v>
      </c>
      <c r="B43">
        <v>22</v>
      </c>
      <c r="C43">
        <v>22</v>
      </c>
    </row>
    <row r="44" spans="1:3" x14ac:dyDescent="0.25">
      <c r="B44">
        <f>SUM(B2:B43)</f>
        <v>193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7" sqref="H7"/>
    </sheetView>
  </sheetViews>
  <sheetFormatPr defaultRowHeight="15" x14ac:dyDescent="0.25"/>
  <cols>
    <col min="6" max="6" width="15.140625" bestFit="1" customWidth="1"/>
  </cols>
  <sheetData>
    <row r="1" spans="1:8" x14ac:dyDescent="0.25">
      <c r="A1" t="s">
        <v>48</v>
      </c>
      <c r="B1" t="s">
        <v>50</v>
      </c>
      <c r="C1" t="s">
        <v>49</v>
      </c>
      <c r="D1" t="s">
        <v>51</v>
      </c>
      <c r="E1" t="s">
        <v>52</v>
      </c>
      <c r="F1" t="s">
        <v>53</v>
      </c>
    </row>
    <row r="2" spans="1:8" x14ac:dyDescent="0.25">
      <c r="A2">
        <v>1</v>
      </c>
      <c r="B2">
        <f>'Sprint 1'!B6</f>
        <v>16</v>
      </c>
      <c r="C2">
        <f>'Sprint 1'!C6</f>
        <v>16</v>
      </c>
      <c r="D2">
        <f>'Sprint 1'!B6</f>
        <v>16</v>
      </c>
      <c r="E2">
        <f>D2/B2</f>
        <v>1</v>
      </c>
      <c r="F2">
        <f>D2/C2</f>
        <v>1</v>
      </c>
    </row>
    <row r="3" spans="1:8" x14ac:dyDescent="0.25">
      <c r="A3">
        <v>2</v>
      </c>
      <c r="B3">
        <f>B2+'Sprint 2'!B6</f>
        <v>28</v>
      </c>
      <c r="C3">
        <f>C2+'Sprint 2'!C6</f>
        <v>28</v>
      </c>
      <c r="D3">
        <f>D2+'Sprint 2'!B6</f>
        <v>28</v>
      </c>
      <c r="E3">
        <f t="shared" ref="E3:E6" si="0">D3/B3</f>
        <v>1</v>
      </c>
      <c r="F3">
        <f t="shared" ref="F3:F6" si="1">D3/C3</f>
        <v>1</v>
      </c>
    </row>
    <row r="4" spans="1:8" x14ac:dyDescent="0.25">
      <c r="A4">
        <v>3</v>
      </c>
      <c r="B4">
        <f>B3+'Sprint 3'!B10</f>
        <v>100</v>
      </c>
      <c r="C4">
        <f>C3+'Sprint 3'!C10</f>
        <v>72</v>
      </c>
      <c r="D4">
        <f>D3 + 'Sprint 3'!B10</f>
        <v>100</v>
      </c>
      <c r="E4">
        <f t="shared" si="0"/>
        <v>1</v>
      </c>
      <c r="F4">
        <f t="shared" si="1"/>
        <v>1.3888888888888888</v>
      </c>
    </row>
    <row r="5" spans="1:8" x14ac:dyDescent="0.25">
      <c r="A5">
        <v>4</v>
      </c>
      <c r="B5">
        <f>B4+'Sprint 4'!B11</f>
        <v>131</v>
      </c>
      <c r="C5">
        <f>C4+'Sprint 4'!C11</f>
        <v>86</v>
      </c>
      <c r="D5">
        <f>D4+'Sprint 4'!B2+'Sprint 4'!B4+'Sprint 4'!B5+'Sprint 4'!B6</f>
        <v>116</v>
      </c>
      <c r="E5">
        <f t="shared" si="0"/>
        <v>0.8854961832061069</v>
      </c>
      <c r="F5">
        <f t="shared" si="1"/>
        <v>1.3488372093023255</v>
      </c>
    </row>
    <row r="6" spans="1:8" x14ac:dyDescent="0.25">
      <c r="A6">
        <v>5</v>
      </c>
      <c r="B6">
        <f>B5+'Sprint 5'!B18</f>
        <v>168</v>
      </c>
      <c r="C6">
        <f>C5 + 'Sprint 5'!C18</f>
        <v>122</v>
      </c>
      <c r="D6">
        <f>D5+'Sprint 5'!B2+'Sprint 5'!B3+'Sprint 5'!B4+'Sprint 5'!B5+'Sprint 5'!B6+'Sprint 5'!B17</f>
        <v>135</v>
      </c>
      <c r="E6">
        <f t="shared" si="0"/>
        <v>0.8035714285714286</v>
      </c>
      <c r="F6">
        <f t="shared" si="1"/>
        <v>1.1065573770491803</v>
      </c>
      <c r="G6">
        <v>1.1156999999999999</v>
      </c>
      <c r="H6">
        <v>0.80349999999999999</v>
      </c>
    </row>
    <row r="7" spans="1:8" x14ac:dyDescent="0.25">
      <c r="A7">
        <v>6</v>
      </c>
      <c r="B7">
        <f>B6 + 'Sprint 6'!B8</f>
        <v>171</v>
      </c>
      <c r="C7">
        <f>C6+'Sprint 6'!C16</f>
        <v>163</v>
      </c>
      <c r="D7">
        <v>163</v>
      </c>
      <c r="E7">
        <f>D7/B7</f>
        <v>0.95321637426900585</v>
      </c>
      <c r="F7">
        <f>D7/C7</f>
        <v>1</v>
      </c>
      <c r="G7">
        <v>0.95320000000000005</v>
      </c>
      <c r="H7">
        <v>1.0124</v>
      </c>
    </row>
    <row r="8" spans="1:8" x14ac:dyDescent="0.25">
      <c r="E8" t="s">
        <v>54</v>
      </c>
      <c r="F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RowHeight="15" x14ac:dyDescent="0.25"/>
  <cols>
    <col min="1" max="1" width="26.42578125" customWidth="1"/>
    <col min="2" max="2" width="15.85546875" bestFit="1" customWidth="1"/>
    <col min="3" max="3" width="11.42578125" bestFit="1" customWidth="1"/>
    <col min="5" max="5" width="10.7109375" bestFit="1" customWidth="1"/>
  </cols>
  <sheetData>
    <row r="1" spans="1:5" x14ac:dyDescent="0.25">
      <c r="A1" t="s">
        <v>42</v>
      </c>
      <c r="B1" t="s">
        <v>44</v>
      </c>
      <c r="C1" t="s">
        <v>43</v>
      </c>
    </row>
    <row r="2" spans="1:5" x14ac:dyDescent="0.25">
      <c r="A2" t="s">
        <v>0</v>
      </c>
      <c r="B2">
        <v>8</v>
      </c>
      <c r="C2">
        <v>8</v>
      </c>
      <c r="E2" t="s">
        <v>45</v>
      </c>
    </row>
    <row r="3" spans="1:5" x14ac:dyDescent="0.25">
      <c r="A3" t="s">
        <v>1</v>
      </c>
      <c r="B3">
        <v>3</v>
      </c>
      <c r="C3">
        <v>3</v>
      </c>
      <c r="E3" s="1">
        <v>42358</v>
      </c>
    </row>
    <row r="4" spans="1:5" x14ac:dyDescent="0.25">
      <c r="A4" t="s">
        <v>2</v>
      </c>
      <c r="B4">
        <v>1</v>
      </c>
      <c r="C4">
        <v>1</v>
      </c>
      <c r="E4" s="1">
        <v>42371</v>
      </c>
    </row>
    <row r="5" spans="1:5" x14ac:dyDescent="0.25">
      <c r="A5" t="s">
        <v>3</v>
      </c>
      <c r="B5">
        <v>4</v>
      </c>
      <c r="C5">
        <v>4</v>
      </c>
    </row>
    <row r="6" spans="1:5" x14ac:dyDescent="0.25">
      <c r="B6">
        <f>SUM(B2:B5)</f>
        <v>16</v>
      </c>
      <c r="C6">
        <f>SUM(C2:C5)</f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5" x14ac:dyDescent="0.25"/>
  <cols>
    <col min="2" max="2" width="15.85546875" bestFit="1" customWidth="1"/>
    <col min="3" max="3" width="11.42578125" bestFit="1" customWidth="1"/>
    <col min="5" max="5" width="10.7109375" bestFit="1" customWidth="1"/>
  </cols>
  <sheetData>
    <row r="1" spans="1:5" x14ac:dyDescent="0.25">
      <c r="A1" t="s">
        <v>42</v>
      </c>
      <c r="B1" t="s">
        <v>44</v>
      </c>
      <c r="C1" t="s">
        <v>43</v>
      </c>
    </row>
    <row r="2" spans="1:5" x14ac:dyDescent="0.25">
      <c r="A2" t="s">
        <v>4</v>
      </c>
      <c r="B2">
        <v>4</v>
      </c>
      <c r="C2">
        <v>4</v>
      </c>
    </row>
    <row r="3" spans="1:5" x14ac:dyDescent="0.25">
      <c r="A3" t="s">
        <v>5</v>
      </c>
      <c r="B3">
        <v>3</v>
      </c>
      <c r="C3">
        <v>3</v>
      </c>
      <c r="E3" t="s">
        <v>46</v>
      </c>
    </row>
    <row r="4" spans="1:5" x14ac:dyDescent="0.25">
      <c r="A4" t="s">
        <v>6</v>
      </c>
      <c r="B4">
        <v>3</v>
      </c>
      <c r="C4">
        <v>2</v>
      </c>
      <c r="E4" s="1">
        <v>42372</v>
      </c>
    </row>
    <row r="5" spans="1:5" x14ac:dyDescent="0.25">
      <c r="A5" t="s">
        <v>7</v>
      </c>
      <c r="B5">
        <v>2</v>
      </c>
      <c r="C5">
        <v>3</v>
      </c>
      <c r="E5" s="1">
        <v>42385</v>
      </c>
    </row>
    <row r="6" spans="1:5" x14ac:dyDescent="0.25">
      <c r="B6">
        <f>SUM(B2:B5)</f>
        <v>12</v>
      </c>
      <c r="C6">
        <f>SUM(C2:C5)</f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1" sqref="C11"/>
    </sheetView>
  </sheetViews>
  <sheetFormatPr defaultRowHeight="15" x14ac:dyDescent="0.25"/>
  <cols>
    <col min="1" max="1" width="26.5703125" bestFit="1" customWidth="1"/>
    <col min="2" max="2" width="15.85546875" bestFit="1" customWidth="1"/>
    <col min="3" max="3" width="11.42578125" bestFit="1" customWidth="1"/>
    <col min="5" max="5" width="14.7109375" bestFit="1" customWidth="1"/>
  </cols>
  <sheetData>
    <row r="1" spans="1:5" x14ac:dyDescent="0.25">
      <c r="A1" t="s">
        <v>42</v>
      </c>
      <c r="B1" t="s">
        <v>44</v>
      </c>
      <c r="C1" t="s">
        <v>43</v>
      </c>
    </row>
    <row r="2" spans="1:5" x14ac:dyDescent="0.25">
      <c r="A2" t="s">
        <v>8</v>
      </c>
      <c r="B2">
        <v>8</v>
      </c>
      <c r="C2">
        <v>4</v>
      </c>
    </row>
    <row r="3" spans="1:5" x14ac:dyDescent="0.25">
      <c r="A3" t="s">
        <v>9</v>
      </c>
      <c r="B3">
        <v>8</v>
      </c>
      <c r="C3">
        <v>2</v>
      </c>
    </row>
    <row r="4" spans="1:5" x14ac:dyDescent="0.25">
      <c r="A4" t="s">
        <v>10</v>
      </c>
      <c r="B4">
        <v>8</v>
      </c>
      <c r="C4">
        <v>4</v>
      </c>
      <c r="E4" t="s">
        <v>36</v>
      </c>
    </row>
    <row r="5" spans="1:5" x14ac:dyDescent="0.25">
      <c r="A5" t="s">
        <v>11</v>
      </c>
      <c r="B5">
        <v>8</v>
      </c>
      <c r="C5">
        <v>2</v>
      </c>
      <c r="E5" s="1">
        <v>42386</v>
      </c>
    </row>
    <row r="6" spans="1:5" x14ac:dyDescent="0.25">
      <c r="A6" t="s">
        <v>12</v>
      </c>
      <c r="B6">
        <v>8</v>
      </c>
      <c r="C6">
        <v>1</v>
      </c>
      <c r="E6" s="1">
        <v>42399</v>
      </c>
    </row>
    <row r="7" spans="1:5" x14ac:dyDescent="0.25">
      <c r="A7" t="s">
        <v>41</v>
      </c>
      <c r="B7">
        <v>20</v>
      </c>
      <c r="C7">
        <v>20</v>
      </c>
    </row>
    <row r="8" spans="1:5" x14ac:dyDescent="0.25">
      <c r="A8" t="s">
        <v>14</v>
      </c>
      <c r="B8">
        <v>8</v>
      </c>
      <c r="C8">
        <v>6</v>
      </c>
    </row>
    <row r="9" spans="1:5" x14ac:dyDescent="0.25">
      <c r="A9" t="s">
        <v>36</v>
      </c>
      <c r="B9">
        <v>4</v>
      </c>
      <c r="C9">
        <v>5</v>
      </c>
    </row>
    <row r="10" spans="1:5" x14ac:dyDescent="0.25">
      <c r="B10">
        <f>SUM(B2:B9)</f>
        <v>72</v>
      </c>
      <c r="C10">
        <f>SUM(C2:C9)</f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2" sqref="G2:I16"/>
    </sheetView>
  </sheetViews>
  <sheetFormatPr defaultRowHeight="15" x14ac:dyDescent="0.25"/>
  <cols>
    <col min="1" max="1" width="31.85546875" bestFit="1" customWidth="1"/>
    <col min="3" max="3" width="11.42578125" bestFit="1" customWidth="1"/>
    <col min="5" max="5" width="10.7109375" bestFit="1" customWidth="1"/>
    <col min="7" max="7" width="10.7109375" bestFit="1" customWidth="1"/>
    <col min="8" max="8" width="4.5703125" customWidth="1"/>
  </cols>
  <sheetData>
    <row r="1" spans="1:10" x14ac:dyDescent="0.25">
      <c r="A1" t="s">
        <v>42</v>
      </c>
      <c r="B1" t="s">
        <v>44</v>
      </c>
      <c r="C1" t="s">
        <v>43</v>
      </c>
    </row>
    <row r="2" spans="1:10" x14ac:dyDescent="0.25">
      <c r="A2" t="s">
        <v>13</v>
      </c>
      <c r="B2">
        <v>8</v>
      </c>
      <c r="C2">
        <v>8</v>
      </c>
      <c r="G2" s="1">
        <v>42399</v>
      </c>
      <c r="H2">
        <v>31</v>
      </c>
      <c r="I2">
        <f>((-31)*J2+434)/14</f>
        <v>31</v>
      </c>
      <c r="J2">
        <v>0</v>
      </c>
    </row>
    <row r="3" spans="1:10" x14ac:dyDescent="0.25">
      <c r="A3" t="s">
        <v>31</v>
      </c>
      <c r="B3">
        <v>1</v>
      </c>
      <c r="E3" t="s">
        <v>47</v>
      </c>
      <c r="G3" s="1">
        <v>42400</v>
      </c>
      <c r="H3">
        <v>31</v>
      </c>
      <c r="I3">
        <f t="shared" ref="I3:I16" si="0">((-31)*J3+434)/14</f>
        <v>28.785714285714285</v>
      </c>
      <c r="J3">
        <v>1</v>
      </c>
    </row>
    <row r="4" spans="1:10" x14ac:dyDescent="0.25">
      <c r="A4" t="s">
        <v>15</v>
      </c>
      <c r="B4">
        <v>3</v>
      </c>
      <c r="C4">
        <v>3</v>
      </c>
      <c r="E4" s="1">
        <v>42400</v>
      </c>
      <c r="G4" s="1">
        <f>G3+1</f>
        <v>42401</v>
      </c>
      <c r="H4">
        <v>31</v>
      </c>
      <c r="I4">
        <f t="shared" si="0"/>
        <v>26.571428571428573</v>
      </c>
      <c r="J4">
        <v>2</v>
      </c>
    </row>
    <row r="5" spans="1:10" x14ac:dyDescent="0.25">
      <c r="A5" t="s">
        <v>16</v>
      </c>
      <c r="B5">
        <v>4</v>
      </c>
      <c r="C5">
        <v>2</v>
      </c>
      <c r="E5" s="1">
        <v>42413</v>
      </c>
      <c r="G5" s="1">
        <f t="shared" ref="G5:G16" si="1">G4+1</f>
        <v>42402</v>
      </c>
      <c r="H5">
        <v>31</v>
      </c>
      <c r="I5">
        <f t="shared" si="0"/>
        <v>24.357142857142858</v>
      </c>
      <c r="J5">
        <v>3</v>
      </c>
    </row>
    <row r="6" spans="1:10" x14ac:dyDescent="0.25">
      <c r="A6" t="s">
        <v>21</v>
      </c>
      <c r="B6">
        <v>1</v>
      </c>
      <c r="C6">
        <v>1</v>
      </c>
      <c r="G6" s="1">
        <f t="shared" si="1"/>
        <v>42403</v>
      </c>
      <c r="H6">
        <v>31</v>
      </c>
      <c r="I6">
        <f t="shared" si="0"/>
        <v>22.142857142857142</v>
      </c>
      <c r="J6">
        <v>4</v>
      </c>
    </row>
    <row r="7" spans="1:10" x14ac:dyDescent="0.25">
      <c r="A7" t="s">
        <v>19</v>
      </c>
      <c r="B7">
        <v>2</v>
      </c>
      <c r="G7" s="1">
        <f t="shared" si="1"/>
        <v>42404</v>
      </c>
      <c r="H7">
        <v>31</v>
      </c>
      <c r="I7">
        <f t="shared" si="0"/>
        <v>19.928571428571427</v>
      </c>
      <c r="J7">
        <v>5</v>
      </c>
    </row>
    <row r="8" spans="1:10" x14ac:dyDescent="0.25">
      <c r="A8" t="s">
        <v>18</v>
      </c>
      <c r="B8">
        <v>3</v>
      </c>
      <c r="G8" s="1">
        <f t="shared" si="1"/>
        <v>42405</v>
      </c>
      <c r="H8">
        <v>31</v>
      </c>
      <c r="I8">
        <f t="shared" si="0"/>
        <v>17.714285714285715</v>
      </c>
      <c r="J8">
        <v>6</v>
      </c>
    </row>
    <row r="9" spans="1:10" x14ac:dyDescent="0.25">
      <c r="A9" t="s">
        <v>24</v>
      </c>
      <c r="B9">
        <v>5</v>
      </c>
      <c r="G9" s="1">
        <f t="shared" si="1"/>
        <v>42406</v>
      </c>
      <c r="H9">
        <v>31</v>
      </c>
      <c r="I9">
        <f t="shared" si="0"/>
        <v>15.5</v>
      </c>
      <c r="J9">
        <v>7</v>
      </c>
    </row>
    <row r="10" spans="1:10" x14ac:dyDescent="0.25">
      <c r="A10" t="s">
        <v>32</v>
      </c>
      <c r="B10">
        <v>4</v>
      </c>
      <c r="G10" s="1">
        <f t="shared" si="1"/>
        <v>42407</v>
      </c>
      <c r="H10">
        <v>31</v>
      </c>
      <c r="I10">
        <f t="shared" si="0"/>
        <v>13.285714285714286</v>
      </c>
      <c r="J10">
        <v>8</v>
      </c>
    </row>
    <row r="11" spans="1:10" x14ac:dyDescent="0.25">
      <c r="B11">
        <f>SUM(B2:B10)</f>
        <v>31</v>
      </c>
      <c r="C11">
        <f>SUM(C2:C10)</f>
        <v>14</v>
      </c>
      <c r="G11" s="1">
        <f t="shared" si="1"/>
        <v>42408</v>
      </c>
      <c r="H11">
        <v>31</v>
      </c>
      <c r="I11">
        <f t="shared" si="0"/>
        <v>11.071428571428571</v>
      </c>
      <c r="J11">
        <v>9</v>
      </c>
    </row>
    <row r="12" spans="1:10" x14ac:dyDescent="0.25">
      <c r="G12" s="1">
        <f t="shared" si="1"/>
        <v>42409</v>
      </c>
      <c r="H12">
        <v>31</v>
      </c>
      <c r="I12">
        <f t="shared" si="0"/>
        <v>8.8571428571428577</v>
      </c>
      <c r="J12">
        <v>10</v>
      </c>
    </row>
    <row r="13" spans="1:10" x14ac:dyDescent="0.25">
      <c r="G13" s="1">
        <f t="shared" si="1"/>
        <v>42410</v>
      </c>
      <c r="H13">
        <v>31</v>
      </c>
      <c r="I13">
        <f t="shared" si="0"/>
        <v>6.6428571428571432</v>
      </c>
      <c r="J13">
        <v>11</v>
      </c>
    </row>
    <row r="14" spans="1:10" x14ac:dyDescent="0.25">
      <c r="G14" s="1">
        <f t="shared" si="1"/>
        <v>42411</v>
      </c>
      <c r="H14">
        <v>31</v>
      </c>
      <c r="I14">
        <f t="shared" si="0"/>
        <v>4.4285714285714288</v>
      </c>
      <c r="J14">
        <v>12</v>
      </c>
    </row>
    <row r="15" spans="1:10" x14ac:dyDescent="0.25">
      <c r="G15" s="1">
        <f t="shared" si="1"/>
        <v>42412</v>
      </c>
      <c r="H15">
        <v>21</v>
      </c>
      <c r="I15">
        <f t="shared" si="0"/>
        <v>2.2142857142857144</v>
      </c>
      <c r="J15">
        <v>13</v>
      </c>
    </row>
    <row r="16" spans="1:10" x14ac:dyDescent="0.25">
      <c r="G16" s="1">
        <f t="shared" si="1"/>
        <v>42413</v>
      </c>
      <c r="H16">
        <v>18</v>
      </c>
      <c r="I16">
        <f t="shared" si="0"/>
        <v>0</v>
      </c>
      <c r="J16">
        <v>14</v>
      </c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8" sqref="C18"/>
    </sheetView>
  </sheetViews>
  <sheetFormatPr defaultRowHeight="15" x14ac:dyDescent="0.25"/>
  <cols>
    <col min="1" max="1" width="31.85546875" bestFit="1" customWidth="1"/>
    <col min="2" max="2" width="15.85546875" bestFit="1" customWidth="1"/>
    <col min="5" max="5" width="14.7109375" bestFit="1" customWidth="1"/>
    <col min="7" max="7" width="10.7109375" bestFit="1" customWidth="1"/>
  </cols>
  <sheetData>
    <row r="1" spans="1:10" x14ac:dyDescent="0.25">
      <c r="A1" t="s">
        <v>42</v>
      </c>
      <c r="B1" t="s">
        <v>44</v>
      </c>
      <c r="C1" t="s">
        <v>43</v>
      </c>
    </row>
    <row r="2" spans="1:10" x14ac:dyDescent="0.25">
      <c r="A2" s="2" t="s">
        <v>31</v>
      </c>
      <c r="B2" s="2">
        <v>1</v>
      </c>
      <c r="C2" s="2">
        <v>10</v>
      </c>
      <c r="G2" s="1">
        <v>42413</v>
      </c>
      <c r="H2">
        <v>37</v>
      </c>
      <c r="I2">
        <f>((J2*-37)+518)/14</f>
        <v>37</v>
      </c>
      <c r="J2">
        <v>0</v>
      </c>
    </row>
    <row r="3" spans="1:10" x14ac:dyDescent="0.25">
      <c r="A3" s="2" t="s">
        <v>19</v>
      </c>
      <c r="B3" s="2">
        <v>2</v>
      </c>
      <c r="C3" s="2">
        <v>4</v>
      </c>
      <c r="G3" s="1">
        <v>42414</v>
      </c>
      <c r="H3">
        <v>36</v>
      </c>
      <c r="I3">
        <f t="shared" ref="I3:I16" si="0">((J3*-37)+518)/14</f>
        <v>34.357142857142854</v>
      </c>
      <c r="J3">
        <v>1</v>
      </c>
    </row>
    <row r="4" spans="1:10" x14ac:dyDescent="0.25">
      <c r="A4" s="2" t="s">
        <v>18</v>
      </c>
      <c r="B4" s="2">
        <v>3</v>
      </c>
      <c r="C4" s="2">
        <v>4</v>
      </c>
      <c r="E4" t="s">
        <v>37</v>
      </c>
      <c r="G4" s="1">
        <f>G3+1</f>
        <v>42415</v>
      </c>
      <c r="H4">
        <v>30</v>
      </c>
      <c r="I4">
        <f t="shared" si="0"/>
        <v>31.714285714285715</v>
      </c>
      <c r="J4">
        <v>2</v>
      </c>
    </row>
    <row r="5" spans="1:10" x14ac:dyDescent="0.25">
      <c r="A5" s="2" t="s">
        <v>24</v>
      </c>
      <c r="B5" s="2">
        <v>5</v>
      </c>
      <c r="C5" s="2">
        <v>4</v>
      </c>
      <c r="E5" s="1">
        <v>42414</v>
      </c>
      <c r="G5" s="1">
        <f t="shared" ref="G5:G15" si="1">G4+1</f>
        <v>42416</v>
      </c>
      <c r="H5">
        <v>30</v>
      </c>
      <c r="I5">
        <f t="shared" si="0"/>
        <v>29.071428571428573</v>
      </c>
      <c r="J5">
        <v>3</v>
      </c>
    </row>
    <row r="6" spans="1:10" x14ac:dyDescent="0.25">
      <c r="A6" s="2" t="s">
        <v>32</v>
      </c>
      <c r="B6" s="2">
        <v>4</v>
      </c>
      <c r="C6" s="2">
        <v>3</v>
      </c>
      <c r="E6" s="1">
        <v>42427</v>
      </c>
      <c r="G6" s="1">
        <f t="shared" si="1"/>
        <v>42417</v>
      </c>
      <c r="H6">
        <v>30</v>
      </c>
      <c r="I6">
        <f t="shared" si="0"/>
        <v>26.428571428571427</v>
      </c>
      <c r="J6">
        <v>4</v>
      </c>
    </row>
    <row r="7" spans="1:10" x14ac:dyDescent="0.25">
      <c r="A7" t="s">
        <v>17</v>
      </c>
      <c r="B7">
        <v>3</v>
      </c>
      <c r="G7" s="1">
        <f t="shared" si="1"/>
        <v>42418</v>
      </c>
      <c r="H7">
        <v>16</v>
      </c>
      <c r="I7">
        <f t="shared" si="0"/>
        <v>23.785714285714285</v>
      </c>
      <c r="J7">
        <v>5</v>
      </c>
    </row>
    <row r="8" spans="1:10" x14ac:dyDescent="0.25">
      <c r="A8" t="s">
        <v>20</v>
      </c>
      <c r="B8">
        <v>3</v>
      </c>
      <c r="G8" s="1">
        <f t="shared" si="1"/>
        <v>42419</v>
      </c>
      <c r="H8">
        <v>16</v>
      </c>
      <c r="I8">
        <f t="shared" si="0"/>
        <v>21.142857142857142</v>
      </c>
      <c r="J8">
        <v>6</v>
      </c>
    </row>
    <row r="9" spans="1:10" x14ac:dyDescent="0.25">
      <c r="A9" t="s">
        <v>22</v>
      </c>
      <c r="B9">
        <v>8</v>
      </c>
      <c r="G9" s="1">
        <f t="shared" si="1"/>
        <v>42420</v>
      </c>
      <c r="H9">
        <v>16</v>
      </c>
      <c r="I9">
        <f t="shared" si="0"/>
        <v>18.5</v>
      </c>
      <c r="J9">
        <v>7</v>
      </c>
    </row>
    <row r="10" spans="1:10" x14ac:dyDescent="0.25">
      <c r="A10" t="s">
        <v>23</v>
      </c>
      <c r="B10">
        <v>3</v>
      </c>
      <c r="C10">
        <v>1</v>
      </c>
      <c r="G10" s="1">
        <f>G9+1</f>
        <v>42421</v>
      </c>
      <c r="H10">
        <v>16</v>
      </c>
      <c r="I10">
        <f t="shared" si="0"/>
        <v>15.857142857142858</v>
      </c>
      <c r="J10">
        <v>8</v>
      </c>
    </row>
    <row r="11" spans="1:10" x14ac:dyDescent="0.25">
      <c r="A11" t="s">
        <v>25</v>
      </c>
      <c r="B11">
        <v>2</v>
      </c>
      <c r="C11">
        <v>4</v>
      </c>
      <c r="G11" s="1">
        <f t="shared" si="1"/>
        <v>42422</v>
      </c>
      <c r="H11">
        <v>16</v>
      </c>
      <c r="I11">
        <f t="shared" si="0"/>
        <v>13.214285714285714</v>
      </c>
      <c r="J11">
        <v>9</v>
      </c>
    </row>
    <row r="12" spans="1:10" x14ac:dyDescent="0.25">
      <c r="A12" t="s">
        <v>26</v>
      </c>
      <c r="B12">
        <v>3</v>
      </c>
      <c r="G12" s="1">
        <f t="shared" si="1"/>
        <v>42423</v>
      </c>
      <c r="H12">
        <v>16</v>
      </c>
      <c r="I12">
        <f t="shared" si="0"/>
        <v>10.571428571428571</v>
      </c>
      <c r="J12">
        <v>10</v>
      </c>
    </row>
    <row r="13" spans="1:10" x14ac:dyDescent="0.25">
      <c r="A13" t="s">
        <v>27</v>
      </c>
      <c r="B13">
        <v>2</v>
      </c>
      <c r="G13" s="1">
        <f t="shared" si="1"/>
        <v>42424</v>
      </c>
      <c r="H13">
        <v>16</v>
      </c>
      <c r="I13">
        <f t="shared" si="0"/>
        <v>7.9285714285714288</v>
      </c>
      <c r="J13">
        <v>11</v>
      </c>
    </row>
    <row r="14" spans="1:10" x14ac:dyDescent="0.25">
      <c r="A14" t="s">
        <v>28</v>
      </c>
      <c r="B14">
        <v>3</v>
      </c>
      <c r="G14" s="1">
        <f t="shared" si="1"/>
        <v>42425</v>
      </c>
      <c r="H14">
        <v>16</v>
      </c>
      <c r="I14">
        <f t="shared" si="0"/>
        <v>5.2857142857142856</v>
      </c>
      <c r="J14">
        <v>12</v>
      </c>
    </row>
    <row r="15" spans="1:10" x14ac:dyDescent="0.25">
      <c r="A15" t="s">
        <v>29</v>
      </c>
      <c r="B15">
        <v>3</v>
      </c>
      <c r="G15" s="1">
        <f t="shared" si="1"/>
        <v>42426</v>
      </c>
      <c r="H15">
        <v>16</v>
      </c>
      <c r="I15">
        <f t="shared" si="0"/>
        <v>2.6428571428571428</v>
      </c>
      <c r="J15">
        <v>13</v>
      </c>
    </row>
    <row r="16" spans="1:10" x14ac:dyDescent="0.25">
      <c r="A16" t="s">
        <v>30</v>
      </c>
      <c r="B16">
        <v>3</v>
      </c>
      <c r="G16" s="1">
        <f>G15+1</f>
        <v>42427</v>
      </c>
      <c r="H16">
        <v>16</v>
      </c>
      <c r="I16">
        <f t="shared" si="0"/>
        <v>0</v>
      </c>
      <c r="J16">
        <v>14</v>
      </c>
    </row>
    <row r="17" spans="1:3" x14ac:dyDescent="0.25">
      <c r="A17" t="s">
        <v>37</v>
      </c>
      <c r="B17">
        <v>4</v>
      </c>
      <c r="C17">
        <v>6</v>
      </c>
    </row>
    <row r="18" spans="1:3" x14ac:dyDescent="0.25">
      <c r="B18">
        <f>SUM(B7:B17)</f>
        <v>37</v>
      </c>
      <c r="C18">
        <f>SUM(C2:C17)</f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9" sqref="C9"/>
    </sheetView>
  </sheetViews>
  <sheetFormatPr defaultRowHeight="15" x14ac:dyDescent="0.25"/>
  <cols>
    <col min="1" max="1" width="40" bestFit="1" customWidth="1"/>
    <col min="3" max="3" width="11.42578125" bestFit="1" customWidth="1"/>
    <col min="6" max="6" width="14.7109375" bestFit="1" customWidth="1"/>
    <col min="8" max="8" width="10.7109375" bestFit="1" customWidth="1"/>
  </cols>
  <sheetData>
    <row r="1" spans="1:11" x14ac:dyDescent="0.25">
      <c r="A1" t="s">
        <v>42</v>
      </c>
      <c r="B1" t="s">
        <v>44</v>
      </c>
      <c r="C1" t="s">
        <v>43</v>
      </c>
    </row>
    <row r="2" spans="1:11" x14ac:dyDescent="0.25">
      <c r="A2" t="s">
        <v>33</v>
      </c>
      <c r="B2">
        <v>3</v>
      </c>
      <c r="C2">
        <v>3</v>
      </c>
      <c r="F2" t="s">
        <v>38</v>
      </c>
      <c r="H2" s="1">
        <v>42427</v>
      </c>
      <c r="I2">
        <v>51</v>
      </c>
      <c r="J2">
        <f>(663 - 51*K2)/13</f>
        <v>51</v>
      </c>
      <c r="K2">
        <v>0</v>
      </c>
    </row>
    <row r="3" spans="1:11" x14ac:dyDescent="0.25">
      <c r="A3" s="4" t="s">
        <v>34</v>
      </c>
      <c r="B3" s="4">
        <v>4</v>
      </c>
      <c r="C3" s="4">
        <v>5</v>
      </c>
      <c r="F3" s="1">
        <v>42428</v>
      </c>
      <c r="H3" s="1">
        <v>42428</v>
      </c>
      <c r="I3">
        <v>51</v>
      </c>
      <c r="J3">
        <f t="shared" ref="J3:J15" si="0">(663 - 51*K3)/13</f>
        <v>47.07692307692308</v>
      </c>
      <c r="K3">
        <v>1</v>
      </c>
    </row>
    <row r="4" spans="1:11" x14ac:dyDescent="0.25">
      <c r="A4" s="4" t="s">
        <v>35</v>
      </c>
      <c r="B4" s="4">
        <v>2</v>
      </c>
      <c r="C4" s="4">
        <v>6</v>
      </c>
      <c r="F4" s="1">
        <v>42441</v>
      </c>
      <c r="H4" s="1">
        <v>42429</v>
      </c>
      <c r="I4">
        <v>48</v>
      </c>
      <c r="J4">
        <f t="shared" si="0"/>
        <v>43.153846153846153</v>
      </c>
      <c r="K4">
        <v>2</v>
      </c>
    </row>
    <row r="5" spans="1:11" x14ac:dyDescent="0.25">
      <c r="A5" t="s">
        <v>38</v>
      </c>
      <c r="B5">
        <v>4</v>
      </c>
      <c r="C5">
        <v>4</v>
      </c>
      <c r="H5" s="1">
        <v>42430</v>
      </c>
      <c r="I5">
        <v>48</v>
      </c>
      <c r="J5">
        <f t="shared" si="0"/>
        <v>39.230769230769234</v>
      </c>
      <c r="K5">
        <v>3</v>
      </c>
    </row>
    <row r="6" spans="1:11" x14ac:dyDescent="0.25">
      <c r="A6" s="4" t="s">
        <v>39</v>
      </c>
      <c r="B6" s="4">
        <v>5</v>
      </c>
      <c r="C6" s="4">
        <v>1</v>
      </c>
      <c r="H6" s="1">
        <v>42431</v>
      </c>
      <c r="I6">
        <v>48</v>
      </c>
      <c r="J6">
        <f t="shared" si="0"/>
        <v>35.307692307692307</v>
      </c>
      <c r="K6">
        <v>4</v>
      </c>
    </row>
    <row r="7" spans="1:11" x14ac:dyDescent="0.25">
      <c r="A7" s="4" t="s">
        <v>40</v>
      </c>
      <c r="B7" s="4">
        <v>5</v>
      </c>
      <c r="C7" s="4">
        <v>5</v>
      </c>
      <c r="H7" s="1">
        <v>42432</v>
      </c>
      <c r="I7">
        <v>34</v>
      </c>
      <c r="J7">
        <f t="shared" si="0"/>
        <v>31.384615384615383</v>
      </c>
      <c r="K7">
        <v>5</v>
      </c>
    </row>
    <row r="8" spans="1:11" x14ac:dyDescent="0.25">
      <c r="A8" s="3" t="s">
        <v>26</v>
      </c>
      <c r="B8" s="3">
        <v>3</v>
      </c>
      <c r="C8" s="3">
        <v>4</v>
      </c>
      <c r="H8" s="1">
        <v>42433</v>
      </c>
      <c r="I8">
        <v>34</v>
      </c>
      <c r="J8">
        <f t="shared" si="0"/>
        <v>27.46153846153846</v>
      </c>
      <c r="K8">
        <v>6</v>
      </c>
    </row>
    <row r="9" spans="1:11" x14ac:dyDescent="0.25">
      <c r="A9" s="2" t="s">
        <v>27</v>
      </c>
      <c r="B9" s="2">
        <v>2</v>
      </c>
      <c r="C9" s="2">
        <v>2</v>
      </c>
      <c r="H9" s="1">
        <v>42434</v>
      </c>
      <c r="I9">
        <v>34</v>
      </c>
      <c r="J9">
        <f t="shared" si="0"/>
        <v>23.53846153846154</v>
      </c>
      <c r="K9">
        <v>7</v>
      </c>
    </row>
    <row r="10" spans="1:11" x14ac:dyDescent="0.25">
      <c r="A10" s="2" t="s">
        <v>28</v>
      </c>
      <c r="B10" s="2">
        <v>3</v>
      </c>
      <c r="C10" s="2"/>
      <c r="H10" s="1">
        <v>42435</v>
      </c>
      <c r="I10">
        <v>31</v>
      </c>
      <c r="J10">
        <f t="shared" si="0"/>
        <v>19.615384615384617</v>
      </c>
      <c r="K10">
        <v>8</v>
      </c>
    </row>
    <row r="11" spans="1:11" x14ac:dyDescent="0.25">
      <c r="A11" s="3" t="s">
        <v>29</v>
      </c>
      <c r="B11" s="3">
        <v>3</v>
      </c>
      <c r="C11" s="3">
        <v>3</v>
      </c>
      <c r="H11" s="1">
        <v>42436</v>
      </c>
      <c r="I11">
        <v>31</v>
      </c>
      <c r="J11">
        <f t="shared" si="0"/>
        <v>15.692307692307692</v>
      </c>
      <c r="K11">
        <v>9</v>
      </c>
    </row>
    <row r="12" spans="1:11" x14ac:dyDescent="0.25">
      <c r="A12" s="3" t="s">
        <v>30</v>
      </c>
      <c r="B12" s="3">
        <v>3</v>
      </c>
      <c r="C12" s="3">
        <v>3</v>
      </c>
      <c r="H12" s="1">
        <v>42437</v>
      </c>
      <c r="I12">
        <v>31</v>
      </c>
      <c r="J12">
        <f t="shared" si="0"/>
        <v>11.76923076923077</v>
      </c>
      <c r="K12">
        <v>10</v>
      </c>
    </row>
    <row r="13" spans="1:11" x14ac:dyDescent="0.25">
      <c r="A13" s="3" t="s">
        <v>17</v>
      </c>
      <c r="B13" s="3">
        <v>3</v>
      </c>
      <c r="C13" s="3">
        <v>1</v>
      </c>
      <c r="H13" s="1">
        <v>42438</v>
      </c>
      <c r="I13">
        <v>31</v>
      </c>
      <c r="J13">
        <f t="shared" si="0"/>
        <v>7.8461538461538458</v>
      </c>
      <c r="K13">
        <v>11</v>
      </c>
    </row>
    <row r="14" spans="1:11" x14ac:dyDescent="0.25">
      <c r="A14" s="2" t="s">
        <v>20</v>
      </c>
      <c r="B14" s="2">
        <v>3</v>
      </c>
      <c r="C14" s="2"/>
      <c r="H14" s="1">
        <v>42439</v>
      </c>
      <c r="I14">
        <v>15</v>
      </c>
      <c r="J14">
        <f t="shared" si="0"/>
        <v>3.9230769230769229</v>
      </c>
      <c r="K14">
        <v>12</v>
      </c>
    </row>
    <row r="15" spans="1:11" x14ac:dyDescent="0.25">
      <c r="A15" s="3" t="s">
        <v>22</v>
      </c>
      <c r="B15" s="3">
        <v>8</v>
      </c>
      <c r="C15" s="3">
        <v>4</v>
      </c>
      <c r="H15" s="1">
        <v>42440</v>
      </c>
      <c r="I15">
        <v>8</v>
      </c>
      <c r="J15">
        <f t="shared" si="0"/>
        <v>0</v>
      </c>
      <c r="K15">
        <v>13</v>
      </c>
    </row>
    <row r="16" spans="1:11" x14ac:dyDescent="0.25">
      <c r="B16">
        <f>SUM(B2:B15)</f>
        <v>51</v>
      </c>
      <c r="C16">
        <f>SUM(C2:C15)</f>
        <v>41</v>
      </c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4</vt:i4>
      </vt:variant>
    </vt:vector>
  </HeadingPairs>
  <TitlesOfParts>
    <vt:vector size="12" baseType="lpstr">
      <vt:lpstr>Total</vt:lpstr>
      <vt:lpstr>AVA</vt:lpstr>
      <vt:lpstr>Sprint 1</vt:lpstr>
      <vt:lpstr>Sprint 2</vt:lpstr>
      <vt:lpstr>Sprint 3</vt:lpstr>
      <vt:lpstr>Sprint 4</vt:lpstr>
      <vt:lpstr>Sprint 5</vt:lpstr>
      <vt:lpstr>Sprint 6</vt:lpstr>
      <vt:lpstr>AVA - Gráfico</vt:lpstr>
      <vt:lpstr>Sprint 4 - Burndown</vt:lpstr>
      <vt:lpstr>Sprint 5 - Burndown</vt:lpstr>
      <vt:lpstr>Sprint 6 - Burndown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Froes Batista</dc:creator>
  <cp:lastModifiedBy>Matheus Froes Batista</cp:lastModifiedBy>
  <dcterms:created xsi:type="dcterms:W3CDTF">2016-02-18T19:41:35Z</dcterms:created>
  <dcterms:modified xsi:type="dcterms:W3CDTF">2016-03-11T03:21:00Z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c05443a1-c434-4506-b68f-de7dce83b7e3</vt:lpwstr>
  </property>
</Properties>
</file>