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<sst xmlns="http://schemas.openxmlformats.org/spreadsheetml/2006/main" count="386" uniqueCount="269">
  <si>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</si>
  <si>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</si>
  <si>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</si>
  <si>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</si>
  <si>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</si>
  <si>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</si>
  <si>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</si>
  <si>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</si>
  <si>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</si>
  <si>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</si>
  <si>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</si>
  <si>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</si>
  <si>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</si>
  <si>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</si>
  <si>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</si>
  <si>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</si>
  <si>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</si>
  <si>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</si>
  <si>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</si>
  <si>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</si>
  <si>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</si>
  <si>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</si>
  <si>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</si>
  <si>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</si>
  <si>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</si>
  <si>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</si>
  <si>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</si>
  <si>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</si>
  <si>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</si>
  <si>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</si>
  <si>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</si>
  <si>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</si>
  <si>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</si>
  <si>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</si>
  <si>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</si>
  <si>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</si>
  <si>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</si>
  <si>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</si>
  <si>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</si>
  <si>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</si>
  <si>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</si>
  <si>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</si>
  <si>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</si>
  <si>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</si>
  <si>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</si>
  <si>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</si>
  <si>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</si>
  <si>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</si>
  <si>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</si>
  <si>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</si>
  <si>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</si>
  <si>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</si>
  <si>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</si>
  <si>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Preparar Ambiente de Banco de Dados</t>
  </si>
  <si>
    <t>Preparar Ambiente de Desenvolvimento</t>
  </si>
  <si>
    <t>Especificar, Analisar e Projetar</t>
  </si>
  <si>
    <t>Modelar,implementar e testar a arquitetura</t>
  </si>
  <si>
    <t>UC - Ver Livros</t>
  </si>
  <si>
    <t>Revisar Planejamento</t>
  </si>
  <si>
    <t>Construção</t>
  </si>
  <si>
    <t>Revisar Casos de Uso</t>
  </si>
  <si>
    <t>UC - Realizar Login</t>
  </si>
  <si>
    <t>UC - Consultar Situação</t>
  </si>
  <si>
    <t>UC - Emprestar Livros</t>
  </si>
  <si>
    <t>UC - Manter Livros</t>
  </si>
  <si>
    <t>UC - Manter Genero</t>
  </si>
  <si>
    <t>UC - Gerenciar Usuário</t>
  </si>
  <si>
    <t>UC - Gerar Relatórios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</si>
  <si>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</si>
  <si>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</si>
  <si>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</si>
  <si>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</si>
  <si>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</si>
  <si>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</si>
  <si>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</si>
  <si>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</si>
  <si>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</si>
  <si>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</si>
  <si>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</si>
  <si>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</si>
  <si>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</si>
  <si>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</si>
  <si>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</si>
  <si>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</si>
  <si>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</si>
  <si>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</si>
  <si>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</si>
  <si>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</si>
  <si>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</si>
  <si>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</si>
  <si>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</si>
  <si>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</si>
  <si>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</si>
  <si>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</si>
  <si>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</si>
  <si>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</si>
  <si>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</si>
  <si>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</si>
  <si>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</si>
  <si>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</si>
  <si>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</si>
  <si>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</si>
  <si>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</si>
  <si>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</si>
  <si>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</si>
  <si>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</si>
  <si>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</si>
  <si>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</si>
  <si>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</si>
  <si>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</si>
  <si>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</si>
  <si>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</si>
  <si>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</si>
  <si>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</si>
  <si>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</si>
  <si>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</si>
  <si>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</si>
  <si>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</si>
  <si>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</si>
  <si>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</si>
  <si>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</si>
  <si>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</si>
  <si>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Consultar Situação</t>
  </si>
  <si>
    <t>Em execução</t>
  </si>
  <si>
    <t>Entrega de User Case Manter Livros/Gerenciar Usuários/Manter Genero</t>
  </si>
  <si>
    <t>Entrega de User Case Emprestar Livros/Gerar Relatorios/Realizar Login</t>
  </si>
  <si>
    <t>Ambiente de Nuvem AWS</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</si>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</sst>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readingOrder="0"/>
    </xf>
    <xf borderId="4" fillId="3" fontId="12" numFmtId="164" xfId="0" applyAlignment="1" applyBorder="1" applyFont="1" applyNumberFormat="1">
      <alignment horizontal="left"/>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0" xfId="0" applyAlignment="1" applyBorder="1" applyFont="1" applyNumberFormat="1">
      <alignment horizontal="center"/>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12" fontId="25" numFmtId="172" xfId="0" applyAlignment="1" applyBorder="1" applyFont="1" applyNumberFormat="1">
      <alignment horizontal="center"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9"/>
      <c r="G13" s="29"/>
      <c r="H13" s="34"/>
      <c r="I13" s="34"/>
      <c r="J13" s="34"/>
      <c r="K13" s="34"/>
      <c r="L13" s="35">
        <f t="shared" si="1"/>
        <v>0</v>
      </c>
      <c r="M13" s="13"/>
      <c r="N13" s="13"/>
      <c r="O13" s="13"/>
      <c r="P13" s="13"/>
      <c r="Q13" s="13"/>
      <c r="R13" s="13"/>
      <c r="S13" s="13"/>
      <c r="T13" s="13"/>
      <c r="U13" s="13"/>
      <c r="V13" s="13"/>
      <c r="W13" s="13"/>
      <c r="X13" s="13"/>
      <c r="Y13" s="13"/>
      <c r="Z13" s="13"/>
    </row>
    <row r="14" ht="13.5" customHeight="1">
      <c r="A14" s="27">
        <v>52.0</v>
      </c>
      <c r="B14" s="28" t="s">
        <v>48</v>
      </c>
      <c r="C14" s="40" t="s">
        <v>53</v>
      </c>
      <c r="D14" s="30">
        <v>5.0</v>
      </c>
      <c r="E14" s="13"/>
      <c r="F14" s="39"/>
      <c r="G14" s="29"/>
      <c r="H14" s="34"/>
      <c r="I14" s="34"/>
      <c r="J14" s="34"/>
      <c r="K14" s="34"/>
      <c r="L14" s="35"/>
      <c r="M14" s="13"/>
      <c r="N14" s="13"/>
      <c r="O14" s="13"/>
      <c r="P14" s="13"/>
      <c r="Q14" s="13"/>
      <c r="R14" s="13"/>
      <c r="S14" s="13"/>
      <c r="T14" s="13"/>
      <c r="U14" s="13"/>
      <c r="V14" s="13"/>
      <c r="W14" s="13"/>
      <c r="X14" s="13"/>
      <c r="Y14" s="13"/>
      <c r="Z14" s="13"/>
    </row>
    <row r="15" ht="13.5" customHeight="1">
      <c r="A15" s="27">
        <v>10.0</v>
      </c>
      <c r="B15" s="28" t="s">
        <v>48</v>
      </c>
      <c r="C15" s="41" t="s">
        <v>54</v>
      </c>
      <c r="D15" s="30">
        <v>5.0</v>
      </c>
      <c r="E15" s="13"/>
      <c r="F15" s="39"/>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40" t="s">
        <v>55</v>
      </c>
      <c r="D16" s="30">
        <v>15.0</v>
      </c>
      <c r="E16" s="13"/>
      <c r="F16" s="39"/>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40" t="s">
        <v>56</v>
      </c>
      <c r="D17" s="30">
        <v>10.0</v>
      </c>
      <c r="E17" s="13"/>
      <c r="F17" s="39"/>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40" t="s">
        <v>57</v>
      </c>
      <c r="D18" s="30">
        <v>10.0</v>
      </c>
      <c r="E18" s="13"/>
      <c r="F18" s="39"/>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16.0</v>
      </c>
      <c r="B20" s="28" t="s">
        <v>48</v>
      </c>
      <c r="C20" s="41" t="s">
        <v>58</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59</v>
      </c>
      <c r="B21" s="2"/>
      <c r="C21" s="3"/>
      <c r="D21" s="24">
        <f>SUM(D12:D20)</f>
        <v>87</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17.0</v>
      </c>
      <c r="B22" s="28" t="s">
        <v>59</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18.0</v>
      </c>
      <c r="B23" s="28" t="s">
        <v>59</v>
      </c>
      <c r="C23" s="32" t="s">
        <v>60</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43.0</v>
      </c>
      <c r="B24" s="28" t="s">
        <v>59</v>
      </c>
      <c r="C24" s="32" t="s">
        <v>61</v>
      </c>
      <c r="D24" s="30">
        <v>10.0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45.0</v>
      </c>
      <c r="B25" s="28" t="s">
        <v>59</v>
      </c>
      <c r="C25" s="32" t="s">
        <v>62</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46.0</v>
      </c>
      <c r="B26" s="28" t="s">
        <v>59</v>
      </c>
      <c r="C26" s="32" t="s">
        <v>63</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47.0</v>
      </c>
      <c r="B27" s="28" t="s">
        <v>59</v>
      </c>
      <c r="C27" s="32" t="s">
        <v>64</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48.0</v>
      </c>
      <c r="B28" s="28" t="s">
        <v>59</v>
      </c>
      <c r="C28" s="32" t="s">
        <v>65</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49.0</v>
      </c>
      <c r="B29" s="28" t="s">
        <v>59</v>
      </c>
      <c r="C29" s="32" t="s">
        <v>66</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50.0</v>
      </c>
      <c r="B30" s="28" t="s">
        <v>59</v>
      </c>
      <c r="C30" s="32" t="s">
        <v>67</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24.0</v>
      </c>
      <c r="B31" s="28" t="s">
        <v>59</v>
      </c>
      <c r="C31" s="32" t="s">
        <v>68</v>
      </c>
      <c r="D31" s="30">
        <v>3.0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25.0</v>
      </c>
      <c r="B32" s="28" t="s">
        <v>59</v>
      </c>
      <c r="C32" s="32" t="s">
        <v>69</v>
      </c>
      <c r="D32" s="30">
        <v>5.0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26.0</v>
      </c>
      <c r="B33" s="28" t="s">
        <v>59</v>
      </c>
      <c r="C33" s="41" t="s">
        <v>44</v>
      </c>
      <c r="D33" s="30">
        <v>5.0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27.0</v>
      </c>
      <c r="B34" s="28" t="s">
        <v>59</v>
      </c>
      <c r="C34" s="41" t="s">
        <v>58</v>
      </c>
      <c r="D34" s="30">
        <v>2.0</v>
      </c>
      <c r="E34" s="13"/>
      <c r="F34" s="13"/>
      <c r="G34" s="13"/>
      <c r="H34" s="13"/>
      <c r="I34" s="13"/>
      <c r="J34" s="13"/>
      <c r="K34" s="13"/>
      <c r="L34" s="13"/>
      <c r="M34" s="13"/>
      <c r="N34" s="13"/>
      <c r="O34" s="13"/>
      <c r="P34" s="13"/>
      <c r="Q34" s="13"/>
      <c r="R34" s="13"/>
      <c r="S34" s="13"/>
      <c r="T34" s="13"/>
      <c r="U34" s="13"/>
      <c r="V34" s="13"/>
      <c r="W34" s="13"/>
      <c r="X34" s="13"/>
      <c r="Y34" s="13"/>
      <c r="Z34" s="13"/>
    </row>
    <row r="35" ht="15.0" customHeight="1">
      <c r="A35" s="23" t="s">
        <v>70</v>
      </c>
      <c r="B35" s="2"/>
      <c r="C35" s="3"/>
      <c r="D35" s="24">
        <f>SUM(D22:D34)</f>
        <v>98</v>
      </c>
      <c r="E35" s="13"/>
      <c r="F35" s="13"/>
      <c r="G35" s="13"/>
      <c r="H35" s="13"/>
      <c r="I35" s="13"/>
      <c r="J35" s="13"/>
      <c r="K35" s="13"/>
      <c r="L35" s="13"/>
      <c r="M35" s="13"/>
      <c r="N35" s="13"/>
      <c r="O35" s="13"/>
      <c r="P35" s="13"/>
      <c r="Q35" s="13"/>
      <c r="R35" s="13"/>
      <c r="S35" s="13"/>
      <c r="T35" s="13"/>
      <c r="U35" s="13"/>
      <c r="V35" s="13"/>
      <c r="W35" s="13"/>
      <c r="X35" s="13"/>
      <c r="Y35" s="13"/>
      <c r="Z35" s="13"/>
    </row>
    <row r="36" ht="13.5" customHeight="1">
      <c r="A36" s="27">
        <v>28.0</v>
      </c>
      <c r="B36" s="28" t="s">
        <v>70</v>
      </c>
      <c r="C36" s="29" t="s">
        <v>50</v>
      </c>
      <c r="D36" s="30">
        <v>10.0</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27">
        <v>29.0</v>
      </c>
      <c r="B37" s="28" t="s">
        <v>70</v>
      </c>
      <c r="C37" s="41" t="s">
        <v>71</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51.0</v>
      </c>
      <c r="B38" s="43" t="s">
        <v>70</v>
      </c>
      <c r="C38" s="40" t="s">
        <v>72</v>
      </c>
      <c r="D38" s="30">
        <v>5.0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30.0</v>
      </c>
      <c r="B39" s="28" t="s">
        <v>70</v>
      </c>
      <c r="C39" s="41" t="s">
        <v>73</v>
      </c>
      <c r="D39" s="30">
        <v>5.0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31.0</v>
      </c>
      <c r="B40" s="28" t="s">
        <v>70</v>
      </c>
      <c r="C40" s="41" t="s">
        <v>74</v>
      </c>
      <c r="D40" s="30">
        <v>5.0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32.0</v>
      </c>
      <c r="B41" s="28" t="s">
        <v>70</v>
      </c>
      <c r="C41" s="29" t="s">
        <v>75</v>
      </c>
      <c r="D41" s="30">
        <v>3.0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33.0</v>
      </c>
      <c r="B42" s="28" t="s">
        <v>70</v>
      </c>
      <c r="C42" s="29" t="s">
        <v>76</v>
      </c>
      <c r="D42" s="30">
        <v>3.0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34.0</v>
      </c>
      <c r="B43" s="28" t="s">
        <v>70</v>
      </c>
      <c r="C43" s="29" t="s">
        <v>77</v>
      </c>
      <c r="D43" s="30">
        <v>2.0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35.0</v>
      </c>
      <c r="B44" s="28" t="s">
        <v>70</v>
      </c>
      <c r="C44" s="29" t="s">
        <v>78</v>
      </c>
      <c r="D44" s="30">
        <v>3.0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36.0</v>
      </c>
      <c r="B45" s="44" t="s">
        <v>70</v>
      </c>
      <c r="C45" s="41" t="s">
        <v>44</v>
      </c>
      <c r="D45" s="30">
        <v>2.0</v>
      </c>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45"/>
      <c r="B46" s="2"/>
      <c r="C46" s="3"/>
      <c r="D46" s="24">
        <f>SUM(D36:D45)</f>
        <v>43</v>
      </c>
      <c r="E46" s="13"/>
      <c r="F46" s="13"/>
      <c r="G46" s="13"/>
      <c r="H46" s="13"/>
      <c r="I46" s="13"/>
      <c r="J46" s="13"/>
      <c r="K46" s="13"/>
      <c r="L46" s="13"/>
      <c r="M46" s="13"/>
      <c r="N46" s="13"/>
      <c r="O46" s="13"/>
      <c r="P46" s="13"/>
      <c r="Q46" s="13"/>
      <c r="R46" s="13"/>
      <c r="S46" s="13"/>
      <c r="T46" s="13"/>
      <c r="U46" s="13"/>
      <c r="V46" s="13"/>
      <c r="W46" s="13"/>
      <c r="X46" s="13"/>
      <c r="Y46" s="13"/>
      <c r="Z46" s="13"/>
    </row>
    <row r="47" ht="13.5" customHeight="1">
      <c r="A47" s="46"/>
      <c r="B47" s="13"/>
      <c r="C47" s="13"/>
      <c r="D47" s="47">
        <f>SUM(D11,D21,D35,D46)</f>
        <v>276</v>
      </c>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2"/>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6"/>
      <c r="B1003" s="13"/>
      <c r="C1003" s="13"/>
      <c r="D1003" s="42"/>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6"/>
      <c r="B1004" s="13"/>
      <c r="C1004" s="13"/>
      <c r="D1004" s="42"/>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6"/>
      <c r="B1005" s="13"/>
      <c r="C1005" s="13"/>
      <c r="D1005" s="42"/>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sheetData>
  <mergeCells count="10">
    <mergeCell ref="A21:C21"/>
    <mergeCell ref="A35:C35"/>
    <mergeCell ref="A46:C46"/>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79</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80</v>
      </c>
      <c r="B3" s="15"/>
      <c r="C3" s="16"/>
      <c r="D3" s="4"/>
      <c r="E3" s="4"/>
      <c r="F3" s="4"/>
      <c r="G3" s="4"/>
      <c r="H3" s="4"/>
      <c r="I3" s="4"/>
      <c r="J3" s="4"/>
      <c r="K3" s="4"/>
      <c r="L3" s="4"/>
      <c r="M3" s="4"/>
      <c r="N3" s="4"/>
      <c r="O3" s="4"/>
      <c r="P3" s="4"/>
      <c r="Q3" s="4"/>
      <c r="R3" s="4"/>
      <c r="S3" s="4"/>
      <c r="T3" s="4"/>
      <c r="U3" s="4"/>
      <c r="V3" s="4"/>
      <c r="W3" s="4"/>
      <c r="X3" s="4"/>
      <c r="Y3" s="4"/>
      <c r="Z3" s="4"/>
    </row>
    <row r="4" ht="13.5" customHeight="1">
      <c r="A4" s="51" t="s">
        <v>81</v>
      </c>
      <c r="B4" s="52">
        <f>Backlog_Produto!$D$47</f>
        <v>276</v>
      </c>
      <c r="C4" s="51" t="s">
        <v>82</v>
      </c>
      <c r="D4" s="4"/>
      <c r="E4" s="4"/>
      <c r="F4" s="4"/>
      <c r="G4" s="4"/>
      <c r="H4" s="4"/>
      <c r="I4" s="4"/>
      <c r="J4" s="4"/>
      <c r="K4" s="4"/>
      <c r="L4" s="4"/>
      <c r="M4" s="4"/>
      <c r="N4" s="4"/>
      <c r="O4" s="4"/>
      <c r="P4" s="4"/>
      <c r="Q4" s="4"/>
      <c r="R4" s="4"/>
      <c r="S4" s="4"/>
      <c r="T4" s="4"/>
      <c r="U4" s="4"/>
      <c r="V4" s="4"/>
      <c r="W4" s="4"/>
      <c r="X4" s="4"/>
      <c r="Y4" s="4"/>
      <c r="Z4" s="4"/>
    </row>
    <row r="5" ht="13.5" customHeight="1">
      <c r="A5" s="53" t="s">
        <v>83</v>
      </c>
      <c r="B5" s="54">
        <v>0.4</v>
      </c>
      <c r="C5" s="53" t="s">
        <v>84</v>
      </c>
      <c r="D5" s="4"/>
      <c r="E5" s="4" t="s">
        <v>85</v>
      </c>
      <c r="F5" s="4"/>
      <c r="G5" s="4"/>
      <c r="H5" s="4"/>
      <c r="I5" s="4"/>
      <c r="J5" s="4"/>
      <c r="K5" s="4"/>
      <c r="L5" s="4"/>
      <c r="M5" s="4"/>
      <c r="N5" s="4"/>
      <c r="O5" s="4"/>
      <c r="P5" s="4"/>
      <c r="Q5" s="4"/>
      <c r="R5" s="4"/>
      <c r="S5" s="4"/>
      <c r="T5" s="4"/>
      <c r="U5" s="4"/>
      <c r="V5" s="4"/>
      <c r="W5" s="4"/>
      <c r="X5" s="4"/>
      <c r="Y5" s="4"/>
      <c r="Z5" s="4"/>
    </row>
    <row r="6" ht="13.5" customHeight="1">
      <c r="A6" s="55" t="s">
        <v>86</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87</v>
      </c>
      <c r="B7" s="56">
        <v>7.0</v>
      </c>
      <c r="C7" s="55" t="s">
        <v>82</v>
      </c>
      <c r="D7" s="4"/>
      <c r="E7" s="4"/>
      <c r="F7" s="4"/>
      <c r="G7" s="4"/>
      <c r="H7" s="4"/>
      <c r="I7" s="4"/>
      <c r="J7" s="4"/>
      <c r="K7" s="4"/>
      <c r="L7" s="4"/>
      <c r="M7" s="4"/>
      <c r="N7" s="4"/>
      <c r="O7" s="4"/>
      <c r="P7" s="4"/>
      <c r="Q7" s="4"/>
      <c r="R7" s="4"/>
      <c r="S7" s="4"/>
      <c r="T7" s="4"/>
      <c r="U7" s="4"/>
      <c r="V7" s="4"/>
      <c r="W7" s="4"/>
      <c r="X7" s="4"/>
      <c r="Y7" s="4"/>
      <c r="Z7" s="4"/>
    </row>
    <row r="8" ht="13.5" customHeight="1">
      <c r="A8" s="55" t="s">
        <v>88</v>
      </c>
      <c r="B8" s="57">
        <f>B6*B7*2</f>
        <v>70</v>
      </c>
      <c r="C8" s="55" t="s">
        <v>82</v>
      </c>
      <c r="D8" s="4"/>
      <c r="E8" s="4"/>
      <c r="F8" s="4"/>
      <c r="G8" s="4"/>
      <c r="H8" s="4"/>
      <c r="I8" s="4"/>
      <c r="J8" s="4"/>
      <c r="K8" s="4"/>
      <c r="L8" s="4"/>
      <c r="M8" s="4"/>
      <c r="N8" s="4"/>
      <c r="O8" s="4"/>
      <c r="P8" s="4"/>
      <c r="Q8" s="4"/>
      <c r="R8" s="4"/>
      <c r="S8" s="4"/>
      <c r="T8" s="4"/>
      <c r="U8" s="4"/>
      <c r="V8" s="4"/>
      <c r="W8" s="4"/>
      <c r="X8" s="4"/>
      <c r="Y8" s="4"/>
      <c r="Z8" s="4"/>
    </row>
    <row r="9" ht="13.5" customHeight="1">
      <c r="A9" s="58" t="s">
        <v>89</v>
      </c>
      <c r="B9" s="59">
        <f>B11/2</f>
        <v>5.52</v>
      </c>
      <c r="C9" s="58" t="s">
        <v>90</v>
      </c>
      <c r="D9" s="4"/>
      <c r="E9" s="4"/>
      <c r="F9" s="4"/>
      <c r="G9" s="4"/>
      <c r="H9" s="4"/>
      <c r="I9" s="4"/>
      <c r="J9" s="4"/>
      <c r="K9" s="4"/>
      <c r="L9" s="4"/>
      <c r="M9" s="4"/>
      <c r="N9" s="4"/>
      <c r="O9" s="4"/>
      <c r="P9" s="4"/>
      <c r="Q9" s="4"/>
      <c r="R9" s="4"/>
      <c r="S9" s="4"/>
      <c r="T9" s="4"/>
      <c r="U9" s="4"/>
      <c r="V9" s="4"/>
      <c r="W9" s="4"/>
      <c r="X9" s="4"/>
      <c r="Y9" s="4"/>
      <c r="Z9" s="4"/>
    </row>
    <row r="10" ht="13.5" customHeight="1">
      <c r="A10" s="60" t="s">
        <v>91</v>
      </c>
      <c r="B10" s="59">
        <f>B4+(B4*B5)</f>
        <v>386.4</v>
      </c>
      <c r="C10" s="60" t="s">
        <v>82</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92</v>
      </c>
      <c r="B11" s="57">
        <f>B10/B8*2</f>
        <v>11.04</v>
      </c>
      <c r="C11" s="55" t="s">
        <v>93</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94</v>
      </c>
      <c r="B12" s="61">
        <f>B11/4</f>
        <v>2.76</v>
      </c>
      <c r="C12" s="51" t="s">
        <v>95</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96</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97</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98</v>
      </c>
      <c r="B16" s="64">
        <f>B10*B15</f>
        <v>7728</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99</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100</v>
      </c>
      <c r="B18" s="64">
        <f>B16*B17</f>
        <v>1545.6</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101</v>
      </c>
      <c r="B19" s="66">
        <f>B16+B18</f>
        <v>9273.6</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102</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103</v>
      </c>
      <c r="B21" s="67">
        <f>B19*B20</f>
        <v>1854.72</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104</v>
      </c>
      <c r="B22" s="66">
        <f>B19+B21</f>
        <v>11128.32</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105</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106</v>
      </c>
      <c r="B2" s="2"/>
      <c r="C2" s="2"/>
      <c r="D2" s="3"/>
      <c r="E2" s="70">
        <f>Planejamento!$B$10</f>
        <v>386.4</v>
      </c>
      <c r="F2" s="71"/>
      <c r="G2" s="69" t="s">
        <v>106</v>
      </c>
      <c r="H2" s="2"/>
      <c r="I2" s="2"/>
      <c r="J2" s="3"/>
      <c r="K2" s="70"/>
      <c r="L2" s="13"/>
      <c r="M2" s="13"/>
      <c r="N2" s="13"/>
      <c r="O2" s="13"/>
      <c r="P2" s="13"/>
      <c r="Q2" s="13"/>
      <c r="R2" s="13"/>
      <c r="S2" s="13"/>
      <c r="T2" s="13"/>
      <c r="U2" s="13"/>
      <c r="V2" s="13"/>
      <c r="W2" s="13"/>
      <c r="X2" s="13"/>
      <c r="Y2" s="13"/>
      <c r="Z2" s="13"/>
    </row>
    <row r="3" ht="11.25" customHeight="1">
      <c r="A3" s="72"/>
      <c r="B3" s="73"/>
      <c r="C3" s="74" t="s">
        <v>107</v>
      </c>
      <c r="D3" s="2"/>
      <c r="E3" s="3"/>
      <c r="F3" s="75"/>
      <c r="G3" s="76" t="s">
        <v>108</v>
      </c>
      <c r="H3" s="2"/>
      <c r="I3" s="3"/>
      <c r="J3" s="77"/>
      <c r="K3" s="78"/>
      <c r="L3" s="13"/>
      <c r="M3" s="13"/>
      <c r="N3" s="13"/>
      <c r="O3" s="13"/>
      <c r="P3" s="13"/>
      <c r="Q3" s="13"/>
      <c r="R3" s="13"/>
      <c r="S3" s="13"/>
      <c r="T3" s="13"/>
      <c r="U3" s="13"/>
      <c r="V3" s="13"/>
      <c r="W3" s="13"/>
      <c r="X3" s="13"/>
      <c r="Y3" s="13"/>
      <c r="Z3" s="13"/>
    </row>
    <row r="4" ht="11.25" customHeight="1">
      <c r="A4" s="79" t="s">
        <v>109</v>
      </c>
      <c r="B4" s="79" t="s">
        <v>110</v>
      </c>
      <c r="C4" s="79" t="s">
        <v>111</v>
      </c>
      <c r="D4" s="79" t="s">
        <v>112</v>
      </c>
      <c r="E4" s="79" t="s">
        <v>28</v>
      </c>
      <c r="F4" s="79" t="s">
        <v>113</v>
      </c>
      <c r="G4" s="79" t="s">
        <v>111</v>
      </c>
      <c r="H4" s="79" t="s">
        <v>114</v>
      </c>
      <c r="I4" s="79" t="s">
        <v>28</v>
      </c>
      <c r="J4" s="80" t="s">
        <v>115</v>
      </c>
      <c r="K4" s="79" t="s">
        <v>116</v>
      </c>
      <c r="L4" s="13"/>
      <c r="M4" s="13"/>
      <c r="N4" s="13"/>
      <c r="O4" s="13"/>
      <c r="P4" s="13"/>
      <c r="Q4" s="13"/>
      <c r="R4" s="13"/>
      <c r="S4" s="13"/>
      <c r="T4" s="13"/>
      <c r="U4" s="13"/>
      <c r="V4" s="13"/>
      <c r="W4" s="13"/>
      <c r="X4" s="13"/>
      <c r="Y4" s="13"/>
      <c r="Z4" s="13"/>
    </row>
    <row r="5" ht="11.25" customHeight="1">
      <c r="A5" s="81">
        <v>1.0</v>
      </c>
      <c r="B5" s="82" t="s">
        <v>117</v>
      </c>
      <c r="C5" s="83">
        <v>45735.0</v>
      </c>
      <c r="D5" s="83">
        <v>45904.0</v>
      </c>
      <c r="E5" s="84">
        <v>20.0</v>
      </c>
      <c r="F5" s="85" t="s">
        <v>118</v>
      </c>
      <c r="G5" s="86">
        <v>45735.0</v>
      </c>
      <c r="H5" s="83">
        <v>45904.0</v>
      </c>
      <c r="I5" s="84">
        <v>22.0</v>
      </c>
      <c r="J5" s="87">
        <f>E5-I5</f>
        <v>-2</v>
      </c>
      <c r="K5" s="88" t="s">
        <v>119</v>
      </c>
      <c r="L5" s="13"/>
      <c r="M5" s="13"/>
      <c r="N5" s="13"/>
      <c r="O5" s="13"/>
      <c r="P5" s="13"/>
      <c r="Q5" s="13"/>
      <c r="R5" s="13"/>
      <c r="S5" s="13"/>
      <c r="T5" s="13"/>
      <c r="U5" s="13"/>
      <c r="V5" s="13"/>
      <c r="W5" s="13"/>
      <c r="X5" s="13"/>
      <c r="Y5" s="13"/>
      <c r="Z5" s="13"/>
    </row>
    <row r="6" ht="11.25" customHeight="1">
      <c r="A6" s="89">
        <v>2.0</v>
      </c>
      <c r="B6" s="90" t="s">
        <v>120</v>
      </c>
      <c r="C6" s="83">
        <v>45910.0</v>
      </c>
      <c r="D6" s="83">
        <v>45988.0</v>
      </c>
      <c r="E6" s="91">
        <v>5.0</v>
      </c>
      <c r="F6" s="92" t="s">
        <v>118</v>
      </c>
      <c r="G6" s="83">
        <v>45939.0</v>
      </c>
      <c r="H6" s="93" t="s">
        <v>121</v>
      </c>
      <c r="I6" s="91">
        <v>5.0</v>
      </c>
      <c r="J6" s="94">
        <v>0.0</v>
      </c>
      <c r="K6" s="95"/>
      <c r="L6" s="13"/>
      <c r="M6" s="13"/>
      <c r="N6" s="13"/>
      <c r="O6" s="13"/>
      <c r="P6" s="13"/>
      <c r="Q6" s="13"/>
      <c r="R6" s="13"/>
      <c r="S6" s="13"/>
      <c r="T6" s="13"/>
      <c r="U6" s="13"/>
      <c r="V6" s="13"/>
      <c r="W6" s="13"/>
      <c r="X6" s="13"/>
      <c r="Y6" s="13"/>
      <c r="Z6" s="13"/>
    </row>
    <row r="7" ht="11.25" customHeight="1">
      <c r="A7" s="89">
        <v>3.0</v>
      </c>
      <c r="B7" s="90" t="s">
        <v>122</v>
      </c>
      <c r="C7" s="83">
        <v>45778.0</v>
      </c>
      <c r="D7" s="83">
        <v>45988.0</v>
      </c>
      <c r="E7" s="91">
        <v>10.0</v>
      </c>
      <c r="F7" s="92" t="s">
        <v>123</v>
      </c>
      <c r="G7" s="86">
        <v>45866.0</v>
      </c>
      <c r="H7" s="83"/>
      <c r="I7" s="91"/>
      <c r="J7" s="87">
        <f t="shared" ref="J7:J15" si="1">E7-I7</f>
        <v>10</v>
      </c>
      <c r="K7" s="95"/>
      <c r="L7" s="13"/>
      <c r="M7" s="13"/>
      <c r="N7" s="13"/>
      <c r="O7" s="13"/>
      <c r="P7" s="13"/>
      <c r="Q7" s="13"/>
      <c r="R7" s="13"/>
      <c r="S7" s="13"/>
      <c r="T7" s="13"/>
      <c r="U7" s="13"/>
      <c r="V7" s="13"/>
      <c r="W7" s="13"/>
      <c r="X7" s="13"/>
      <c r="Y7" s="13"/>
      <c r="Z7" s="13"/>
    </row>
    <row r="8" ht="11.25" customHeight="1">
      <c r="A8" s="89">
        <v>4.0</v>
      </c>
      <c r="B8" s="90" t="s">
        <v>124</v>
      </c>
      <c r="C8" s="83">
        <v>45778.0</v>
      </c>
      <c r="D8" s="83">
        <v>45988.0</v>
      </c>
      <c r="E8" s="91">
        <v>40.0</v>
      </c>
      <c r="F8" s="92" t="s">
        <v>123</v>
      </c>
      <c r="G8" s="86">
        <v>45897.0</v>
      </c>
      <c r="H8" s="96"/>
      <c r="I8" s="91"/>
      <c r="J8" s="87">
        <f t="shared" si="1"/>
        <v>40</v>
      </c>
      <c r="K8" s="95"/>
      <c r="L8" s="13"/>
      <c r="M8" s="13"/>
      <c r="N8" s="13"/>
      <c r="O8" s="13"/>
      <c r="P8" s="13"/>
      <c r="Q8" s="13"/>
      <c r="R8" s="13"/>
      <c r="S8" s="13"/>
      <c r="T8" s="13"/>
      <c r="U8" s="13"/>
      <c r="V8" s="13"/>
      <c r="W8" s="13"/>
      <c r="X8" s="13"/>
      <c r="Y8" s="13"/>
      <c r="Z8" s="13"/>
    </row>
    <row r="9" ht="11.25" customHeight="1">
      <c r="A9" s="89">
        <v>5.0</v>
      </c>
      <c r="B9" s="90" t="s">
        <v>125</v>
      </c>
      <c r="C9" s="97">
        <v>45778.0</v>
      </c>
      <c r="D9" s="97">
        <v>45988.0</v>
      </c>
      <c r="E9" s="98">
        <v>30.0</v>
      </c>
      <c r="F9" s="99" t="s">
        <v>123</v>
      </c>
      <c r="G9" s="97">
        <v>45778.0</v>
      </c>
      <c r="H9" s="100"/>
      <c r="I9" s="101"/>
      <c r="J9" s="87">
        <f t="shared" si="1"/>
        <v>30</v>
      </c>
      <c r="K9" s="102"/>
      <c r="L9" s="13"/>
      <c r="M9" s="13"/>
      <c r="N9" s="13"/>
      <c r="O9" s="13"/>
      <c r="P9" s="13"/>
      <c r="Q9" s="13"/>
      <c r="R9" s="13"/>
      <c r="S9" s="13"/>
      <c r="T9" s="13"/>
      <c r="U9" s="13"/>
      <c r="V9" s="13"/>
      <c r="W9" s="13"/>
      <c r="X9" s="13"/>
      <c r="Y9" s="13"/>
      <c r="Z9" s="13"/>
    </row>
    <row r="10" ht="11.25" customHeight="1">
      <c r="A10" s="89">
        <v>6.0</v>
      </c>
      <c r="B10" s="90" t="s">
        <v>126</v>
      </c>
      <c r="C10" s="97">
        <v>45904.0</v>
      </c>
      <c r="D10" s="97">
        <v>45988.0</v>
      </c>
      <c r="E10" s="98">
        <v>5.0</v>
      </c>
      <c r="F10" s="99" t="s">
        <v>127</v>
      </c>
      <c r="G10" s="97"/>
      <c r="H10" s="100"/>
      <c r="I10" s="101"/>
      <c r="J10" s="87">
        <f t="shared" si="1"/>
        <v>5</v>
      </c>
      <c r="K10" s="102"/>
      <c r="L10" s="13"/>
      <c r="M10" s="13"/>
      <c r="N10" s="13"/>
      <c r="O10" s="13"/>
      <c r="P10" s="13"/>
      <c r="Q10" s="13"/>
      <c r="R10" s="13"/>
      <c r="S10" s="13"/>
      <c r="T10" s="13"/>
      <c r="U10" s="13"/>
      <c r="V10" s="13"/>
      <c r="W10" s="13"/>
      <c r="X10" s="13"/>
      <c r="Y10" s="13"/>
      <c r="Z10" s="13"/>
    </row>
    <row r="11" ht="11.25" customHeight="1">
      <c r="A11" s="89">
        <v>7.0</v>
      </c>
      <c r="B11" s="103"/>
      <c r="C11" s="97"/>
      <c r="D11" s="97"/>
      <c r="E11" s="98"/>
      <c r="F11" s="99"/>
      <c r="G11" s="97"/>
      <c r="H11" s="100"/>
      <c r="I11" s="101"/>
      <c r="J11" s="87">
        <f t="shared" si="1"/>
        <v>0</v>
      </c>
      <c r="K11" s="102"/>
      <c r="L11" s="13"/>
      <c r="M11" s="13"/>
      <c r="N11" s="13"/>
      <c r="O11" s="13"/>
      <c r="P11" s="13"/>
      <c r="Q11" s="13"/>
      <c r="R11" s="13"/>
      <c r="S11" s="13"/>
      <c r="T11" s="13"/>
      <c r="U11" s="13"/>
      <c r="V11" s="13"/>
      <c r="W11" s="13"/>
      <c r="X11" s="13"/>
      <c r="Y11" s="13"/>
      <c r="Z11" s="13"/>
    </row>
    <row r="12" ht="11.25" customHeight="1">
      <c r="A12" s="89">
        <v>8.0</v>
      </c>
      <c r="B12" s="103"/>
      <c r="C12" s="97"/>
      <c r="D12" s="97"/>
      <c r="E12" s="98"/>
      <c r="F12" s="99"/>
      <c r="G12" s="100"/>
      <c r="H12" s="100"/>
      <c r="I12" s="101"/>
      <c r="J12" s="87">
        <f t="shared" si="1"/>
        <v>0</v>
      </c>
      <c r="K12" s="102"/>
      <c r="L12" s="13"/>
      <c r="M12" s="13"/>
      <c r="N12" s="13"/>
      <c r="O12" s="13"/>
      <c r="P12" s="13"/>
      <c r="Q12" s="13"/>
      <c r="R12" s="13"/>
      <c r="S12" s="13"/>
      <c r="T12" s="13"/>
      <c r="U12" s="13"/>
      <c r="V12" s="13"/>
      <c r="W12" s="13"/>
      <c r="X12" s="13"/>
      <c r="Y12" s="13"/>
      <c r="Z12" s="13"/>
    </row>
    <row r="13" ht="11.25" customHeight="1">
      <c r="A13" s="89">
        <v>9.0</v>
      </c>
      <c r="B13" s="103"/>
      <c r="C13" s="97"/>
      <c r="D13" s="97"/>
      <c r="E13" s="101"/>
      <c r="F13" s="99"/>
      <c r="G13" s="100"/>
      <c r="H13" s="100"/>
      <c r="I13" s="101"/>
      <c r="J13" s="87">
        <f t="shared" si="1"/>
        <v>0</v>
      </c>
      <c r="K13" s="102"/>
      <c r="L13" s="13"/>
      <c r="M13" s="13"/>
      <c r="N13" s="13"/>
      <c r="O13" s="13"/>
      <c r="P13" s="13"/>
      <c r="Q13" s="13"/>
      <c r="R13" s="13"/>
      <c r="S13" s="13"/>
      <c r="T13" s="13"/>
      <c r="U13" s="13"/>
      <c r="V13" s="13"/>
      <c r="W13" s="13"/>
      <c r="X13" s="13"/>
      <c r="Y13" s="13"/>
      <c r="Z13" s="13"/>
    </row>
    <row r="14" ht="11.25" customHeight="1">
      <c r="A14" s="89">
        <v>10.0</v>
      </c>
      <c r="B14" s="104"/>
      <c r="C14" s="100"/>
      <c r="D14" s="100"/>
      <c r="E14" s="101"/>
      <c r="F14" s="105"/>
      <c r="G14" s="100"/>
      <c r="H14" s="100"/>
      <c r="I14" s="101"/>
      <c r="J14" s="87">
        <f t="shared" si="1"/>
        <v>0</v>
      </c>
      <c r="K14" s="102"/>
      <c r="L14" s="13"/>
      <c r="M14" s="13"/>
      <c r="N14" s="13"/>
      <c r="O14" s="13"/>
      <c r="P14" s="13"/>
      <c r="Q14" s="13"/>
      <c r="R14" s="13"/>
      <c r="S14" s="13"/>
      <c r="T14" s="13"/>
      <c r="U14" s="13"/>
      <c r="V14" s="13"/>
      <c r="W14" s="13"/>
      <c r="X14" s="13"/>
      <c r="Y14" s="13"/>
      <c r="Z14" s="13"/>
    </row>
    <row r="15" ht="11.25" customHeight="1">
      <c r="A15" s="89">
        <v>11.0</v>
      </c>
      <c r="B15" s="104"/>
      <c r="C15" s="100"/>
      <c r="D15" s="100"/>
      <c r="E15" s="101"/>
      <c r="F15" s="105"/>
      <c r="G15" s="100"/>
      <c r="H15" s="100"/>
      <c r="I15" s="101"/>
      <c r="J15" s="87">
        <f t="shared" si="1"/>
        <v>0</v>
      </c>
      <c r="K15" s="102"/>
      <c r="L15" s="13"/>
      <c r="M15" s="13"/>
      <c r="N15" s="13"/>
      <c r="O15" s="13"/>
      <c r="P15" s="13"/>
      <c r="Q15" s="13"/>
      <c r="R15" s="13"/>
      <c r="S15" s="13"/>
      <c r="T15" s="13"/>
      <c r="U15" s="13"/>
      <c r="V15" s="13"/>
      <c r="W15" s="13"/>
      <c r="X15" s="13"/>
      <c r="Y15" s="13"/>
      <c r="Z15" s="13"/>
    </row>
    <row r="16" ht="11.25" customHeight="1">
      <c r="A16" s="106"/>
      <c r="B16" s="107"/>
      <c r="C16" s="108"/>
      <c r="D16" s="107"/>
      <c r="E16" s="109">
        <f>SUM(E5:E15)</f>
        <v>110</v>
      </c>
      <c r="F16" s="107"/>
      <c r="G16" s="110"/>
      <c r="H16" s="110"/>
      <c r="I16" s="109">
        <f t="shared" ref="I16:J16" si="2">SUM(I5:I15)</f>
        <v>27</v>
      </c>
      <c r="J16" s="111">
        <f t="shared" si="2"/>
        <v>83</v>
      </c>
      <c r="K16" s="110"/>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12"/>
      <c r="B18" s="13"/>
      <c r="C18" s="112"/>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12"/>
      <c r="B19" s="13"/>
      <c r="C19" s="112"/>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12"/>
      <c r="B20" s="13"/>
      <c r="C20" s="112"/>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12"/>
      <c r="B21" s="13"/>
      <c r="C21" s="112"/>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12"/>
      <c r="B22" s="13"/>
      <c r="C22" s="112"/>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12"/>
      <c r="B23" s="13"/>
      <c r="C23" s="112"/>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12"/>
      <c r="B24" s="13"/>
      <c r="C24" s="112"/>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12"/>
      <c r="B25" s="13"/>
      <c r="C25" s="112"/>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12"/>
      <c r="B26" s="13"/>
      <c r="C26" s="112"/>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12"/>
      <c r="B27" s="13"/>
      <c r="C27" s="112"/>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12"/>
      <c r="B28" s="13"/>
      <c r="C28" s="112"/>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12"/>
      <c r="B29" s="13"/>
      <c r="C29" s="112"/>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12"/>
      <c r="B30" s="13"/>
      <c r="C30" s="112"/>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12"/>
      <c r="B31" s="13"/>
      <c r="C31" s="112"/>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12"/>
      <c r="B32" s="13"/>
      <c r="C32" s="112"/>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12"/>
      <c r="B33" s="13"/>
      <c r="C33" s="112"/>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12"/>
      <c r="B34" s="13"/>
      <c r="C34" s="112"/>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12"/>
      <c r="B35" s="13"/>
      <c r="C35" s="112"/>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12"/>
      <c r="B36" s="13"/>
      <c r="C36" s="112"/>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12"/>
      <c r="B37" s="13"/>
      <c r="C37" s="112"/>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12"/>
      <c r="B38" s="13"/>
      <c r="C38" s="112"/>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12"/>
      <c r="B39" s="13"/>
      <c r="C39" s="112"/>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12"/>
      <c r="B40" s="13"/>
      <c r="C40" s="112"/>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12"/>
      <c r="B41" s="13"/>
      <c r="C41" s="112"/>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12"/>
      <c r="B42" s="13"/>
      <c r="C42" s="112"/>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12"/>
      <c r="B43" s="13"/>
      <c r="C43" s="112"/>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12"/>
      <c r="B44" s="13"/>
      <c r="C44" s="112"/>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12"/>
      <c r="B45" s="13"/>
      <c r="C45" s="112"/>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12"/>
      <c r="B46" s="13"/>
      <c r="C46" s="112"/>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12"/>
      <c r="B47" s="13"/>
      <c r="C47" s="112"/>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12"/>
      <c r="B48" s="13"/>
      <c r="C48" s="112"/>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12"/>
      <c r="B49" s="13"/>
      <c r="C49" s="112"/>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12"/>
      <c r="B50" s="13"/>
      <c r="C50" s="112"/>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12"/>
      <c r="B51" s="13"/>
      <c r="C51" s="112"/>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12"/>
      <c r="B52" s="13"/>
      <c r="C52" s="112"/>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12"/>
      <c r="B53" s="13"/>
      <c r="C53" s="112"/>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12"/>
      <c r="B54" s="13"/>
      <c r="C54" s="112"/>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12"/>
      <c r="B55" s="13"/>
      <c r="C55" s="112"/>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12"/>
      <c r="B56" s="13"/>
      <c r="C56" s="112"/>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12"/>
      <c r="B57" s="13"/>
      <c r="C57" s="112"/>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12"/>
      <c r="B58" s="13"/>
      <c r="C58" s="112"/>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12"/>
      <c r="B59" s="13"/>
      <c r="C59" s="112"/>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12"/>
      <c r="B60" s="13"/>
      <c r="C60" s="112"/>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12"/>
      <c r="B61" s="13"/>
      <c r="C61" s="112"/>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12"/>
      <c r="B62" s="13"/>
      <c r="C62" s="112"/>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12"/>
      <c r="B63" s="13"/>
      <c r="C63" s="112"/>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12"/>
      <c r="B64" s="13"/>
      <c r="C64" s="112"/>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12"/>
      <c r="B65" s="13"/>
      <c r="C65" s="112"/>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12"/>
      <c r="B66" s="13"/>
      <c r="C66" s="112"/>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12"/>
      <c r="B67" s="13"/>
      <c r="C67" s="112"/>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12"/>
      <c r="B68" s="13"/>
      <c r="C68" s="112"/>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12"/>
      <c r="B69" s="13"/>
      <c r="C69" s="112"/>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12"/>
      <c r="B70" s="13"/>
      <c r="C70" s="112"/>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12"/>
      <c r="B71" s="13"/>
      <c r="C71" s="112"/>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12"/>
      <c r="B72" s="13"/>
      <c r="C72" s="112"/>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12"/>
      <c r="B73" s="13"/>
      <c r="C73" s="112"/>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12"/>
      <c r="B74" s="13"/>
      <c r="C74" s="112"/>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12"/>
      <c r="B75" s="13"/>
      <c r="C75" s="112"/>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12"/>
      <c r="B76" s="13"/>
      <c r="C76" s="112"/>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12"/>
      <c r="B77" s="13"/>
      <c r="C77" s="112"/>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12"/>
      <c r="B78" s="13"/>
      <c r="C78" s="112"/>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12"/>
      <c r="B79" s="13"/>
      <c r="C79" s="112"/>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12"/>
      <c r="B80" s="13"/>
      <c r="C80" s="112"/>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12"/>
      <c r="B81" s="13"/>
      <c r="C81" s="112"/>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12"/>
      <c r="B82" s="13"/>
      <c r="C82" s="112"/>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12"/>
      <c r="B83" s="13"/>
      <c r="C83" s="112"/>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12"/>
      <c r="B84" s="13"/>
      <c r="C84" s="112"/>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12"/>
      <c r="B85" s="13"/>
      <c r="C85" s="112"/>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12"/>
      <c r="B86" s="13"/>
      <c r="C86" s="112"/>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12"/>
      <c r="B87" s="13"/>
      <c r="C87" s="112"/>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12"/>
      <c r="B88" s="13"/>
      <c r="C88" s="112"/>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12"/>
      <c r="B89" s="13"/>
      <c r="C89" s="112"/>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12"/>
      <c r="B90" s="13"/>
      <c r="C90" s="112"/>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12"/>
      <c r="B91" s="13"/>
      <c r="C91" s="112"/>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12"/>
      <c r="B92" s="13"/>
      <c r="C92" s="112"/>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12"/>
      <c r="B93" s="13"/>
      <c r="C93" s="112"/>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12"/>
      <c r="B94" s="13"/>
      <c r="C94" s="112"/>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12"/>
      <c r="B95" s="13"/>
      <c r="C95" s="112"/>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12"/>
      <c r="B96" s="13"/>
      <c r="C96" s="112"/>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12"/>
      <c r="B97" s="13"/>
      <c r="C97" s="112"/>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12"/>
      <c r="B98" s="13"/>
      <c r="C98" s="112"/>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12"/>
      <c r="B99" s="13"/>
      <c r="C99" s="112"/>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12"/>
      <c r="B100" s="13"/>
      <c r="C100" s="112"/>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12"/>
      <c r="B101" s="13"/>
      <c r="C101" s="112"/>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12"/>
      <c r="B102" s="13"/>
      <c r="C102" s="112"/>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12"/>
      <c r="B103" s="13"/>
      <c r="C103" s="112"/>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12"/>
      <c r="B104" s="13"/>
      <c r="C104" s="112"/>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12"/>
      <c r="B105" s="13"/>
      <c r="C105" s="112"/>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12"/>
      <c r="B106" s="13"/>
      <c r="C106" s="112"/>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12"/>
      <c r="B107" s="13"/>
      <c r="C107" s="112"/>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12"/>
      <c r="B108" s="13"/>
      <c r="C108" s="112"/>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12"/>
      <c r="B109" s="13"/>
      <c r="C109" s="112"/>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12"/>
      <c r="B110" s="13"/>
      <c r="C110" s="112"/>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12"/>
      <c r="B111" s="13"/>
      <c r="C111" s="112"/>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12"/>
      <c r="B112" s="13"/>
      <c r="C112" s="112"/>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12"/>
      <c r="B113" s="13"/>
      <c r="C113" s="112"/>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12"/>
      <c r="B114" s="13"/>
      <c r="C114" s="112"/>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12"/>
      <c r="B115" s="13"/>
      <c r="C115" s="112"/>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12"/>
      <c r="B116" s="13"/>
      <c r="C116" s="112"/>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12"/>
      <c r="B117" s="13"/>
      <c r="C117" s="112"/>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12"/>
      <c r="B118" s="13"/>
      <c r="C118" s="112"/>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12"/>
      <c r="B119" s="13"/>
      <c r="C119" s="112"/>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12"/>
      <c r="B120" s="13"/>
      <c r="C120" s="112"/>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12"/>
      <c r="B121" s="13"/>
      <c r="C121" s="112"/>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12"/>
      <c r="B122" s="13"/>
      <c r="C122" s="112"/>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12"/>
      <c r="B123" s="13"/>
      <c r="C123" s="112"/>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12"/>
      <c r="B124" s="13"/>
      <c r="C124" s="112"/>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12"/>
      <c r="B125" s="13"/>
      <c r="C125" s="112"/>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12"/>
      <c r="B126" s="13"/>
      <c r="C126" s="112"/>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12"/>
      <c r="B127" s="13"/>
      <c r="C127" s="112"/>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12"/>
      <c r="B128" s="13"/>
      <c r="C128" s="112"/>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12"/>
      <c r="B129" s="13"/>
      <c r="C129" s="112"/>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12"/>
      <c r="B130" s="13"/>
      <c r="C130" s="112"/>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12"/>
      <c r="B131" s="13"/>
      <c r="C131" s="112"/>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12"/>
      <c r="B132" s="13"/>
      <c r="C132" s="112"/>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12"/>
      <c r="B133" s="13"/>
      <c r="C133" s="112"/>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12"/>
      <c r="B134" s="13"/>
      <c r="C134" s="112"/>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12"/>
      <c r="B135" s="13"/>
      <c r="C135" s="112"/>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12"/>
      <c r="B136" s="13"/>
      <c r="C136" s="112"/>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12"/>
      <c r="B137" s="13"/>
      <c r="C137" s="112"/>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12"/>
      <c r="B138" s="13"/>
      <c r="C138" s="112"/>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12"/>
      <c r="B139" s="13"/>
      <c r="C139" s="112"/>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12"/>
      <c r="B140" s="13"/>
      <c r="C140" s="112"/>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12"/>
      <c r="B141" s="13"/>
      <c r="C141" s="112"/>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12"/>
      <c r="B142" s="13"/>
      <c r="C142" s="112"/>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12"/>
      <c r="B143" s="13"/>
      <c r="C143" s="112"/>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12"/>
      <c r="B144" s="13"/>
      <c r="C144" s="112"/>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12"/>
      <c r="B145" s="13"/>
      <c r="C145" s="112"/>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12"/>
      <c r="B146" s="13"/>
      <c r="C146" s="112"/>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12"/>
      <c r="B147" s="13"/>
      <c r="C147" s="112"/>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12"/>
      <c r="B148" s="13"/>
      <c r="C148" s="112"/>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12"/>
      <c r="B149" s="13"/>
      <c r="C149" s="112"/>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12"/>
      <c r="B150" s="13"/>
      <c r="C150" s="112"/>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12"/>
      <c r="B151" s="13"/>
      <c r="C151" s="112"/>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12"/>
      <c r="B152" s="13"/>
      <c r="C152" s="112"/>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12"/>
      <c r="B153" s="13"/>
      <c r="C153" s="112"/>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12"/>
      <c r="B154" s="13"/>
      <c r="C154" s="112"/>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12"/>
      <c r="B155" s="13"/>
      <c r="C155" s="112"/>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12"/>
      <c r="B156" s="13"/>
      <c r="C156" s="112"/>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12"/>
      <c r="B157" s="13"/>
      <c r="C157" s="112"/>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12"/>
      <c r="B158" s="13"/>
      <c r="C158" s="112"/>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12"/>
      <c r="B159" s="13"/>
      <c r="C159" s="112"/>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12"/>
      <c r="B160" s="13"/>
      <c r="C160" s="112"/>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12"/>
      <c r="B161" s="13"/>
      <c r="C161" s="112"/>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12"/>
      <c r="B162" s="13"/>
      <c r="C162" s="112"/>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12"/>
      <c r="B163" s="13"/>
      <c r="C163" s="112"/>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12"/>
      <c r="B164" s="13"/>
      <c r="C164" s="112"/>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12"/>
      <c r="B165" s="13"/>
      <c r="C165" s="112"/>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12"/>
      <c r="B166" s="13"/>
      <c r="C166" s="112"/>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12"/>
      <c r="B167" s="13"/>
      <c r="C167" s="112"/>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12"/>
      <c r="B168" s="13"/>
      <c r="C168" s="112"/>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12"/>
      <c r="B169" s="13"/>
      <c r="C169" s="112"/>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12"/>
      <c r="B170" s="13"/>
      <c r="C170" s="112"/>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12"/>
      <c r="B171" s="13"/>
      <c r="C171" s="112"/>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12"/>
      <c r="B172" s="13"/>
      <c r="C172" s="112"/>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12"/>
      <c r="B173" s="13"/>
      <c r="C173" s="112"/>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12"/>
      <c r="B174" s="13"/>
      <c r="C174" s="112"/>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12"/>
      <c r="B175" s="13"/>
      <c r="C175" s="112"/>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12"/>
      <c r="B176" s="13"/>
      <c r="C176" s="112"/>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12"/>
      <c r="B177" s="13"/>
      <c r="C177" s="112"/>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12"/>
      <c r="B178" s="13"/>
      <c r="C178" s="112"/>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12"/>
      <c r="B179" s="13"/>
      <c r="C179" s="112"/>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12"/>
      <c r="B180" s="13"/>
      <c r="C180" s="112"/>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12"/>
      <c r="B181" s="13"/>
      <c r="C181" s="112"/>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12"/>
      <c r="B182" s="13"/>
      <c r="C182" s="112"/>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12"/>
      <c r="B183" s="13"/>
      <c r="C183" s="112"/>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12"/>
      <c r="B184" s="13"/>
      <c r="C184" s="112"/>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12"/>
      <c r="B185" s="13"/>
      <c r="C185" s="112"/>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12"/>
      <c r="B186" s="13"/>
      <c r="C186" s="112"/>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12"/>
      <c r="B187" s="13"/>
      <c r="C187" s="112"/>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12"/>
      <c r="B188" s="13"/>
      <c r="C188" s="112"/>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12"/>
      <c r="B189" s="13"/>
      <c r="C189" s="112"/>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12"/>
      <c r="B190" s="13"/>
      <c r="C190" s="112"/>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12"/>
      <c r="B191" s="13"/>
      <c r="C191" s="112"/>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12"/>
      <c r="B192" s="13"/>
      <c r="C192" s="112"/>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12"/>
      <c r="B193" s="13"/>
      <c r="C193" s="112"/>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12"/>
      <c r="B194" s="13"/>
      <c r="C194" s="112"/>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12"/>
      <c r="B195" s="13"/>
      <c r="C195" s="112"/>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12"/>
      <c r="B196" s="13"/>
      <c r="C196" s="112"/>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12"/>
      <c r="B197" s="13"/>
      <c r="C197" s="112"/>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12"/>
      <c r="B198" s="13"/>
      <c r="C198" s="112"/>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12"/>
      <c r="B199" s="13"/>
      <c r="C199" s="112"/>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12"/>
      <c r="B200" s="13"/>
      <c r="C200" s="112"/>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12"/>
      <c r="B201" s="13"/>
      <c r="C201" s="112"/>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12"/>
      <c r="B202" s="13"/>
      <c r="C202" s="112"/>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12"/>
      <c r="B203" s="13"/>
      <c r="C203" s="112"/>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12"/>
      <c r="B204" s="13"/>
      <c r="C204" s="112"/>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12"/>
      <c r="B205" s="13"/>
      <c r="C205" s="112"/>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12"/>
      <c r="B206" s="13"/>
      <c r="C206" s="112"/>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12"/>
      <c r="B207" s="13"/>
      <c r="C207" s="112"/>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12"/>
      <c r="B208" s="13"/>
      <c r="C208" s="112"/>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12"/>
      <c r="B209" s="13"/>
      <c r="C209" s="112"/>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12"/>
      <c r="B210" s="13"/>
      <c r="C210" s="112"/>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12"/>
      <c r="B211" s="13"/>
      <c r="C211" s="112"/>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12"/>
      <c r="B212" s="13"/>
      <c r="C212" s="112"/>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12"/>
      <c r="B213" s="13"/>
      <c r="C213" s="112"/>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12"/>
      <c r="B214" s="13"/>
      <c r="C214" s="112"/>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12"/>
      <c r="B215" s="13"/>
      <c r="C215" s="112"/>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12"/>
      <c r="B216" s="13"/>
      <c r="C216" s="112"/>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12"/>
      <c r="B217" s="13"/>
      <c r="C217" s="112"/>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12"/>
      <c r="B218" s="13"/>
      <c r="C218" s="112"/>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12"/>
      <c r="B219" s="13"/>
      <c r="C219" s="112"/>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12"/>
      <c r="B220" s="13"/>
      <c r="C220" s="112"/>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12"/>
      <c r="B221" s="13"/>
      <c r="C221" s="112"/>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12"/>
      <c r="B222" s="13"/>
      <c r="C222" s="112"/>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12"/>
      <c r="B223" s="13"/>
      <c r="C223" s="112"/>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12"/>
      <c r="B224" s="13"/>
      <c r="C224" s="112"/>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12"/>
      <c r="B225" s="13"/>
      <c r="C225" s="112"/>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12"/>
      <c r="B226" s="13"/>
      <c r="C226" s="112"/>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12"/>
      <c r="B227" s="13"/>
      <c r="C227" s="112"/>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12"/>
      <c r="B228" s="13"/>
      <c r="C228" s="112"/>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12"/>
      <c r="B229" s="13"/>
      <c r="C229" s="112"/>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12"/>
      <c r="B230" s="13"/>
      <c r="C230" s="112"/>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12"/>
      <c r="B231" s="13"/>
      <c r="C231" s="112"/>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12"/>
      <c r="B232" s="13"/>
      <c r="C232" s="112"/>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12"/>
      <c r="B233" s="13"/>
      <c r="C233" s="112"/>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12"/>
      <c r="B234" s="13"/>
      <c r="C234" s="112"/>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12"/>
      <c r="B235" s="13"/>
      <c r="C235" s="112"/>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12"/>
      <c r="B236" s="13"/>
      <c r="C236" s="112"/>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12"/>
      <c r="B237" s="13"/>
      <c r="C237" s="112"/>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12"/>
      <c r="B238" s="13"/>
      <c r="C238" s="112"/>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12"/>
      <c r="B239" s="13"/>
      <c r="C239" s="112"/>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12"/>
      <c r="B240" s="13"/>
      <c r="C240" s="112"/>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12"/>
      <c r="B241" s="13"/>
      <c r="C241" s="112"/>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12"/>
      <c r="B242" s="13"/>
      <c r="C242" s="112"/>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12"/>
      <c r="B243" s="13"/>
      <c r="C243" s="112"/>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12"/>
      <c r="B244" s="13"/>
      <c r="C244" s="112"/>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12"/>
      <c r="B245" s="13"/>
      <c r="C245" s="112"/>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12"/>
      <c r="B246" s="13"/>
      <c r="C246" s="112"/>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12"/>
      <c r="B247" s="13"/>
      <c r="C247" s="112"/>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12"/>
      <c r="B248" s="13"/>
      <c r="C248" s="112"/>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12"/>
      <c r="B249" s="13"/>
      <c r="C249" s="112"/>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12"/>
      <c r="B250" s="13"/>
      <c r="C250" s="112"/>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12"/>
      <c r="B251" s="13"/>
      <c r="C251" s="112"/>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12"/>
      <c r="B252" s="13"/>
      <c r="C252" s="112"/>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12"/>
      <c r="B253" s="13"/>
      <c r="C253" s="112"/>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12"/>
      <c r="B254" s="13"/>
      <c r="C254" s="112"/>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12"/>
      <c r="B255" s="13"/>
      <c r="C255" s="112"/>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12"/>
      <c r="B256" s="13"/>
      <c r="C256" s="112"/>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12"/>
      <c r="B257" s="13"/>
      <c r="C257" s="112"/>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12"/>
      <c r="B258" s="13"/>
      <c r="C258" s="112"/>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12"/>
      <c r="B259" s="13"/>
      <c r="C259" s="112"/>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12"/>
      <c r="B260" s="13"/>
      <c r="C260" s="112"/>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12"/>
      <c r="B261" s="13"/>
      <c r="C261" s="112"/>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12"/>
      <c r="B262" s="13"/>
      <c r="C262" s="112"/>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12"/>
      <c r="B263" s="13"/>
      <c r="C263" s="112"/>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12"/>
      <c r="B264" s="13"/>
      <c r="C264" s="112"/>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12"/>
      <c r="B265" s="13"/>
      <c r="C265" s="112"/>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12"/>
      <c r="B266" s="13"/>
      <c r="C266" s="112"/>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12"/>
      <c r="B267" s="13"/>
      <c r="C267" s="112"/>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12"/>
      <c r="B268" s="13"/>
      <c r="C268" s="112"/>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12"/>
      <c r="B269" s="13"/>
      <c r="C269" s="112"/>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12"/>
      <c r="B270" s="13"/>
      <c r="C270" s="112"/>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12"/>
      <c r="B271" s="13"/>
      <c r="C271" s="112"/>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12"/>
      <c r="B272" s="13"/>
      <c r="C272" s="112"/>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12"/>
      <c r="B273" s="13"/>
      <c r="C273" s="112"/>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12"/>
      <c r="B274" s="13"/>
      <c r="C274" s="112"/>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12"/>
      <c r="B275" s="13"/>
      <c r="C275" s="112"/>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12"/>
      <c r="B276" s="13"/>
      <c r="C276" s="112"/>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12"/>
      <c r="B277" s="13"/>
      <c r="C277" s="112"/>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12"/>
      <c r="B278" s="13"/>
      <c r="C278" s="112"/>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12"/>
      <c r="B279" s="13"/>
      <c r="C279" s="112"/>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12"/>
      <c r="B280" s="13"/>
      <c r="C280" s="112"/>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12"/>
      <c r="B281" s="13"/>
      <c r="C281" s="112"/>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12"/>
      <c r="B282" s="13"/>
      <c r="C282" s="112"/>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12"/>
      <c r="B283" s="13"/>
      <c r="C283" s="112"/>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12"/>
      <c r="B284" s="13"/>
      <c r="C284" s="112"/>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12"/>
      <c r="B285" s="13"/>
      <c r="C285" s="112"/>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12"/>
      <c r="B286" s="13"/>
      <c r="C286" s="112"/>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12"/>
      <c r="B287" s="13"/>
      <c r="C287" s="112"/>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12"/>
      <c r="B288" s="13"/>
      <c r="C288" s="112"/>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12"/>
      <c r="B289" s="13"/>
      <c r="C289" s="112"/>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12"/>
      <c r="B290" s="13"/>
      <c r="C290" s="112"/>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12"/>
      <c r="B291" s="13"/>
      <c r="C291" s="112"/>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12"/>
      <c r="B292" s="13"/>
      <c r="C292" s="112"/>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12"/>
      <c r="B293" s="13"/>
      <c r="C293" s="112"/>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12"/>
      <c r="B294" s="13"/>
      <c r="C294" s="112"/>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12"/>
      <c r="B295" s="13"/>
      <c r="C295" s="112"/>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12"/>
      <c r="B296" s="13"/>
      <c r="C296" s="112"/>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12"/>
      <c r="B297" s="13"/>
      <c r="C297" s="112"/>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12"/>
      <c r="B298" s="13"/>
      <c r="C298" s="112"/>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12"/>
      <c r="B299" s="13"/>
      <c r="C299" s="112"/>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12"/>
      <c r="B300" s="13"/>
      <c r="C300" s="112"/>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12"/>
      <c r="B301" s="13"/>
      <c r="C301" s="112"/>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12"/>
      <c r="B302" s="13"/>
      <c r="C302" s="112"/>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12"/>
      <c r="B303" s="13"/>
      <c r="C303" s="112"/>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12"/>
      <c r="B304" s="13"/>
      <c r="C304" s="112"/>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12"/>
      <c r="B305" s="13"/>
      <c r="C305" s="112"/>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12"/>
      <c r="B306" s="13"/>
      <c r="C306" s="112"/>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12"/>
      <c r="B307" s="13"/>
      <c r="C307" s="112"/>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12"/>
      <c r="B308" s="13"/>
      <c r="C308" s="112"/>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12"/>
      <c r="B309" s="13"/>
      <c r="C309" s="112"/>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12"/>
      <c r="B310" s="13"/>
      <c r="C310" s="112"/>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12"/>
      <c r="B311" s="13"/>
      <c r="C311" s="112"/>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12"/>
      <c r="B312" s="13"/>
      <c r="C312" s="112"/>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12"/>
      <c r="B313" s="13"/>
      <c r="C313" s="112"/>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12"/>
      <c r="B314" s="13"/>
      <c r="C314" s="112"/>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12"/>
      <c r="B315" s="13"/>
      <c r="C315" s="112"/>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12"/>
      <c r="B316" s="13"/>
      <c r="C316" s="112"/>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12"/>
      <c r="B317" s="13"/>
      <c r="C317" s="112"/>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12"/>
      <c r="B318" s="13"/>
      <c r="C318" s="112"/>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12"/>
      <c r="B319" s="13"/>
      <c r="C319" s="112"/>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12"/>
      <c r="B320" s="13"/>
      <c r="C320" s="112"/>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12"/>
      <c r="B321" s="13"/>
      <c r="C321" s="112"/>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12"/>
      <c r="B322" s="13"/>
      <c r="C322" s="112"/>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12"/>
      <c r="B323" s="13"/>
      <c r="C323" s="112"/>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12"/>
      <c r="B324" s="13"/>
      <c r="C324" s="112"/>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12"/>
      <c r="B325" s="13"/>
      <c r="C325" s="112"/>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12"/>
      <c r="B326" s="13"/>
      <c r="C326" s="112"/>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12"/>
      <c r="B327" s="13"/>
      <c r="C327" s="112"/>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12"/>
      <c r="B328" s="13"/>
      <c r="C328" s="112"/>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12"/>
      <c r="B329" s="13"/>
      <c r="C329" s="112"/>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12"/>
      <c r="B330" s="13"/>
      <c r="C330" s="112"/>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12"/>
      <c r="B331" s="13"/>
      <c r="C331" s="112"/>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12"/>
      <c r="B332" s="13"/>
      <c r="C332" s="112"/>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12"/>
      <c r="B333" s="13"/>
      <c r="C333" s="112"/>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12"/>
      <c r="B334" s="13"/>
      <c r="C334" s="112"/>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12"/>
      <c r="B335" s="13"/>
      <c r="C335" s="112"/>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12"/>
      <c r="B336" s="13"/>
      <c r="C336" s="112"/>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12"/>
      <c r="B337" s="13"/>
      <c r="C337" s="112"/>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12"/>
      <c r="B338" s="13"/>
      <c r="C338" s="112"/>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12"/>
      <c r="B339" s="13"/>
      <c r="C339" s="112"/>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12"/>
      <c r="B340" s="13"/>
      <c r="C340" s="112"/>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12"/>
      <c r="B341" s="13"/>
      <c r="C341" s="112"/>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12"/>
      <c r="B342" s="13"/>
      <c r="C342" s="112"/>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12"/>
      <c r="B343" s="13"/>
      <c r="C343" s="112"/>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12"/>
      <c r="B344" s="13"/>
      <c r="C344" s="112"/>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12"/>
      <c r="B345" s="13"/>
      <c r="C345" s="112"/>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12"/>
      <c r="B346" s="13"/>
      <c r="C346" s="112"/>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12"/>
      <c r="B347" s="13"/>
      <c r="C347" s="112"/>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12"/>
      <c r="B348" s="13"/>
      <c r="C348" s="112"/>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12"/>
      <c r="B349" s="13"/>
      <c r="C349" s="112"/>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12"/>
      <c r="B350" s="13"/>
      <c r="C350" s="112"/>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12"/>
      <c r="B351" s="13"/>
      <c r="C351" s="112"/>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12"/>
      <c r="B352" s="13"/>
      <c r="C352" s="112"/>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12"/>
      <c r="B353" s="13"/>
      <c r="C353" s="112"/>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12"/>
      <c r="B354" s="13"/>
      <c r="C354" s="112"/>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12"/>
      <c r="B355" s="13"/>
      <c r="C355" s="112"/>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12"/>
      <c r="B356" s="13"/>
      <c r="C356" s="112"/>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12"/>
      <c r="B357" s="13"/>
      <c r="C357" s="112"/>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12"/>
      <c r="B358" s="13"/>
      <c r="C358" s="112"/>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12"/>
      <c r="B359" s="13"/>
      <c r="C359" s="112"/>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12"/>
      <c r="B360" s="13"/>
      <c r="C360" s="112"/>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12"/>
      <c r="B361" s="13"/>
      <c r="C361" s="112"/>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12"/>
      <c r="B362" s="13"/>
      <c r="C362" s="112"/>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12"/>
      <c r="B363" s="13"/>
      <c r="C363" s="112"/>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12"/>
      <c r="B364" s="13"/>
      <c r="C364" s="112"/>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12"/>
      <c r="B365" s="13"/>
      <c r="C365" s="112"/>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12"/>
      <c r="B366" s="13"/>
      <c r="C366" s="112"/>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12"/>
      <c r="B367" s="13"/>
      <c r="C367" s="112"/>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12"/>
      <c r="B368" s="13"/>
      <c r="C368" s="112"/>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12"/>
      <c r="B369" s="13"/>
      <c r="C369" s="112"/>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12"/>
      <c r="B370" s="13"/>
      <c r="C370" s="112"/>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12"/>
      <c r="B371" s="13"/>
      <c r="C371" s="112"/>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12"/>
      <c r="B372" s="13"/>
      <c r="C372" s="112"/>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12"/>
      <c r="B373" s="13"/>
      <c r="C373" s="112"/>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12"/>
      <c r="B374" s="13"/>
      <c r="C374" s="112"/>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12"/>
      <c r="B375" s="13"/>
      <c r="C375" s="112"/>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12"/>
      <c r="B376" s="13"/>
      <c r="C376" s="112"/>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12"/>
      <c r="B377" s="13"/>
      <c r="C377" s="112"/>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12"/>
      <c r="B378" s="13"/>
      <c r="C378" s="112"/>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12"/>
      <c r="B379" s="13"/>
      <c r="C379" s="112"/>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12"/>
      <c r="B380" s="13"/>
      <c r="C380" s="112"/>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12"/>
      <c r="B381" s="13"/>
      <c r="C381" s="112"/>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12"/>
      <c r="B382" s="13"/>
      <c r="C382" s="112"/>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12"/>
      <c r="B383" s="13"/>
      <c r="C383" s="112"/>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12"/>
      <c r="B384" s="13"/>
      <c r="C384" s="112"/>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12"/>
      <c r="B385" s="13"/>
      <c r="C385" s="112"/>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12"/>
      <c r="B386" s="13"/>
      <c r="C386" s="112"/>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12"/>
      <c r="B387" s="13"/>
      <c r="C387" s="112"/>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12"/>
      <c r="B388" s="13"/>
      <c r="C388" s="112"/>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12"/>
      <c r="B389" s="13"/>
      <c r="C389" s="112"/>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12"/>
      <c r="B390" s="13"/>
      <c r="C390" s="112"/>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12"/>
      <c r="B391" s="13"/>
      <c r="C391" s="112"/>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12"/>
      <c r="B392" s="13"/>
      <c r="C392" s="112"/>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12"/>
      <c r="B393" s="13"/>
      <c r="C393" s="112"/>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12"/>
      <c r="B394" s="13"/>
      <c r="C394" s="112"/>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12"/>
      <c r="B395" s="13"/>
      <c r="C395" s="112"/>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12"/>
      <c r="B396" s="13"/>
      <c r="C396" s="112"/>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12"/>
      <c r="B397" s="13"/>
      <c r="C397" s="112"/>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12"/>
      <c r="B398" s="13"/>
      <c r="C398" s="112"/>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12"/>
      <c r="B399" s="13"/>
      <c r="C399" s="112"/>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12"/>
      <c r="B400" s="13"/>
      <c r="C400" s="112"/>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12"/>
      <c r="B401" s="13"/>
      <c r="C401" s="112"/>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12"/>
      <c r="B402" s="13"/>
      <c r="C402" s="112"/>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12"/>
      <c r="B403" s="13"/>
      <c r="C403" s="112"/>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12"/>
      <c r="B404" s="13"/>
      <c r="C404" s="112"/>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12"/>
      <c r="B405" s="13"/>
      <c r="C405" s="112"/>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12"/>
      <c r="B406" s="13"/>
      <c r="C406" s="112"/>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12"/>
      <c r="B407" s="13"/>
      <c r="C407" s="112"/>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12"/>
      <c r="B408" s="13"/>
      <c r="C408" s="112"/>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12"/>
      <c r="B409" s="13"/>
      <c r="C409" s="112"/>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12"/>
      <c r="B410" s="13"/>
      <c r="C410" s="112"/>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12"/>
      <c r="B411" s="13"/>
      <c r="C411" s="112"/>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12"/>
      <c r="B412" s="13"/>
      <c r="C412" s="112"/>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12"/>
      <c r="B413" s="13"/>
      <c r="C413" s="112"/>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12"/>
      <c r="B414" s="13"/>
      <c r="C414" s="112"/>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12"/>
      <c r="B415" s="13"/>
      <c r="C415" s="112"/>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12"/>
      <c r="B416" s="13"/>
      <c r="C416" s="112"/>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12"/>
      <c r="B417" s="13"/>
      <c r="C417" s="112"/>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12"/>
      <c r="B418" s="13"/>
      <c r="C418" s="112"/>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12"/>
      <c r="B419" s="13"/>
      <c r="C419" s="112"/>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12"/>
      <c r="B420" s="13"/>
      <c r="C420" s="112"/>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12"/>
      <c r="B421" s="13"/>
      <c r="C421" s="112"/>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12"/>
      <c r="B422" s="13"/>
      <c r="C422" s="112"/>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12"/>
      <c r="B423" s="13"/>
      <c r="C423" s="112"/>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12"/>
      <c r="B424" s="13"/>
      <c r="C424" s="112"/>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12"/>
      <c r="B425" s="13"/>
      <c r="C425" s="112"/>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12"/>
      <c r="B426" s="13"/>
      <c r="C426" s="112"/>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12"/>
      <c r="B427" s="13"/>
      <c r="C427" s="112"/>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12"/>
      <c r="B428" s="13"/>
      <c r="C428" s="112"/>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12"/>
      <c r="B429" s="13"/>
      <c r="C429" s="112"/>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12"/>
      <c r="B430" s="13"/>
      <c r="C430" s="112"/>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12"/>
      <c r="B431" s="13"/>
      <c r="C431" s="112"/>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12"/>
      <c r="B432" s="13"/>
      <c r="C432" s="112"/>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12"/>
      <c r="B433" s="13"/>
      <c r="C433" s="112"/>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12"/>
      <c r="B434" s="13"/>
      <c r="C434" s="112"/>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12"/>
      <c r="B435" s="13"/>
      <c r="C435" s="112"/>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12"/>
      <c r="B436" s="13"/>
      <c r="C436" s="112"/>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12"/>
      <c r="B437" s="13"/>
      <c r="C437" s="112"/>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12"/>
      <c r="B438" s="13"/>
      <c r="C438" s="112"/>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12"/>
      <c r="B439" s="13"/>
      <c r="C439" s="112"/>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12"/>
      <c r="B440" s="13"/>
      <c r="C440" s="112"/>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12"/>
      <c r="B441" s="13"/>
      <c r="C441" s="112"/>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12"/>
      <c r="B442" s="13"/>
      <c r="C442" s="112"/>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12"/>
      <c r="B443" s="13"/>
      <c r="C443" s="112"/>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12"/>
      <c r="B444" s="13"/>
      <c r="C444" s="112"/>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12"/>
      <c r="B445" s="13"/>
      <c r="C445" s="112"/>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12"/>
      <c r="B446" s="13"/>
      <c r="C446" s="112"/>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12"/>
      <c r="B447" s="13"/>
      <c r="C447" s="112"/>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12"/>
      <c r="B448" s="13"/>
      <c r="C448" s="112"/>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12"/>
      <c r="B449" s="13"/>
      <c r="C449" s="112"/>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12"/>
      <c r="B450" s="13"/>
      <c r="C450" s="112"/>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12"/>
      <c r="B451" s="13"/>
      <c r="C451" s="112"/>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12"/>
      <c r="B452" s="13"/>
      <c r="C452" s="112"/>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12"/>
      <c r="B453" s="13"/>
      <c r="C453" s="112"/>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12"/>
      <c r="B454" s="13"/>
      <c r="C454" s="112"/>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12"/>
      <c r="B455" s="13"/>
      <c r="C455" s="112"/>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12"/>
      <c r="B456" s="13"/>
      <c r="C456" s="112"/>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12"/>
      <c r="B457" s="13"/>
      <c r="C457" s="112"/>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12"/>
      <c r="B458" s="13"/>
      <c r="C458" s="112"/>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12"/>
      <c r="B459" s="13"/>
      <c r="C459" s="112"/>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12"/>
      <c r="B460" s="13"/>
      <c r="C460" s="112"/>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12"/>
      <c r="B461" s="13"/>
      <c r="C461" s="112"/>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12"/>
      <c r="B462" s="13"/>
      <c r="C462" s="112"/>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12"/>
      <c r="B463" s="13"/>
      <c r="C463" s="112"/>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12"/>
      <c r="B464" s="13"/>
      <c r="C464" s="112"/>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12"/>
      <c r="B465" s="13"/>
      <c r="C465" s="112"/>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12"/>
      <c r="B466" s="13"/>
      <c r="C466" s="112"/>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12"/>
      <c r="B467" s="13"/>
      <c r="C467" s="112"/>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12"/>
      <c r="B468" s="13"/>
      <c r="C468" s="112"/>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12"/>
      <c r="B469" s="13"/>
      <c r="C469" s="112"/>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12"/>
      <c r="B470" s="13"/>
      <c r="C470" s="112"/>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12"/>
      <c r="B471" s="13"/>
      <c r="C471" s="112"/>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12"/>
      <c r="B472" s="13"/>
      <c r="C472" s="112"/>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12"/>
      <c r="B473" s="13"/>
      <c r="C473" s="112"/>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12"/>
      <c r="B474" s="13"/>
      <c r="C474" s="112"/>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12"/>
      <c r="B475" s="13"/>
      <c r="C475" s="112"/>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12"/>
      <c r="B476" s="13"/>
      <c r="C476" s="112"/>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12"/>
      <c r="B477" s="13"/>
      <c r="C477" s="112"/>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12"/>
      <c r="B478" s="13"/>
      <c r="C478" s="112"/>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12"/>
      <c r="B479" s="13"/>
      <c r="C479" s="112"/>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12"/>
      <c r="B480" s="13"/>
      <c r="C480" s="112"/>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12"/>
      <c r="B481" s="13"/>
      <c r="C481" s="112"/>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12"/>
      <c r="B482" s="13"/>
      <c r="C482" s="112"/>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12"/>
      <c r="B483" s="13"/>
      <c r="C483" s="112"/>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12"/>
      <c r="B484" s="13"/>
      <c r="C484" s="112"/>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12"/>
      <c r="B485" s="13"/>
      <c r="C485" s="112"/>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12"/>
      <c r="B486" s="13"/>
      <c r="C486" s="112"/>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12"/>
      <c r="B487" s="13"/>
      <c r="C487" s="112"/>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12"/>
      <c r="B488" s="13"/>
      <c r="C488" s="112"/>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12"/>
      <c r="B489" s="13"/>
      <c r="C489" s="112"/>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12"/>
      <c r="B490" s="13"/>
      <c r="C490" s="112"/>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12"/>
      <c r="B491" s="13"/>
      <c r="C491" s="112"/>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12"/>
      <c r="B492" s="13"/>
      <c r="C492" s="112"/>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12"/>
      <c r="B493" s="13"/>
      <c r="C493" s="112"/>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12"/>
      <c r="B494" s="13"/>
      <c r="C494" s="112"/>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12"/>
      <c r="B495" s="13"/>
      <c r="C495" s="112"/>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12"/>
      <c r="B496" s="13"/>
      <c r="C496" s="112"/>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12"/>
      <c r="B497" s="13"/>
      <c r="C497" s="112"/>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12"/>
      <c r="B498" s="13"/>
      <c r="C498" s="112"/>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12"/>
      <c r="B499" s="13"/>
      <c r="C499" s="112"/>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12"/>
      <c r="B500" s="13"/>
      <c r="C500" s="112"/>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12"/>
      <c r="B501" s="13"/>
      <c r="C501" s="112"/>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12"/>
      <c r="B502" s="13"/>
      <c r="C502" s="112"/>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12"/>
      <c r="B503" s="13"/>
      <c r="C503" s="112"/>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12"/>
      <c r="B504" s="13"/>
      <c r="C504" s="112"/>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12"/>
      <c r="B505" s="13"/>
      <c r="C505" s="112"/>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12"/>
      <c r="B506" s="13"/>
      <c r="C506" s="112"/>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12"/>
      <c r="B507" s="13"/>
      <c r="C507" s="112"/>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12"/>
      <c r="B508" s="13"/>
      <c r="C508" s="112"/>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12"/>
      <c r="B509" s="13"/>
      <c r="C509" s="112"/>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12"/>
      <c r="B510" s="13"/>
      <c r="C510" s="112"/>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12"/>
      <c r="B511" s="13"/>
      <c r="C511" s="112"/>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12"/>
      <c r="B512" s="13"/>
      <c r="C512" s="112"/>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12"/>
      <c r="B513" s="13"/>
      <c r="C513" s="112"/>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12"/>
      <c r="B514" s="13"/>
      <c r="C514" s="112"/>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12"/>
      <c r="B515" s="13"/>
      <c r="C515" s="112"/>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12"/>
      <c r="B516" s="13"/>
      <c r="C516" s="112"/>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12"/>
      <c r="B517" s="13"/>
      <c r="C517" s="112"/>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12"/>
      <c r="B518" s="13"/>
      <c r="C518" s="112"/>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12"/>
      <c r="B519" s="13"/>
      <c r="C519" s="112"/>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12"/>
      <c r="B520" s="13"/>
      <c r="C520" s="112"/>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12"/>
      <c r="B521" s="13"/>
      <c r="C521" s="112"/>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12"/>
      <c r="B522" s="13"/>
      <c r="C522" s="112"/>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12"/>
      <c r="B523" s="13"/>
      <c r="C523" s="112"/>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12"/>
      <c r="B524" s="13"/>
      <c r="C524" s="112"/>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12"/>
      <c r="B525" s="13"/>
      <c r="C525" s="112"/>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12"/>
      <c r="B526" s="13"/>
      <c r="C526" s="112"/>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12"/>
      <c r="B527" s="13"/>
      <c r="C527" s="112"/>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12"/>
      <c r="B528" s="13"/>
      <c r="C528" s="112"/>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12"/>
      <c r="B529" s="13"/>
      <c r="C529" s="112"/>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12"/>
      <c r="B530" s="13"/>
      <c r="C530" s="112"/>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12"/>
      <c r="B531" s="13"/>
      <c r="C531" s="112"/>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12"/>
      <c r="B532" s="13"/>
      <c r="C532" s="112"/>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12"/>
      <c r="B533" s="13"/>
      <c r="C533" s="112"/>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12"/>
      <c r="B534" s="13"/>
      <c r="C534" s="112"/>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12"/>
      <c r="B535" s="13"/>
      <c r="C535" s="112"/>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12"/>
      <c r="B536" s="13"/>
      <c r="C536" s="112"/>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12"/>
      <c r="B537" s="13"/>
      <c r="C537" s="112"/>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12"/>
      <c r="B538" s="13"/>
      <c r="C538" s="112"/>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12"/>
      <c r="B539" s="13"/>
      <c r="C539" s="112"/>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12"/>
      <c r="B540" s="13"/>
      <c r="C540" s="112"/>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12"/>
      <c r="B541" s="13"/>
      <c r="C541" s="112"/>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12"/>
      <c r="B542" s="13"/>
      <c r="C542" s="112"/>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12"/>
      <c r="B543" s="13"/>
      <c r="C543" s="112"/>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12"/>
      <c r="B544" s="13"/>
      <c r="C544" s="112"/>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12"/>
      <c r="B545" s="13"/>
      <c r="C545" s="112"/>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12"/>
      <c r="B546" s="13"/>
      <c r="C546" s="112"/>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12"/>
      <c r="B547" s="13"/>
      <c r="C547" s="112"/>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12"/>
      <c r="B548" s="13"/>
      <c r="C548" s="112"/>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12"/>
      <c r="B549" s="13"/>
      <c r="C549" s="112"/>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12"/>
      <c r="B550" s="13"/>
      <c r="C550" s="112"/>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12"/>
      <c r="B551" s="13"/>
      <c r="C551" s="112"/>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12"/>
      <c r="B552" s="13"/>
      <c r="C552" s="112"/>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12"/>
      <c r="B553" s="13"/>
      <c r="C553" s="112"/>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12"/>
      <c r="B554" s="13"/>
      <c r="C554" s="112"/>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12"/>
      <c r="B555" s="13"/>
      <c r="C555" s="112"/>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12"/>
      <c r="B556" s="13"/>
      <c r="C556" s="112"/>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12"/>
      <c r="B557" s="13"/>
      <c r="C557" s="112"/>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12"/>
      <c r="B558" s="13"/>
      <c r="C558" s="112"/>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12"/>
      <c r="B559" s="13"/>
      <c r="C559" s="112"/>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12"/>
      <c r="B560" s="13"/>
      <c r="C560" s="112"/>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12"/>
      <c r="B561" s="13"/>
      <c r="C561" s="112"/>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12"/>
      <c r="B562" s="13"/>
      <c r="C562" s="112"/>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12"/>
      <c r="B563" s="13"/>
      <c r="C563" s="112"/>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12"/>
      <c r="B564" s="13"/>
      <c r="C564" s="112"/>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12"/>
      <c r="B565" s="13"/>
      <c r="C565" s="112"/>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12"/>
      <c r="B566" s="13"/>
      <c r="C566" s="112"/>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12"/>
      <c r="B567" s="13"/>
      <c r="C567" s="112"/>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12"/>
      <c r="B568" s="13"/>
      <c r="C568" s="112"/>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12"/>
      <c r="B569" s="13"/>
      <c r="C569" s="112"/>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12"/>
      <c r="B570" s="13"/>
      <c r="C570" s="112"/>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12"/>
      <c r="B571" s="13"/>
      <c r="C571" s="112"/>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12"/>
      <c r="B572" s="13"/>
      <c r="C572" s="112"/>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12"/>
      <c r="B573" s="13"/>
      <c r="C573" s="112"/>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12"/>
      <c r="B574" s="13"/>
      <c r="C574" s="112"/>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12"/>
      <c r="B575" s="13"/>
      <c r="C575" s="112"/>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12"/>
      <c r="B576" s="13"/>
      <c r="C576" s="112"/>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12"/>
      <c r="B577" s="13"/>
      <c r="C577" s="112"/>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12"/>
      <c r="B578" s="13"/>
      <c r="C578" s="112"/>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12"/>
      <c r="B579" s="13"/>
      <c r="C579" s="112"/>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12"/>
      <c r="B580" s="13"/>
      <c r="C580" s="112"/>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12"/>
      <c r="B581" s="13"/>
      <c r="C581" s="112"/>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12"/>
      <c r="B582" s="13"/>
      <c r="C582" s="112"/>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12"/>
      <c r="B583" s="13"/>
      <c r="C583" s="112"/>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12"/>
      <c r="B584" s="13"/>
      <c r="C584" s="112"/>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12"/>
      <c r="B585" s="13"/>
      <c r="C585" s="112"/>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12"/>
      <c r="B586" s="13"/>
      <c r="C586" s="112"/>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12"/>
      <c r="B587" s="13"/>
      <c r="C587" s="112"/>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12"/>
      <c r="B588" s="13"/>
      <c r="C588" s="112"/>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12"/>
      <c r="B589" s="13"/>
      <c r="C589" s="112"/>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12"/>
      <c r="B590" s="13"/>
      <c r="C590" s="112"/>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12"/>
      <c r="B591" s="13"/>
      <c r="C591" s="112"/>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12"/>
      <c r="B592" s="13"/>
      <c r="C592" s="112"/>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12"/>
      <c r="B593" s="13"/>
      <c r="C593" s="112"/>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12"/>
      <c r="B594" s="13"/>
      <c r="C594" s="112"/>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12"/>
      <c r="B595" s="13"/>
      <c r="C595" s="112"/>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12"/>
      <c r="B596" s="13"/>
      <c r="C596" s="112"/>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12"/>
      <c r="B597" s="13"/>
      <c r="C597" s="112"/>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12"/>
      <c r="B598" s="13"/>
      <c r="C598" s="112"/>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12"/>
      <c r="B599" s="13"/>
      <c r="C599" s="112"/>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12"/>
      <c r="B600" s="13"/>
      <c r="C600" s="112"/>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12"/>
      <c r="B601" s="13"/>
      <c r="C601" s="112"/>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12"/>
      <c r="B602" s="13"/>
      <c r="C602" s="112"/>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12"/>
      <c r="B603" s="13"/>
      <c r="C603" s="112"/>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12"/>
      <c r="B604" s="13"/>
      <c r="C604" s="112"/>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12"/>
      <c r="B605" s="13"/>
      <c r="C605" s="112"/>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12"/>
      <c r="B606" s="13"/>
      <c r="C606" s="112"/>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12"/>
      <c r="B607" s="13"/>
      <c r="C607" s="112"/>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12"/>
      <c r="B608" s="13"/>
      <c r="C608" s="112"/>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12"/>
      <c r="B609" s="13"/>
      <c r="C609" s="112"/>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12"/>
      <c r="B610" s="13"/>
      <c r="C610" s="112"/>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12"/>
      <c r="B611" s="13"/>
      <c r="C611" s="112"/>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12"/>
      <c r="B612" s="13"/>
      <c r="C612" s="112"/>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12"/>
      <c r="B613" s="13"/>
      <c r="C613" s="112"/>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12"/>
      <c r="B614" s="13"/>
      <c r="C614" s="112"/>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12"/>
      <c r="B615" s="13"/>
      <c r="C615" s="112"/>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12"/>
      <c r="B616" s="13"/>
      <c r="C616" s="112"/>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12"/>
      <c r="B617" s="13"/>
      <c r="C617" s="112"/>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12"/>
      <c r="B618" s="13"/>
      <c r="C618" s="112"/>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12"/>
      <c r="B619" s="13"/>
      <c r="C619" s="112"/>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12"/>
      <c r="B620" s="13"/>
      <c r="C620" s="112"/>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12"/>
      <c r="B621" s="13"/>
      <c r="C621" s="112"/>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12"/>
      <c r="B622" s="13"/>
      <c r="C622" s="112"/>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12"/>
      <c r="B623" s="13"/>
      <c r="C623" s="112"/>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12"/>
      <c r="B624" s="13"/>
      <c r="C624" s="112"/>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12"/>
      <c r="B625" s="13"/>
      <c r="C625" s="112"/>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12"/>
      <c r="B626" s="13"/>
      <c r="C626" s="112"/>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12"/>
      <c r="B627" s="13"/>
      <c r="C627" s="112"/>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12"/>
      <c r="B628" s="13"/>
      <c r="C628" s="112"/>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12"/>
      <c r="B629" s="13"/>
      <c r="C629" s="112"/>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12"/>
      <c r="B630" s="13"/>
      <c r="C630" s="112"/>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12"/>
      <c r="B631" s="13"/>
      <c r="C631" s="112"/>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12"/>
      <c r="B632" s="13"/>
      <c r="C632" s="112"/>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12"/>
      <c r="B633" s="13"/>
      <c r="C633" s="112"/>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12"/>
      <c r="B634" s="13"/>
      <c r="C634" s="112"/>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12"/>
      <c r="B635" s="13"/>
      <c r="C635" s="112"/>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12"/>
      <c r="B636" s="13"/>
      <c r="C636" s="112"/>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12"/>
      <c r="B637" s="13"/>
      <c r="C637" s="112"/>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12"/>
      <c r="B638" s="13"/>
      <c r="C638" s="112"/>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12"/>
      <c r="B639" s="13"/>
      <c r="C639" s="112"/>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12"/>
      <c r="B640" s="13"/>
      <c r="C640" s="112"/>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12"/>
      <c r="B641" s="13"/>
      <c r="C641" s="112"/>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12"/>
      <c r="B642" s="13"/>
      <c r="C642" s="112"/>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12"/>
      <c r="B643" s="13"/>
      <c r="C643" s="112"/>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12"/>
      <c r="B644" s="13"/>
      <c r="C644" s="112"/>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12"/>
      <c r="B645" s="13"/>
      <c r="C645" s="112"/>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12"/>
      <c r="B646" s="13"/>
      <c r="C646" s="112"/>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12"/>
      <c r="B647" s="13"/>
      <c r="C647" s="112"/>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12"/>
      <c r="B648" s="13"/>
      <c r="C648" s="112"/>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12"/>
      <c r="B649" s="13"/>
      <c r="C649" s="112"/>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12"/>
      <c r="B650" s="13"/>
      <c r="C650" s="112"/>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12"/>
      <c r="B651" s="13"/>
      <c r="C651" s="112"/>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12"/>
      <c r="B652" s="13"/>
      <c r="C652" s="112"/>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12"/>
      <c r="B653" s="13"/>
      <c r="C653" s="112"/>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12"/>
      <c r="B654" s="13"/>
      <c r="C654" s="112"/>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12"/>
      <c r="B655" s="13"/>
      <c r="C655" s="112"/>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12"/>
      <c r="B656" s="13"/>
      <c r="C656" s="112"/>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12"/>
      <c r="B657" s="13"/>
      <c r="C657" s="112"/>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12"/>
      <c r="B658" s="13"/>
      <c r="C658" s="112"/>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12"/>
      <c r="B659" s="13"/>
      <c r="C659" s="112"/>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12"/>
      <c r="B660" s="13"/>
      <c r="C660" s="112"/>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12"/>
      <c r="B661" s="13"/>
      <c r="C661" s="112"/>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12"/>
      <c r="B662" s="13"/>
      <c r="C662" s="112"/>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12"/>
      <c r="B663" s="13"/>
      <c r="C663" s="112"/>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12"/>
      <c r="B664" s="13"/>
      <c r="C664" s="112"/>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12"/>
      <c r="B665" s="13"/>
      <c r="C665" s="112"/>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12"/>
      <c r="B666" s="13"/>
      <c r="C666" s="112"/>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12"/>
      <c r="B667" s="13"/>
      <c r="C667" s="112"/>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12"/>
      <c r="B668" s="13"/>
      <c r="C668" s="112"/>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12"/>
      <c r="B669" s="13"/>
      <c r="C669" s="112"/>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12"/>
      <c r="B670" s="13"/>
      <c r="C670" s="112"/>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12"/>
      <c r="B671" s="13"/>
      <c r="C671" s="112"/>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12"/>
      <c r="B672" s="13"/>
      <c r="C672" s="112"/>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12"/>
      <c r="B673" s="13"/>
      <c r="C673" s="112"/>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12"/>
      <c r="B674" s="13"/>
      <c r="C674" s="112"/>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12"/>
      <c r="B675" s="13"/>
      <c r="C675" s="112"/>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12"/>
      <c r="B676" s="13"/>
      <c r="C676" s="112"/>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12"/>
      <c r="B677" s="13"/>
      <c r="C677" s="112"/>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12"/>
      <c r="B678" s="13"/>
      <c r="C678" s="112"/>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12"/>
      <c r="B679" s="13"/>
      <c r="C679" s="112"/>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12"/>
      <c r="B680" s="13"/>
      <c r="C680" s="112"/>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12"/>
      <c r="B681" s="13"/>
      <c r="C681" s="112"/>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12"/>
      <c r="B682" s="13"/>
      <c r="C682" s="112"/>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12"/>
      <c r="B683" s="13"/>
      <c r="C683" s="112"/>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12"/>
      <c r="B684" s="13"/>
      <c r="C684" s="112"/>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12"/>
      <c r="B685" s="13"/>
      <c r="C685" s="112"/>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12"/>
      <c r="B686" s="13"/>
      <c r="C686" s="112"/>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12"/>
      <c r="B687" s="13"/>
      <c r="C687" s="112"/>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12"/>
      <c r="B688" s="13"/>
      <c r="C688" s="112"/>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12"/>
      <c r="B689" s="13"/>
      <c r="C689" s="112"/>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12"/>
      <c r="B690" s="13"/>
      <c r="C690" s="112"/>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12"/>
      <c r="B691" s="13"/>
      <c r="C691" s="112"/>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12"/>
      <c r="B692" s="13"/>
      <c r="C692" s="112"/>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12"/>
      <c r="B693" s="13"/>
      <c r="C693" s="112"/>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12"/>
      <c r="B694" s="13"/>
      <c r="C694" s="112"/>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12"/>
      <c r="B695" s="13"/>
      <c r="C695" s="112"/>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12"/>
      <c r="B696" s="13"/>
      <c r="C696" s="112"/>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12"/>
      <c r="B697" s="13"/>
      <c r="C697" s="112"/>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12"/>
      <c r="B698" s="13"/>
      <c r="C698" s="112"/>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12"/>
      <c r="B699" s="13"/>
      <c r="C699" s="112"/>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12"/>
      <c r="B700" s="13"/>
      <c r="C700" s="112"/>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12"/>
      <c r="B701" s="13"/>
      <c r="C701" s="112"/>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12"/>
      <c r="B702" s="13"/>
      <c r="C702" s="112"/>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12"/>
      <c r="B703" s="13"/>
      <c r="C703" s="112"/>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12"/>
      <c r="B704" s="13"/>
      <c r="C704" s="112"/>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12"/>
      <c r="B705" s="13"/>
      <c r="C705" s="112"/>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12"/>
      <c r="B706" s="13"/>
      <c r="C706" s="112"/>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12"/>
      <c r="B707" s="13"/>
      <c r="C707" s="112"/>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12"/>
      <c r="B708" s="13"/>
      <c r="C708" s="112"/>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12"/>
      <c r="B709" s="13"/>
      <c r="C709" s="112"/>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12"/>
      <c r="B710" s="13"/>
      <c r="C710" s="112"/>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12"/>
      <c r="B711" s="13"/>
      <c r="C711" s="112"/>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12"/>
      <c r="B712" s="13"/>
      <c r="C712" s="112"/>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12"/>
      <c r="B713" s="13"/>
      <c r="C713" s="112"/>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12"/>
      <c r="B714" s="13"/>
      <c r="C714" s="112"/>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12"/>
      <c r="B715" s="13"/>
      <c r="C715" s="112"/>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12"/>
      <c r="B716" s="13"/>
      <c r="C716" s="112"/>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12"/>
      <c r="B717" s="13"/>
      <c r="C717" s="112"/>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12"/>
      <c r="B718" s="13"/>
      <c r="C718" s="112"/>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12"/>
      <c r="B719" s="13"/>
      <c r="C719" s="112"/>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12"/>
      <c r="B720" s="13"/>
      <c r="C720" s="112"/>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12"/>
      <c r="B721" s="13"/>
      <c r="C721" s="112"/>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12"/>
      <c r="B722" s="13"/>
      <c r="C722" s="112"/>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12"/>
      <c r="B723" s="13"/>
      <c r="C723" s="112"/>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12"/>
      <c r="B724" s="13"/>
      <c r="C724" s="112"/>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12"/>
      <c r="B725" s="13"/>
      <c r="C725" s="112"/>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12"/>
      <c r="B726" s="13"/>
      <c r="C726" s="112"/>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12"/>
      <c r="B727" s="13"/>
      <c r="C727" s="112"/>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12"/>
      <c r="B728" s="13"/>
      <c r="C728" s="112"/>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12"/>
      <c r="B729" s="13"/>
      <c r="C729" s="112"/>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12"/>
      <c r="B730" s="13"/>
      <c r="C730" s="112"/>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12"/>
      <c r="B731" s="13"/>
      <c r="C731" s="112"/>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12"/>
      <c r="B732" s="13"/>
      <c r="C732" s="112"/>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12"/>
      <c r="B733" s="13"/>
      <c r="C733" s="112"/>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12"/>
      <c r="B734" s="13"/>
      <c r="C734" s="112"/>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12"/>
      <c r="B735" s="13"/>
      <c r="C735" s="112"/>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12"/>
      <c r="B736" s="13"/>
      <c r="C736" s="112"/>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12"/>
      <c r="B737" s="13"/>
      <c r="C737" s="112"/>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12"/>
      <c r="B738" s="13"/>
      <c r="C738" s="112"/>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12"/>
      <c r="B739" s="13"/>
      <c r="C739" s="112"/>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12"/>
      <c r="B740" s="13"/>
      <c r="C740" s="112"/>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12"/>
      <c r="B741" s="13"/>
      <c r="C741" s="112"/>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12"/>
      <c r="B742" s="13"/>
      <c r="C742" s="112"/>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12"/>
      <c r="B743" s="13"/>
      <c r="C743" s="112"/>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12"/>
      <c r="B744" s="13"/>
      <c r="C744" s="112"/>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12"/>
      <c r="B745" s="13"/>
      <c r="C745" s="112"/>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12"/>
      <c r="B746" s="13"/>
      <c r="C746" s="112"/>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12"/>
      <c r="B747" s="13"/>
      <c r="C747" s="112"/>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12"/>
      <c r="B748" s="13"/>
      <c r="C748" s="112"/>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12"/>
      <c r="B749" s="13"/>
      <c r="C749" s="112"/>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12"/>
      <c r="B750" s="13"/>
      <c r="C750" s="112"/>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12"/>
      <c r="B751" s="13"/>
      <c r="C751" s="112"/>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12"/>
      <c r="B752" s="13"/>
      <c r="C752" s="112"/>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12"/>
      <c r="B753" s="13"/>
      <c r="C753" s="112"/>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12"/>
      <c r="B754" s="13"/>
      <c r="C754" s="112"/>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12"/>
      <c r="B755" s="13"/>
      <c r="C755" s="112"/>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12"/>
      <c r="B756" s="13"/>
      <c r="C756" s="112"/>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12"/>
      <c r="B757" s="13"/>
      <c r="C757" s="112"/>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12"/>
      <c r="B758" s="13"/>
      <c r="C758" s="112"/>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12"/>
      <c r="B759" s="13"/>
      <c r="C759" s="112"/>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12"/>
      <c r="B760" s="13"/>
      <c r="C760" s="112"/>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12"/>
      <c r="B761" s="13"/>
      <c r="C761" s="112"/>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12"/>
      <c r="B762" s="13"/>
      <c r="C762" s="112"/>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12"/>
      <c r="B763" s="13"/>
      <c r="C763" s="112"/>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12"/>
      <c r="B764" s="13"/>
      <c r="C764" s="112"/>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12"/>
      <c r="B765" s="13"/>
      <c r="C765" s="112"/>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12"/>
      <c r="B766" s="13"/>
      <c r="C766" s="112"/>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12"/>
      <c r="B767" s="13"/>
      <c r="C767" s="112"/>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12"/>
      <c r="B768" s="13"/>
      <c r="C768" s="112"/>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12"/>
      <c r="B769" s="13"/>
      <c r="C769" s="112"/>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12"/>
      <c r="B770" s="13"/>
      <c r="C770" s="112"/>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12"/>
      <c r="B771" s="13"/>
      <c r="C771" s="112"/>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12"/>
      <c r="B772" s="13"/>
      <c r="C772" s="112"/>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12"/>
      <c r="B773" s="13"/>
      <c r="C773" s="112"/>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12"/>
      <c r="B774" s="13"/>
      <c r="C774" s="112"/>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12"/>
      <c r="B775" s="13"/>
      <c r="C775" s="112"/>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12"/>
      <c r="B776" s="13"/>
      <c r="C776" s="112"/>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12"/>
      <c r="B777" s="13"/>
      <c r="C777" s="112"/>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12"/>
      <c r="B778" s="13"/>
      <c r="C778" s="112"/>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12"/>
      <c r="B779" s="13"/>
      <c r="C779" s="112"/>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12"/>
      <c r="B780" s="13"/>
      <c r="C780" s="112"/>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12"/>
      <c r="B781" s="13"/>
      <c r="C781" s="112"/>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12"/>
      <c r="B782" s="13"/>
      <c r="C782" s="112"/>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12"/>
      <c r="B783" s="13"/>
      <c r="C783" s="112"/>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12"/>
      <c r="B784" s="13"/>
      <c r="C784" s="112"/>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12"/>
      <c r="B785" s="13"/>
      <c r="C785" s="112"/>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12"/>
      <c r="B786" s="13"/>
      <c r="C786" s="112"/>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12"/>
      <c r="B787" s="13"/>
      <c r="C787" s="112"/>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12"/>
      <c r="B788" s="13"/>
      <c r="C788" s="112"/>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12"/>
      <c r="B789" s="13"/>
      <c r="C789" s="112"/>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12"/>
      <c r="B790" s="13"/>
      <c r="C790" s="112"/>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12"/>
      <c r="B791" s="13"/>
      <c r="C791" s="112"/>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12"/>
      <c r="B792" s="13"/>
      <c r="C792" s="112"/>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12"/>
      <c r="B793" s="13"/>
      <c r="C793" s="112"/>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12"/>
      <c r="B794" s="13"/>
      <c r="C794" s="112"/>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12"/>
      <c r="B795" s="13"/>
      <c r="C795" s="112"/>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12"/>
      <c r="B796" s="13"/>
      <c r="C796" s="112"/>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12"/>
      <c r="B797" s="13"/>
      <c r="C797" s="112"/>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12"/>
      <c r="B798" s="13"/>
      <c r="C798" s="112"/>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12"/>
      <c r="B799" s="13"/>
      <c r="C799" s="112"/>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12"/>
      <c r="B800" s="13"/>
      <c r="C800" s="112"/>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12"/>
      <c r="B801" s="13"/>
      <c r="C801" s="112"/>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12"/>
      <c r="B802" s="13"/>
      <c r="C802" s="112"/>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12"/>
      <c r="B803" s="13"/>
      <c r="C803" s="112"/>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12"/>
      <c r="B804" s="13"/>
      <c r="C804" s="112"/>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12"/>
      <c r="B805" s="13"/>
      <c r="C805" s="112"/>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12"/>
      <c r="B806" s="13"/>
      <c r="C806" s="112"/>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12"/>
      <c r="B807" s="13"/>
      <c r="C807" s="112"/>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12"/>
      <c r="B808" s="13"/>
      <c r="C808" s="112"/>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12"/>
      <c r="B809" s="13"/>
      <c r="C809" s="112"/>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12"/>
      <c r="B810" s="13"/>
      <c r="C810" s="112"/>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12"/>
      <c r="B811" s="13"/>
      <c r="C811" s="112"/>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12"/>
      <c r="B812" s="13"/>
      <c r="C812" s="112"/>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12"/>
      <c r="B813" s="13"/>
      <c r="C813" s="112"/>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12"/>
      <c r="B814" s="13"/>
      <c r="C814" s="112"/>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12"/>
      <c r="B815" s="13"/>
      <c r="C815" s="112"/>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12"/>
      <c r="B816" s="13"/>
      <c r="C816" s="112"/>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12"/>
      <c r="B817" s="13"/>
      <c r="C817" s="112"/>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12"/>
      <c r="B818" s="13"/>
      <c r="C818" s="112"/>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12"/>
      <c r="B819" s="13"/>
      <c r="C819" s="112"/>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12"/>
      <c r="B820" s="13"/>
      <c r="C820" s="112"/>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12"/>
      <c r="B821" s="13"/>
      <c r="C821" s="112"/>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12"/>
      <c r="B822" s="13"/>
      <c r="C822" s="112"/>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12"/>
      <c r="B823" s="13"/>
      <c r="C823" s="112"/>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12"/>
      <c r="B824" s="13"/>
      <c r="C824" s="112"/>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12"/>
      <c r="B825" s="13"/>
      <c r="C825" s="112"/>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12"/>
      <c r="B826" s="13"/>
      <c r="C826" s="112"/>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12"/>
      <c r="B827" s="13"/>
      <c r="C827" s="112"/>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12"/>
      <c r="B828" s="13"/>
      <c r="C828" s="112"/>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12"/>
      <c r="B829" s="13"/>
      <c r="C829" s="112"/>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12"/>
      <c r="B830" s="13"/>
      <c r="C830" s="112"/>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12"/>
      <c r="B831" s="13"/>
      <c r="C831" s="112"/>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12"/>
      <c r="B832" s="13"/>
      <c r="C832" s="112"/>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12"/>
      <c r="B833" s="13"/>
      <c r="C833" s="112"/>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12"/>
      <c r="B834" s="13"/>
      <c r="C834" s="112"/>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12"/>
      <c r="B835" s="13"/>
      <c r="C835" s="112"/>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12"/>
      <c r="B836" s="13"/>
      <c r="C836" s="112"/>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12"/>
      <c r="B837" s="13"/>
      <c r="C837" s="112"/>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12"/>
      <c r="B838" s="13"/>
      <c r="C838" s="112"/>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12"/>
      <c r="B839" s="13"/>
      <c r="C839" s="112"/>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12"/>
      <c r="B840" s="13"/>
      <c r="C840" s="112"/>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12"/>
      <c r="B841" s="13"/>
      <c r="C841" s="112"/>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12"/>
      <c r="B842" s="13"/>
      <c r="C842" s="112"/>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12"/>
      <c r="B843" s="13"/>
      <c r="C843" s="112"/>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12"/>
      <c r="B844" s="13"/>
      <c r="C844" s="112"/>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12"/>
      <c r="B845" s="13"/>
      <c r="C845" s="112"/>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12"/>
      <c r="B846" s="13"/>
      <c r="C846" s="112"/>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12"/>
      <c r="B847" s="13"/>
      <c r="C847" s="112"/>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12"/>
      <c r="B848" s="13"/>
      <c r="C848" s="112"/>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12"/>
      <c r="B849" s="13"/>
      <c r="C849" s="112"/>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12"/>
      <c r="B850" s="13"/>
      <c r="C850" s="112"/>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12"/>
      <c r="B851" s="13"/>
      <c r="C851" s="112"/>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12"/>
      <c r="B852" s="13"/>
      <c r="C852" s="112"/>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12"/>
      <c r="B853" s="13"/>
      <c r="C853" s="112"/>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12"/>
      <c r="B854" s="13"/>
      <c r="C854" s="112"/>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12"/>
      <c r="B855" s="13"/>
      <c r="C855" s="112"/>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12"/>
      <c r="B856" s="13"/>
      <c r="C856" s="112"/>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12"/>
      <c r="B857" s="13"/>
      <c r="C857" s="112"/>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12"/>
      <c r="B858" s="13"/>
      <c r="C858" s="112"/>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12"/>
      <c r="B859" s="13"/>
      <c r="C859" s="112"/>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12"/>
      <c r="B860" s="13"/>
      <c r="C860" s="112"/>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12"/>
      <c r="B861" s="13"/>
      <c r="C861" s="112"/>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12"/>
      <c r="B862" s="13"/>
      <c r="C862" s="112"/>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12"/>
      <c r="B863" s="13"/>
      <c r="C863" s="112"/>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12"/>
      <c r="B864" s="13"/>
      <c r="C864" s="112"/>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12"/>
      <c r="B865" s="13"/>
      <c r="C865" s="112"/>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12"/>
      <c r="B866" s="13"/>
      <c r="C866" s="112"/>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12"/>
      <c r="B867" s="13"/>
      <c r="C867" s="112"/>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12"/>
      <c r="B868" s="13"/>
      <c r="C868" s="112"/>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12"/>
      <c r="B869" s="13"/>
      <c r="C869" s="112"/>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12"/>
      <c r="B870" s="13"/>
      <c r="C870" s="112"/>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12"/>
      <c r="B871" s="13"/>
      <c r="C871" s="112"/>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12"/>
      <c r="B872" s="13"/>
      <c r="C872" s="112"/>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12"/>
      <c r="B873" s="13"/>
      <c r="C873" s="112"/>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12"/>
      <c r="B874" s="13"/>
      <c r="C874" s="112"/>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12"/>
      <c r="B875" s="13"/>
      <c r="C875" s="112"/>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12"/>
      <c r="B876" s="13"/>
      <c r="C876" s="112"/>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12"/>
      <c r="B877" s="13"/>
      <c r="C877" s="112"/>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12"/>
      <c r="B878" s="13"/>
      <c r="C878" s="112"/>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12"/>
      <c r="B879" s="13"/>
      <c r="C879" s="112"/>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12"/>
      <c r="B880" s="13"/>
      <c r="C880" s="112"/>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12"/>
      <c r="B881" s="13"/>
      <c r="C881" s="112"/>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12"/>
      <c r="B882" s="13"/>
      <c r="C882" s="112"/>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12"/>
      <c r="B883" s="13"/>
      <c r="C883" s="112"/>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12"/>
      <c r="B884" s="13"/>
      <c r="C884" s="112"/>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12"/>
      <c r="B885" s="13"/>
      <c r="C885" s="112"/>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12"/>
      <c r="B886" s="13"/>
      <c r="C886" s="112"/>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12"/>
      <c r="B887" s="13"/>
      <c r="C887" s="112"/>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12"/>
      <c r="B888" s="13"/>
      <c r="C888" s="112"/>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12"/>
      <c r="B889" s="13"/>
      <c r="C889" s="112"/>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12"/>
      <c r="B890" s="13"/>
      <c r="C890" s="112"/>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12"/>
      <c r="B891" s="13"/>
      <c r="C891" s="112"/>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12"/>
      <c r="B892" s="13"/>
      <c r="C892" s="112"/>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12"/>
      <c r="B893" s="13"/>
      <c r="C893" s="112"/>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12"/>
      <c r="B894" s="13"/>
      <c r="C894" s="112"/>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12"/>
      <c r="B895" s="13"/>
      <c r="C895" s="112"/>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12"/>
      <c r="B896" s="13"/>
      <c r="C896" s="112"/>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12"/>
      <c r="B897" s="13"/>
      <c r="C897" s="112"/>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12"/>
      <c r="B898" s="13"/>
      <c r="C898" s="112"/>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12"/>
      <c r="B899" s="13"/>
      <c r="C899" s="112"/>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12"/>
      <c r="B900" s="13"/>
      <c r="C900" s="112"/>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12"/>
      <c r="B901" s="13"/>
      <c r="C901" s="112"/>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12"/>
      <c r="B902" s="13"/>
      <c r="C902" s="112"/>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12"/>
      <c r="B903" s="13"/>
      <c r="C903" s="112"/>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12"/>
      <c r="B904" s="13"/>
      <c r="C904" s="112"/>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12"/>
      <c r="B905" s="13"/>
      <c r="C905" s="112"/>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12"/>
      <c r="B906" s="13"/>
      <c r="C906" s="112"/>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12"/>
      <c r="B907" s="13"/>
      <c r="C907" s="112"/>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12"/>
      <c r="B908" s="13"/>
      <c r="C908" s="112"/>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12"/>
      <c r="B909" s="13"/>
      <c r="C909" s="112"/>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12"/>
      <c r="B910" s="13"/>
      <c r="C910" s="112"/>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12"/>
      <c r="B911" s="13"/>
      <c r="C911" s="112"/>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12"/>
      <c r="B912" s="13"/>
      <c r="C912" s="112"/>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12"/>
      <c r="B913" s="13"/>
      <c r="C913" s="112"/>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12"/>
      <c r="B914" s="13"/>
      <c r="C914" s="112"/>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12"/>
      <c r="B915" s="13"/>
      <c r="C915" s="112"/>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12"/>
      <c r="B916" s="13"/>
      <c r="C916" s="112"/>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12"/>
      <c r="B917" s="13"/>
      <c r="C917" s="112"/>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12"/>
      <c r="B918" s="13"/>
      <c r="C918" s="112"/>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12"/>
      <c r="B919" s="13"/>
      <c r="C919" s="112"/>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12"/>
      <c r="B920" s="13"/>
      <c r="C920" s="112"/>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12"/>
      <c r="B921" s="13"/>
      <c r="C921" s="112"/>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12"/>
      <c r="B922" s="13"/>
      <c r="C922" s="112"/>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12"/>
      <c r="B923" s="13"/>
      <c r="C923" s="112"/>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12"/>
      <c r="B924" s="13"/>
      <c r="C924" s="112"/>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12"/>
      <c r="B925" s="13"/>
      <c r="C925" s="112"/>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12"/>
      <c r="B926" s="13"/>
      <c r="C926" s="112"/>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12"/>
      <c r="B927" s="13"/>
      <c r="C927" s="112"/>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12"/>
      <c r="B928" s="13"/>
      <c r="C928" s="112"/>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12"/>
      <c r="B929" s="13"/>
      <c r="C929" s="112"/>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12"/>
      <c r="B930" s="13"/>
      <c r="C930" s="112"/>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12"/>
      <c r="B931" s="13"/>
      <c r="C931" s="112"/>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12"/>
      <c r="B932" s="13"/>
      <c r="C932" s="112"/>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12"/>
      <c r="B933" s="13"/>
      <c r="C933" s="112"/>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12"/>
      <c r="B934" s="13"/>
      <c r="C934" s="112"/>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12"/>
      <c r="B935" s="13"/>
      <c r="C935" s="112"/>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12"/>
      <c r="B936" s="13"/>
      <c r="C936" s="112"/>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12"/>
      <c r="B937" s="13"/>
      <c r="C937" s="112"/>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12"/>
      <c r="B938" s="13"/>
      <c r="C938" s="112"/>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12"/>
      <c r="B939" s="13"/>
      <c r="C939" s="112"/>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12"/>
      <c r="B940" s="13"/>
      <c r="C940" s="112"/>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12"/>
      <c r="B941" s="13"/>
      <c r="C941" s="112"/>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12"/>
      <c r="B942" s="13"/>
      <c r="C942" s="112"/>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12"/>
      <c r="B943" s="13"/>
      <c r="C943" s="112"/>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12"/>
      <c r="B944" s="13"/>
      <c r="C944" s="112"/>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12"/>
      <c r="B945" s="13"/>
      <c r="C945" s="112"/>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12"/>
      <c r="B946" s="13"/>
      <c r="C946" s="112"/>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12"/>
      <c r="B947" s="13"/>
      <c r="C947" s="112"/>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12"/>
      <c r="B948" s="13"/>
      <c r="C948" s="112"/>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12"/>
      <c r="B949" s="13"/>
      <c r="C949" s="112"/>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12"/>
      <c r="B950" s="13"/>
      <c r="C950" s="112"/>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12"/>
      <c r="B951" s="13"/>
      <c r="C951" s="112"/>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12"/>
      <c r="B952" s="13"/>
      <c r="C952" s="112"/>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12"/>
      <c r="B953" s="13"/>
      <c r="C953" s="112"/>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12"/>
      <c r="B954" s="13"/>
      <c r="C954" s="112"/>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12"/>
      <c r="B955" s="13"/>
      <c r="C955" s="112"/>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12"/>
      <c r="B956" s="13"/>
      <c r="C956" s="112"/>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12"/>
      <c r="B957" s="13"/>
      <c r="C957" s="112"/>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12"/>
      <c r="B958" s="13"/>
      <c r="C958" s="112"/>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12"/>
      <c r="B959" s="13"/>
      <c r="C959" s="112"/>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12"/>
      <c r="B960" s="13"/>
      <c r="C960" s="112"/>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12"/>
      <c r="B961" s="13"/>
      <c r="C961" s="112"/>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12"/>
      <c r="B962" s="13"/>
      <c r="C962" s="112"/>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12"/>
      <c r="B963" s="13"/>
      <c r="C963" s="112"/>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12"/>
      <c r="B964" s="13"/>
      <c r="C964" s="112"/>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12"/>
      <c r="B965" s="13"/>
      <c r="C965" s="112"/>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12"/>
      <c r="B966" s="13"/>
      <c r="C966" s="112"/>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12"/>
      <c r="B967" s="13"/>
      <c r="C967" s="112"/>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12"/>
      <c r="B968" s="13"/>
      <c r="C968" s="112"/>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12"/>
      <c r="B969" s="13"/>
      <c r="C969" s="112"/>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12"/>
      <c r="B970" s="13"/>
      <c r="C970" s="112"/>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12"/>
      <c r="B971" s="13"/>
      <c r="C971" s="112"/>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12"/>
      <c r="B972" s="13"/>
      <c r="C972" s="112"/>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12"/>
      <c r="B973" s="13"/>
      <c r="C973" s="112"/>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12"/>
      <c r="B974" s="13"/>
      <c r="C974" s="112"/>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12"/>
      <c r="B975" s="13"/>
      <c r="C975" s="112"/>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12"/>
      <c r="B976" s="13"/>
      <c r="C976" s="112"/>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12"/>
      <c r="B977" s="13"/>
      <c r="C977" s="112"/>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12"/>
      <c r="B978" s="13"/>
      <c r="C978" s="112"/>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12"/>
      <c r="B979" s="13"/>
      <c r="C979" s="112"/>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12"/>
      <c r="B980" s="13"/>
      <c r="C980" s="112"/>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12"/>
      <c r="B981" s="13"/>
      <c r="C981" s="112"/>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12"/>
      <c r="B982" s="13"/>
      <c r="C982" s="112"/>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12"/>
      <c r="B983" s="13"/>
      <c r="C983" s="112"/>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12"/>
      <c r="B984" s="13"/>
      <c r="C984" s="112"/>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12"/>
      <c r="B985" s="13"/>
      <c r="C985" s="112"/>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12"/>
      <c r="B986" s="13"/>
      <c r="C986" s="112"/>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12"/>
      <c r="B987" s="13"/>
      <c r="C987" s="112"/>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12"/>
      <c r="B988" s="13"/>
      <c r="C988" s="112"/>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12"/>
      <c r="B989" s="13"/>
      <c r="C989" s="112"/>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12"/>
      <c r="B990" s="13"/>
      <c r="C990" s="112"/>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12"/>
      <c r="B991" s="13"/>
      <c r="C991" s="112"/>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12"/>
      <c r="B992" s="13"/>
      <c r="C992" s="112"/>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12"/>
      <c r="B993" s="13"/>
      <c r="C993" s="112"/>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12"/>
      <c r="B994" s="13"/>
      <c r="C994" s="112"/>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12"/>
      <c r="B995" s="13"/>
      <c r="C995" s="112"/>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12"/>
      <c r="B996" s="13"/>
      <c r="C996" s="112"/>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12"/>
      <c r="B997" s="13"/>
      <c r="C997" s="112"/>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12"/>
      <c r="B998" s="13"/>
      <c r="C998" s="112"/>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12"/>
      <c r="B999" s="13"/>
      <c r="C999" s="112"/>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12"/>
      <c r="B1000" s="13"/>
      <c r="C1000" s="112"/>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row r="1001" ht="11.25" customHeight="1">
      <c r="A1001" s="112"/>
      <c r="B1001" s="13"/>
      <c r="C1001" s="112"/>
      <c r="D1001" s="13"/>
      <c r="E1001" s="13"/>
      <c r="F1001" s="13"/>
      <c r="G1001" s="13"/>
      <c r="H1001" s="13"/>
      <c r="I1001" s="13"/>
      <c r="J1001" s="46"/>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128</v>
      </c>
      <c r="B1" s="15"/>
      <c r="C1" s="15"/>
      <c r="D1" s="15"/>
      <c r="E1" s="15"/>
      <c r="F1" s="15"/>
      <c r="G1" s="15"/>
      <c r="H1" s="15"/>
      <c r="I1" s="15"/>
      <c r="J1" s="15"/>
      <c r="K1" s="16"/>
      <c r="L1" s="113"/>
      <c r="M1" s="113"/>
      <c r="N1" s="113"/>
      <c r="O1" s="113"/>
      <c r="P1" s="113"/>
      <c r="Q1" s="113"/>
      <c r="R1" s="113"/>
      <c r="S1" s="113"/>
      <c r="T1" s="113"/>
      <c r="U1" s="113"/>
      <c r="V1" s="113"/>
      <c r="W1" s="113"/>
      <c r="X1" s="113"/>
      <c r="Y1" s="113"/>
      <c r="Z1" s="113"/>
    </row>
    <row r="2" ht="10.5" hidden="1"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row>
    <row r="3" ht="10.5" hidden="1" customHeight="1">
      <c r="A3" s="114"/>
      <c r="B3" s="114"/>
      <c r="C3" s="114"/>
      <c r="D3" s="115" t="s">
        <v>129</v>
      </c>
      <c r="E3" s="114"/>
      <c r="F3" s="114"/>
      <c r="G3" s="114"/>
      <c r="H3" s="114"/>
      <c r="I3" s="114"/>
      <c r="J3" s="114"/>
      <c r="K3" s="114"/>
      <c r="L3" s="114"/>
      <c r="M3" s="114"/>
      <c r="N3" s="114"/>
      <c r="O3" s="114"/>
      <c r="P3" s="114"/>
      <c r="Q3" s="114"/>
      <c r="R3" s="114"/>
      <c r="S3" s="114"/>
      <c r="T3" s="114"/>
      <c r="U3" s="114"/>
      <c r="V3" s="114"/>
      <c r="W3" s="114"/>
      <c r="X3" s="114"/>
      <c r="Y3" s="114"/>
      <c r="Z3" s="114"/>
    </row>
    <row r="4" ht="10.5" hidden="1" customHeight="1">
      <c r="A4" s="114"/>
      <c r="B4" s="114"/>
      <c r="C4" s="114"/>
      <c r="D4" s="116" t="s">
        <v>130</v>
      </c>
      <c r="E4" s="114"/>
      <c r="F4" s="114"/>
      <c r="G4" s="114"/>
      <c r="H4" s="114"/>
      <c r="I4" s="114"/>
      <c r="J4" s="114"/>
      <c r="K4" s="114"/>
      <c r="L4" s="114"/>
      <c r="M4" s="114"/>
      <c r="N4" s="114"/>
      <c r="O4" s="114"/>
      <c r="P4" s="114"/>
      <c r="Q4" s="114"/>
      <c r="R4" s="114"/>
      <c r="S4" s="114"/>
      <c r="T4" s="114"/>
      <c r="U4" s="114"/>
      <c r="V4" s="114"/>
      <c r="W4" s="114"/>
      <c r="X4" s="114"/>
      <c r="Y4" s="114"/>
      <c r="Z4" s="114"/>
    </row>
    <row r="5" ht="10.5" hidden="1" customHeight="1">
      <c r="A5" s="114"/>
      <c r="B5" s="114"/>
      <c r="C5" s="114"/>
      <c r="D5" s="116" t="s">
        <v>131</v>
      </c>
      <c r="E5" s="114"/>
      <c r="F5" s="114"/>
      <c r="G5" s="114"/>
      <c r="H5" s="114"/>
      <c r="I5" s="114"/>
      <c r="J5" s="114"/>
      <c r="K5" s="114"/>
      <c r="L5" s="114"/>
      <c r="M5" s="114"/>
      <c r="N5" s="114"/>
      <c r="O5" s="114"/>
      <c r="P5" s="114"/>
      <c r="Q5" s="114"/>
      <c r="R5" s="114"/>
      <c r="S5" s="114"/>
      <c r="T5" s="114"/>
      <c r="U5" s="114"/>
      <c r="V5" s="114"/>
      <c r="W5" s="114"/>
      <c r="X5" s="114"/>
      <c r="Y5" s="114"/>
      <c r="Z5" s="114"/>
    </row>
    <row r="6" ht="10.5" hidden="1" customHeight="1">
      <c r="A6" s="114"/>
      <c r="B6" s="114"/>
      <c r="C6" s="114"/>
      <c r="D6" s="116" t="s">
        <v>132</v>
      </c>
      <c r="E6" s="114"/>
      <c r="F6" s="114"/>
      <c r="G6" s="114"/>
      <c r="H6" s="114"/>
      <c r="I6" s="114"/>
      <c r="J6" s="114"/>
      <c r="K6" s="114"/>
      <c r="L6" s="114"/>
      <c r="M6" s="114"/>
      <c r="N6" s="114"/>
      <c r="O6" s="114"/>
      <c r="P6" s="114"/>
      <c r="Q6" s="114"/>
      <c r="R6" s="114"/>
      <c r="S6" s="114"/>
      <c r="T6" s="114"/>
      <c r="U6" s="114"/>
      <c r="V6" s="114"/>
      <c r="W6" s="114"/>
      <c r="X6" s="114"/>
      <c r="Y6" s="114"/>
      <c r="Z6" s="114"/>
    </row>
    <row r="7" ht="10.5" hidden="1" customHeight="1">
      <c r="A7" s="114"/>
      <c r="B7" s="114"/>
      <c r="C7" s="114"/>
      <c r="D7" s="116" t="s">
        <v>133</v>
      </c>
      <c r="E7" s="114"/>
      <c r="F7" s="114"/>
      <c r="G7" s="114"/>
      <c r="H7" s="114"/>
      <c r="I7" s="114"/>
      <c r="J7" s="114"/>
      <c r="K7" s="114"/>
      <c r="L7" s="114"/>
      <c r="M7" s="114"/>
      <c r="N7" s="114"/>
      <c r="O7" s="114"/>
      <c r="P7" s="114"/>
      <c r="Q7" s="114"/>
      <c r="R7" s="114"/>
      <c r="S7" s="114"/>
      <c r="T7" s="114"/>
      <c r="U7" s="114"/>
      <c r="V7" s="114"/>
      <c r="W7" s="114"/>
      <c r="X7" s="114"/>
      <c r="Y7" s="114"/>
      <c r="Z7" s="114"/>
    </row>
    <row r="8" ht="10.5" hidden="1" customHeight="1">
      <c r="A8" s="114"/>
      <c r="B8" s="114"/>
      <c r="C8" s="114"/>
      <c r="D8" s="116" t="s">
        <v>134</v>
      </c>
      <c r="E8" s="114"/>
      <c r="F8" s="114"/>
      <c r="G8" s="114"/>
      <c r="H8" s="114"/>
      <c r="I8" s="114"/>
      <c r="J8" s="114"/>
      <c r="K8" s="114"/>
      <c r="L8" s="114"/>
      <c r="M8" s="114"/>
      <c r="N8" s="114"/>
      <c r="O8" s="114"/>
      <c r="P8" s="114"/>
      <c r="Q8" s="114"/>
      <c r="R8" s="114"/>
      <c r="S8" s="114"/>
      <c r="T8" s="114"/>
      <c r="U8" s="114"/>
      <c r="V8" s="114"/>
      <c r="W8" s="114"/>
      <c r="X8" s="114"/>
      <c r="Y8" s="114"/>
      <c r="Z8" s="114"/>
    </row>
    <row r="9" ht="10.5" hidden="1" customHeight="1">
      <c r="A9" s="114"/>
      <c r="B9" s="114"/>
      <c r="C9" s="114"/>
      <c r="D9" s="116" t="s">
        <v>135</v>
      </c>
      <c r="E9" s="114"/>
      <c r="F9" s="114"/>
      <c r="G9" s="114"/>
      <c r="H9" s="114"/>
      <c r="I9" s="114"/>
      <c r="J9" s="114"/>
      <c r="K9" s="114"/>
      <c r="L9" s="114"/>
      <c r="M9" s="114"/>
      <c r="N9" s="114"/>
      <c r="O9" s="114"/>
      <c r="P9" s="114"/>
      <c r="Q9" s="114"/>
      <c r="R9" s="114"/>
      <c r="S9" s="114"/>
      <c r="T9" s="114"/>
      <c r="U9" s="114"/>
      <c r="V9" s="114"/>
      <c r="W9" s="114"/>
      <c r="X9" s="114"/>
      <c r="Y9" s="114"/>
      <c r="Z9" s="114"/>
    </row>
    <row r="10" ht="10.5" hidden="1" customHeight="1">
      <c r="A10" s="114"/>
      <c r="B10" s="114"/>
      <c r="C10" s="114"/>
      <c r="D10" s="116" t="s">
        <v>136</v>
      </c>
      <c r="E10" s="114"/>
      <c r="F10" s="114"/>
      <c r="G10" s="114"/>
      <c r="H10" s="114"/>
      <c r="I10" s="114"/>
      <c r="J10" s="114"/>
      <c r="K10" s="114"/>
      <c r="L10" s="114"/>
      <c r="M10" s="114"/>
      <c r="N10" s="114"/>
      <c r="O10" s="114"/>
      <c r="P10" s="114"/>
      <c r="Q10" s="114"/>
      <c r="R10" s="114"/>
      <c r="S10" s="114"/>
      <c r="T10" s="114"/>
      <c r="U10" s="114"/>
      <c r="V10" s="114"/>
      <c r="W10" s="114"/>
      <c r="X10" s="114"/>
      <c r="Y10" s="114"/>
      <c r="Z10" s="114"/>
    </row>
    <row r="11" ht="10.5" hidden="1" customHeight="1">
      <c r="A11" s="114"/>
      <c r="B11" s="114"/>
      <c r="C11" s="114"/>
      <c r="D11" s="116" t="s">
        <v>137</v>
      </c>
      <c r="E11" s="114"/>
      <c r="F11" s="114"/>
      <c r="G11" s="114"/>
      <c r="H11" s="114"/>
      <c r="I11" s="114"/>
      <c r="J11" s="114"/>
      <c r="K11" s="114"/>
      <c r="L11" s="114"/>
      <c r="M11" s="114"/>
      <c r="N11" s="114"/>
      <c r="O11" s="114"/>
      <c r="P11" s="114"/>
      <c r="Q11" s="114"/>
      <c r="R11" s="114"/>
      <c r="S11" s="114"/>
      <c r="T11" s="114"/>
      <c r="U11" s="114"/>
      <c r="V11" s="114"/>
      <c r="W11" s="114"/>
      <c r="X11" s="114"/>
      <c r="Y11" s="114"/>
      <c r="Z11" s="114"/>
    </row>
    <row r="12" ht="10.5" hidden="1" customHeight="1">
      <c r="A12" s="114"/>
      <c r="B12" s="114"/>
      <c r="C12" s="114"/>
      <c r="D12" s="116" t="s">
        <v>138</v>
      </c>
      <c r="E12" s="114"/>
      <c r="F12" s="114"/>
      <c r="G12" s="114"/>
      <c r="H12" s="114"/>
      <c r="I12" s="114"/>
      <c r="J12" s="114"/>
      <c r="K12" s="114"/>
      <c r="L12" s="114"/>
      <c r="M12" s="114"/>
      <c r="N12" s="114"/>
      <c r="O12" s="114"/>
      <c r="P12" s="114"/>
      <c r="Q12" s="114"/>
      <c r="R12" s="114"/>
      <c r="S12" s="114"/>
      <c r="T12" s="114"/>
      <c r="U12" s="114"/>
      <c r="V12" s="114"/>
      <c r="W12" s="114"/>
      <c r="X12" s="114"/>
      <c r="Y12" s="114"/>
      <c r="Z12" s="114"/>
    </row>
    <row r="13" ht="10.5" hidden="1" customHeight="1">
      <c r="A13" s="114"/>
      <c r="B13" s="114"/>
      <c r="C13" s="114"/>
      <c r="D13" s="116" t="s">
        <v>139</v>
      </c>
      <c r="E13" s="114"/>
      <c r="F13" s="114"/>
      <c r="G13" s="114"/>
      <c r="H13" s="114"/>
      <c r="I13" s="114"/>
      <c r="J13" s="114"/>
      <c r="K13" s="114"/>
      <c r="L13" s="114"/>
      <c r="M13" s="114"/>
      <c r="N13" s="114"/>
      <c r="O13" s="114"/>
      <c r="P13" s="114"/>
      <c r="Q13" s="114"/>
      <c r="R13" s="114"/>
      <c r="S13" s="114"/>
      <c r="T13" s="114"/>
      <c r="U13" s="114"/>
      <c r="V13" s="114"/>
      <c r="W13" s="114"/>
      <c r="X13" s="114"/>
      <c r="Y13" s="114"/>
      <c r="Z13" s="114"/>
    </row>
    <row r="14" ht="10.5" hidden="1" customHeight="1">
      <c r="A14" s="114"/>
      <c r="B14" s="114"/>
      <c r="C14" s="114"/>
      <c r="D14" s="115" t="s">
        <v>140</v>
      </c>
      <c r="E14" s="114"/>
      <c r="F14" s="114"/>
      <c r="G14" s="114"/>
      <c r="H14" s="114"/>
      <c r="I14" s="114"/>
      <c r="J14" s="114"/>
      <c r="K14" s="114"/>
      <c r="L14" s="114"/>
      <c r="M14" s="114"/>
      <c r="N14" s="114"/>
      <c r="O14" s="114"/>
      <c r="P14" s="114"/>
      <c r="Q14" s="114"/>
      <c r="R14" s="114"/>
      <c r="S14" s="114"/>
      <c r="T14" s="114"/>
      <c r="U14" s="114"/>
      <c r="V14" s="114"/>
      <c r="W14" s="114"/>
      <c r="X14" s="114"/>
      <c r="Y14" s="114"/>
      <c r="Z14" s="114"/>
    </row>
    <row r="15" ht="10.5" hidden="1" customHeight="1">
      <c r="A15" s="114"/>
      <c r="B15" s="114"/>
      <c r="C15" s="114"/>
      <c r="D15" s="116" t="s">
        <v>141</v>
      </c>
      <c r="E15" s="114"/>
      <c r="F15" s="114"/>
      <c r="G15" s="114"/>
      <c r="H15" s="114"/>
      <c r="I15" s="114"/>
      <c r="J15" s="114"/>
      <c r="K15" s="114"/>
      <c r="L15" s="114"/>
      <c r="M15" s="114"/>
      <c r="N15" s="114"/>
      <c r="O15" s="114"/>
      <c r="P15" s="114"/>
      <c r="Q15" s="114"/>
      <c r="R15" s="114"/>
      <c r="S15" s="114"/>
      <c r="T15" s="114"/>
      <c r="U15" s="114"/>
      <c r="V15" s="114"/>
      <c r="W15" s="114"/>
      <c r="X15" s="114"/>
      <c r="Y15" s="114"/>
      <c r="Z15" s="114"/>
    </row>
    <row r="16" ht="10.5" hidden="1" customHeight="1">
      <c r="A16" s="114"/>
      <c r="B16" s="114"/>
      <c r="C16" s="114"/>
      <c r="D16" s="116" t="s">
        <v>142</v>
      </c>
      <c r="E16" s="114"/>
      <c r="F16" s="114"/>
      <c r="G16" s="114"/>
      <c r="H16" s="114"/>
      <c r="I16" s="114"/>
      <c r="J16" s="114"/>
      <c r="K16" s="114"/>
      <c r="L16" s="114"/>
      <c r="M16" s="114"/>
      <c r="N16" s="114"/>
      <c r="O16" s="114"/>
      <c r="P16" s="114"/>
      <c r="Q16" s="114"/>
      <c r="R16" s="114"/>
      <c r="S16" s="114"/>
      <c r="T16" s="114"/>
      <c r="U16" s="114"/>
      <c r="V16" s="114"/>
      <c r="W16" s="114"/>
      <c r="X16" s="114"/>
      <c r="Y16" s="114"/>
      <c r="Z16" s="114"/>
    </row>
    <row r="17" ht="10.5" hidden="1" customHeight="1">
      <c r="A17" s="114"/>
      <c r="B17" s="114"/>
      <c r="C17" s="114"/>
      <c r="D17" s="116" t="s">
        <v>143</v>
      </c>
      <c r="E17" s="114"/>
      <c r="F17" s="114"/>
      <c r="G17" s="114"/>
      <c r="H17" s="114"/>
      <c r="I17" s="114"/>
      <c r="J17" s="114"/>
      <c r="K17" s="114"/>
      <c r="L17" s="114"/>
      <c r="M17" s="114"/>
      <c r="N17" s="114"/>
      <c r="O17" s="114"/>
      <c r="P17" s="114"/>
      <c r="Q17" s="114"/>
      <c r="R17" s="114"/>
      <c r="S17" s="114"/>
      <c r="T17" s="114"/>
      <c r="U17" s="114"/>
      <c r="V17" s="114"/>
      <c r="W17" s="114"/>
      <c r="X17" s="114"/>
      <c r="Y17" s="114"/>
      <c r="Z17" s="114"/>
    </row>
    <row r="18" ht="10.5" hidden="1" customHeight="1">
      <c r="A18" s="114"/>
      <c r="B18" s="114"/>
      <c r="C18" s="114"/>
      <c r="D18" s="115" t="s">
        <v>144</v>
      </c>
      <c r="E18" s="114"/>
      <c r="F18" s="114"/>
      <c r="G18" s="114"/>
      <c r="H18" s="114"/>
      <c r="I18" s="114"/>
      <c r="J18" s="114"/>
      <c r="K18" s="114"/>
      <c r="L18" s="114"/>
      <c r="M18" s="114"/>
      <c r="N18" s="114"/>
      <c r="O18" s="114"/>
      <c r="P18" s="114"/>
      <c r="Q18" s="114"/>
      <c r="R18" s="114"/>
      <c r="S18" s="114"/>
      <c r="T18" s="114"/>
      <c r="U18" s="114"/>
      <c r="V18" s="114"/>
      <c r="W18" s="114"/>
      <c r="X18" s="114"/>
      <c r="Y18" s="114"/>
      <c r="Z18" s="114"/>
    </row>
    <row r="19" ht="10.5" hidden="1" customHeight="1">
      <c r="A19" s="114"/>
      <c r="B19" s="114"/>
      <c r="C19" s="114"/>
      <c r="D19" s="116" t="s">
        <v>145</v>
      </c>
      <c r="E19" s="114"/>
      <c r="F19" s="114"/>
      <c r="G19" s="114"/>
      <c r="H19" s="114"/>
      <c r="I19" s="114"/>
      <c r="J19" s="114"/>
      <c r="K19" s="114"/>
      <c r="L19" s="114"/>
      <c r="M19" s="114"/>
      <c r="N19" s="114"/>
      <c r="O19" s="114"/>
      <c r="P19" s="114"/>
      <c r="Q19" s="114"/>
      <c r="R19" s="114"/>
      <c r="S19" s="114"/>
      <c r="T19" s="114"/>
      <c r="U19" s="114"/>
      <c r="V19" s="114"/>
      <c r="W19" s="114"/>
      <c r="X19" s="114"/>
      <c r="Y19" s="114"/>
      <c r="Z19" s="114"/>
    </row>
    <row r="20" ht="10.5" hidden="1" customHeight="1">
      <c r="A20" s="114"/>
      <c r="B20" s="114"/>
      <c r="C20" s="114"/>
      <c r="D20" s="116" t="s">
        <v>146</v>
      </c>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0.5" hidden="1" customHeight="1">
      <c r="A21" s="114"/>
      <c r="B21" s="114"/>
      <c r="C21" s="114"/>
      <c r="D21" s="116" t="s">
        <v>147</v>
      </c>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0.5" hidden="1" customHeight="1">
      <c r="A22" s="114"/>
      <c r="B22" s="114"/>
      <c r="C22" s="114"/>
      <c r="D22" s="115" t="s">
        <v>148</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0.5" hidden="1" customHeight="1">
      <c r="A23" s="114"/>
      <c r="B23" s="114"/>
      <c r="C23" s="114"/>
      <c r="D23" s="116" t="s">
        <v>149</v>
      </c>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0.5" hidden="1" customHeight="1">
      <c r="A24" s="114"/>
      <c r="B24" s="114"/>
      <c r="C24" s="114"/>
      <c r="D24" s="116" t="s">
        <v>150</v>
      </c>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0.5" hidden="1" customHeight="1">
      <c r="A25" s="114"/>
      <c r="B25" s="114"/>
      <c r="C25" s="114"/>
      <c r="D25" s="116" t="s">
        <v>151</v>
      </c>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0.5" hidden="1" customHeight="1">
      <c r="A26" s="114"/>
      <c r="B26" s="114"/>
      <c r="C26" s="114"/>
      <c r="D26" s="116" t="s">
        <v>152</v>
      </c>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0.5" hidden="1" customHeight="1">
      <c r="A27" s="114"/>
      <c r="B27" s="114"/>
      <c r="C27" s="114"/>
      <c r="D27" s="115" t="s">
        <v>153</v>
      </c>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0.5" hidden="1" customHeight="1">
      <c r="A28" s="114"/>
      <c r="B28" s="114"/>
      <c r="C28" s="114"/>
      <c r="D28" s="116" t="s">
        <v>154</v>
      </c>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0.5" hidden="1" customHeight="1">
      <c r="A29" s="114"/>
      <c r="B29" s="114"/>
      <c r="C29" s="114"/>
      <c r="D29" s="116" t="s">
        <v>155</v>
      </c>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0.5" hidden="1" customHeight="1">
      <c r="A30" s="114"/>
      <c r="B30" s="114"/>
      <c r="C30" s="114"/>
      <c r="D30" s="116" t="s">
        <v>156</v>
      </c>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0.5" hidden="1" customHeight="1">
      <c r="A31" s="117"/>
      <c r="B31" s="117"/>
      <c r="C31" s="117"/>
      <c r="D31" s="118" t="s">
        <v>157</v>
      </c>
      <c r="E31" s="117"/>
      <c r="F31" s="117"/>
      <c r="G31" s="117"/>
      <c r="H31" s="117"/>
      <c r="I31" s="117"/>
      <c r="J31" s="117"/>
      <c r="K31" s="117"/>
      <c r="L31" s="117"/>
      <c r="M31" s="117"/>
      <c r="N31" s="117"/>
      <c r="O31" s="117"/>
      <c r="P31" s="117"/>
      <c r="Q31" s="117"/>
      <c r="R31" s="117"/>
      <c r="S31" s="117"/>
      <c r="T31" s="117"/>
      <c r="U31" s="117"/>
      <c r="V31" s="117"/>
      <c r="W31" s="117"/>
      <c r="X31" s="117"/>
      <c r="Y31" s="117"/>
      <c r="Z31" s="117"/>
    </row>
    <row r="32" ht="10.5" hidden="1" customHeight="1">
      <c r="A32" s="114"/>
      <c r="B32" s="114"/>
      <c r="C32" s="114"/>
      <c r="D32" s="119" t="s">
        <v>158</v>
      </c>
      <c r="E32" s="114"/>
      <c r="F32" s="114"/>
      <c r="G32" s="114"/>
      <c r="H32" s="114"/>
      <c r="I32" s="114"/>
      <c r="J32" s="114"/>
      <c r="K32" s="114"/>
      <c r="L32" s="114"/>
      <c r="M32" s="114"/>
      <c r="N32" s="114"/>
      <c r="O32" s="114"/>
      <c r="P32" s="114"/>
      <c r="Q32" s="114"/>
      <c r="R32" s="114"/>
      <c r="S32" s="114"/>
      <c r="T32" s="114"/>
      <c r="U32" s="114"/>
      <c r="V32" s="114"/>
      <c r="W32" s="114"/>
      <c r="X32" s="114"/>
      <c r="Y32" s="114"/>
      <c r="Z32" s="114"/>
    </row>
    <row r="33" ht="22.5" hidden="1" customHeight="1">
      <c r="A33" s="114"/>
      <c r="B33" s="114"/>
      <c r="C33" s="114"/>
      <c r="D33" s="120" t="s">
        <v>159</v>
      </c>
      <c r="E33" s="3"/>
      <c r="F33" s="114"/>
      <c r="G33" s="114"/>
      <c r="H33" s="114"/>
      <c r="I33" s="114"/>
      <c r="J33" s="114"/>
      <c r="K33" s="114"/>
      <c r="L33" s="114"/>
      <c r="M33" s="114"/>
      <c r="N33" s="114"/>
      <c r="O33" s="114"/>
      <c r="P33" s="114"/>
      <c r="Q33" s="114"/>
      <c r="R33" s="114"/>
      <c r="S33" s="114"/>
      <c r="T33" s="114"/>
      <c r="U33" s="114"/>
      <c r="V33" s="114"/>
      <c r="W33" s="114"/>
      <c r="X33" s="114"/>
      <c r="Y33" s="114"/>
      <c r="Z33" s="114"/>
    </row>
    <row r="34" ht="10.5" hidden="1" customHeight="1">
      <c r="A34" s="114"/>
      <c r="B34" s="114"/>
      <c r="C34" s="114"/>
      <c r="D34" s="116">
        <v>4290.0</v>
      </c>
      <c r="E34" s="116" t="s">
        <v>160</v>
      </c>
      <c r="F34" s="114"/>
      <c r="G34" s="114"/>
      <c r="H34" s="114"/>
      <c r="I34" s="114"/>
      <c r="J34" s="114"/>
      <c r="K34" s="114"/>
      <c r="L34" s="114"/>
      <c r="M34" s="114"/>
      <c r="N34" s="114"/>
      <c r="O34" s="114"/>
      <c r="P34" s="114"/>
      <c r="Q34" s="114"/>
      <c r="R34" s="114"/>
      <c r="S34" s="114"/>
      <c r="T34" s="114"/>
      <c r="U34" s="114"/>
      <c r="V34" s="114"/>
      <c r="W34" s="114"/>
      <c r="X34" s="114"/>
      <c r="Y34" s="114"/>
      <c r="Z34" s="114"/>
    </row>
    <row r="35" ht="10.5" hidden="1" customHeight="1">
      <c r="A35" s="114"/>
      <c r="B35" s="114"/>
      <c r="C35" s="114"/>
      <c r="D35" s="116">
        <v>5082.0</v>
      </c>
      <c r="E35" s="116" t="s">
        <v>161</v>
      </c>
      <c r="F35" s="114"/>
      <c r="G35" s="114"/>
      <c r="H35" s="114"/>
      <c r="I35" s="114"/>
      <c r="J35" s="114"/>
      <c r="K35" s="114"/>
      <c r="L35" s="114"/>
      <c r="M35" s="114"/>
      <c r="N35" s="114"/>
      <c r="O35" s="114"/>
      <c r="P35" s="114"/>
      <c r="Q35" s="114"/>
      <c r="R35" s="114"/>
      <c r="S35" s="114"/>
      <c r="T35" s="114"/>
      <c r="U35" s="114"/>
      <c r="V35" s="114"/>
      <c r="W35" s="114"/>
      <c r="X35" s="114"/>
      <c r="Y35" s="114"/>
      <c r="Z35" s="114"/>
    </row>
    <row r="36" ht="10.5" hidden="1" customHeight="1">
      <c r="A36" s="114"/>
      <c r="B36" s="114"/>
      <c r="C36" s="114"/>
      <c r="D36" s="116">
        <v>4356.0</v>
      </c>
      <c r="E36" s="116" t="s">
        <v>162</v>
      </c>
      <c r="F36" s="114"/>
      <c r="G36" s="114"/>
      <c r="H36" s="114"/>
      <c r="I36" s="114"/>
      <c r="J36" s="114"/>
      <c r="K36" s="114"/>
      <c r="L36" s="114"/>
      <c r="M36" s="114"/>
      <c r="N36" s="114"/>
      <c r="O36" s="114"/>
      <c r="P36" s="114"/>
      <c r="Q36" s="114"/>
      <c r="R36" s="114"/>
      <c r="S36" s="114"/>
      <c r="T36" s="114"/>
      <c r="U36" s="114"/>
      <c r="V36" s="114"/>
      <c r="W36" s="114"/>
      <c r="X36" s="114"/>
      <c r="Y36" s="114"/>
      <c r="Z36" s="114"/>
    </row>
    <row r="37" ht="10.5" hidden="1" customHeight="1">
      <c r="A37" s="114"/>
      <c r="B37" s="114"/>
      <c r="C37" s="114"/>
      <c r="D37" s="116">
        <v>5929.0</v>
      </c>
      <c r="E37" s="116" t="s">
        <v>163</v>
      </c>
      <c r="F37" s="114"/>
      <c r="G37" s="114"/>
      <c r="H37" s="114"/>
      <c r="I37" s="114"/>
      <c r="J37" s="114"/>
      <c r="K37" s="114"/>
      <c r="L37" s="114"/>
      <c r="M37" s="114"/>
      <c r="N37" s="114"/>
      <c r="O37" s="114"/>
      <c r="P37" s="114"/>
      <c r="Q37" s="114"/>
      <c r="R37" s="114"/>
      <c r="S37" s="114"/>
      <c r="T37" s="114"/>
      <c r="U37" s="114"/>
      <c r="V37" s="114"/>
      <c r="W37" s="114"/>
      <c r="X37" s="114"/>
      <c r="Y37" s="114"/>
      <c r="Z37" s="114"/>
    </row>
    <row r="38" ht="10.5" hidden="1" customHeight="1">
      <c r="A38" s="114"/>
      <c r="B38" s="114"/>
      <c r="C38" s="114"/>
      <c r="D38" s="116">
        <v>5005.0</v>
      </c>
      <c r="E38" s="116" t="s">
        <v>164</v>
      </c>
      <c r="F38" s="114"/>
      <c r="G38" s="114"/>
      <c r="H38" s="114"/>
      <c r="I38" s="114"/>
      <c r="J38" s="114"/>
      <c r="K38" s="114"/>
      <c r="L38" s="114"/>
      <c r="M38" s="114"/>
      <c r="N38" s="114"/>
      <c r="O38" s="114"/>
      <c r="P38" s="114"/>
      <c r="Q38" s="114"/>
      <c r="R38" s="114"/>
      <c r="S38" s="114"/>
      <c r="T38" s="114"/>
      <c r="U38" s="114"/>
      <c r="V38" s="114"/>
      <c r="W38" s="114"/>
      <c r="X38" s="114"/>
      <c r="Y38" s="114"/>
      <c r="Z38" s="114"/>
    </row>
    <row r="39" ht="10.5" hidden="1" customHeight="1">
      <c r="A39" s="114"/>
      <c r="B39" s="114"/>
      <c r="C39" s="114"/>
      <c r="D39" s="116">
        <v>4225.0</v>
      </c>
      <c r="E39" s="116" t="s">
        <v>165</v>
      </c>
      <c r="F39" s="114"/>
      <c r="G39" s="114"/>
      <c r="H39" s="114"/>
      <c r="I39" s="114"/>
      <c r="J39" s="114"/>
      <c r="K39" s="114"/>
      <c r="L39" s="114"/>
      <c r="M39" s="114"/>
      <c r="N39" s="114"/>
      <c r="O39" s="114"/>
      <c r="P39" s="114"/>
      <c r="Q39" s="114"/>
      <c r="R39" s="114"/>
      <c r="S39" s="114"/>
      <c r="T39" s="114"/>
      <c r="U39" s="114"/>
      <c r="V39" s="114"/>
      <c r="W39" s="114"/>
      <c r="X39" s="114"/>
      <c r="Y39" s="114"/>
      <c r="Z39" s="114"/>
    </row>
    <row r="40" ht="8.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2.75" customHeight="1">
      <c r="A41" s="121" t="s">
        <v>166</v>
      </c>
      <c r="B41" s="2"/>
      <c r="C41" s="2"/>
      <c r="D41" s="2"/>
      <c r="E41" s="2"/>
      <c r="F41" s="2"/>
      <c r="G41" s="2"/>
      <c r="H41" s="2"/>
      <c r="I41" s="2"/>
      <c r="J41" s="2"/>
      <c r="K41" s="3"/>
      <c r="L41" s="113"/>
      <c r="M41" s="113"/>
      <c r="N41" s="113"/>
      <c r="O41" s="113"/>
      <c r="P41" s="113"/>
      <c r="Q41" s="113"/>
      <c r="R41" s="113"/>
      <c r="S41" s="113"/>
      <c r="T41" s="113"/>
      <c r="U41" s="113"/>
      <c r="V41" s="113"/>
      <c r="W41" s="113"/>
      <c r="X41" s="113"/>
      <c r="Y41" s="113"/>
      <c r="Z41" s="113"/>
    </row>
    <row r="42" ht="12.75" customHeight="1">
      <c r="A42" s="122" t="s">
        <v>167</v>
      </c>
      <c r="B42" s="2"/>
      <c r="C42" s="2"/>
      <c r="D42" s="2"/>
      <c r="E42" s="2"/>
      <c r="F42" s="2"/>
      <c r="G42" s="2"/>
      <c r="H42" s="2"/>
      <c r="I42" s="2"/>
      <c r="J42" s="2"/>
      <c r="K42" s="3"/>
      <c r="L42" s="113"/>
      <c r="M42" s="113"/>
      <c r="N42" s="113"/>
      <c r="O42" s="113"/>
      <c r="P42" s="113"/>
      <c r="Q42" s="113"/>
      <c r="R42" s="113"/>
      <c r="S42" s="113"/>
      <c r="T42" s="113"/>
      <c r="U42" s="113"/>
      <c r="V42" s="113"/>
      <c r="W42" s="113"/>
      <c r="X42" s="113"/>
      <c r="Y42" s="113"/>
      <c r="Z42" s="113"/>
    </row>
    <row r="43" ht="15.0" customHeight="1">
      <c r="A43" s="123" t="s">
        <v>168</v>
      </c>
      <c r="B43" s="2"/>
      <c r="C43" s="2"/>
      <c r="D43" s="2"/>
      <c r="E43" s="2"/>
      <c r="F43" s="2"/>
      <c r="G43" s="2"/>
      <c r="H43" s="2"/>
      <c r="I43" s="2"/>
      <c r="J43" s="2"/>
      <c r="K43" s="3"/>
      <c r="L43" s="113"/>
      <c r="M43" s="113"/>
      <c r="N43" s="113"/>
      <c r="O43" s="113"/>
      <c r="P43" s="113"/>
      <c r="Q43" s="113"/>
      <c r="R43" s="113"/>
      <c r="S43" s="113"/>
      <c r="T43" s="113"/>
      <c r="U43" s="113"/>
      <c r="V43" s="113"/>
      <c r="W43" s="113"/>
      <c r="X43" s="113"/>
      <c r="Y43" s="113"/>
      <c r="Z43" s="113"/>
    </row>
    <row r="44" ht="15.75" customHeight="1">
      <c r="A44" s="124" t="s">
        <v>169</v>
      </c>
      <c r="B44" s="2"/>
      <c r="C44" s="2"/>
      <c r="D44" s="2"/>
      <c r="E44" s="2"/>
      <c r="F44" s="2"/>
      <c r="G44" s="2"/>
      <c r="H44" s="2"/>
      <c r="I44" s="2"/>
      <c r="J44" s="2"/>
      <c r="K44" s="3"/>
      <c r="L44" s="113"/>
      <c r="M44" s="113"/>
      <c r="N44" s="113"/>
      <c r="O44" s="113"/>
      <c r="P44" s="113"/>
      <c r="Q44" s="113"/>
      <c r="R44" s="113"/>
      <c r="S44" s="113"/>
      <c r="T44" s="113"/>
      <c r="U44" s="113"/>
      <c r="V44" s="113"/>
      <c r="W44" s="113"/>
      <c r="X44" s="113"/>
      <c r="Y44" s="113"/>
      <c r="Z44" s="113"/>
    </row>
    <row r="45" ht="9.0"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0.5" customHeight="1">
      <c r="A46" s="125" t="s">
        <v>170</v>
      </c>
      <c r="B46" s="15"/>
      <c r="C46" s="15"/>
      <c r="D46" s="15"/>
      <c r="E46" s="15"/>
      <c r="F46" s="15"/>
      <c r="G46" s="15"/>
      <c r="H46" s="15"/>
      <c r="I46" s="15"/>
      <c r="J46" s="15"/>
      <c r="K46" s="16"/>
      <c r="L46" s="114"/>
      <c r="M46" s="114"/>
      <c r="N46" s="114"/>
      <c r="O46" s="114"/>
      <c r="P46" s="114"/>
      <c r="Q46" s="114"/>
      <c r="R46" s="114"/>
      <c r="S46" s="114"/>
      <c r="T46" s="114"/>
      <c r="U46" s="114"/>
      <c r="V46" s="114"/>
      <c r="W46" s="114"/>
      <c r="X46" s="114"/>
      <c r="Y46" s="114"/>
      <c r="Z46" s="114"/>
    </row>
    <row r="47" ht="12.75" customHeight="1">
      <c r="A47" s="126" t="s">
        <v>171</v>
      </c>
      <c r="B47" s="127"/>
      <c r="C47" s="128" t="s">
        <v>172</v>
      </c>
      <c r="D47" s="2"/>
      <c r="E47" s="2"/>
      <c r="F47" s="2"/>
      <c r="G47" s="2"/>
      <c r="H47" s="2"/>
      <c r="I47" s="2"/>
      <c r="J47" s="2"/>
      <c r="K47" s="3"/>
      <c r="L47" s="129"/>
      <c r="M47" s="129"/>
      <c r="N47" s="129"/>
      <c r="O47" s="129"/>
      <c r="P47" s="129"/>
      <c r="Q47" s="129"/>
      <c r="R47" s="129"/>
      <c r="S47" s="129"/>
      <c r="T47" s="129"/>
      <c r="U47" s="129"/>
      <c r="V47" s="129"/>
      <c r="W47" s="129"/>
      <c r="X47" s="129"/>
      <c r="Y47" s="129"/>
      <c r="Z47" s="129"/>
    </row>
    <row r="48" ht="11.25" customHeight="1">
      <c r="A48" s="130"/>
      <c r="B48" s="131" t="s">
        <v>173</v>
      </c>
      <c r="C48" s="131" t="s">
        <v>174</v>
      </c>
      <c r="D48" s="131" t="s">
        <v>175</v>
      </c>
      <c r="E48" s="131" t="s">
        <v>144</v>
      </c>
      <c r="F48" s="131" t="s">
        <v>176</v>
      </c>
      <c r="G48" s="131" t="s">
        <v>148</v>
      </c>
      <c r="H48" s="132" t="s">
        <v>177</v>
      </c>
      <c r="I48" s="2"/>
      <c r="J48" s="2"/>
      <c r="K48" s="19"/>
      <c r="L48" s="133"/>
      <c r="M48" s="133"/>
      <c r="N48" s="133"/>
      <c r="O48" s="133"/>
      <c r="P48" s="133"/>
      <c r="Q48" s="133"/>
      <c r="R48" s="133"/>
      <c r="S48" s="133"/>
      <c r="T48" s="133"/>
      <c r="U48" s="133"/>
      <c r="V48" s="133"/>
      <c r="W48" s="133"/>
      <c r="X48" s="133"/>
      <c r="Y48" s="133"/>
      <c r="Z48" s="133"/>
    </row>
    <row r="49" ht="11.25" customHeight="1">
      <c r="A49" s="134"/>
      <c r="B49" s="134"/>
      <c r="C49" s="134"/>
      <c r="D49" s="134"/>
      <c r="E49" s="134"/>
      <c r="F49" s="134"/>
      <c r="G49" s="134"/>
      <c r="H49" s="132" t="s">
        <v>178</v>
      </c>
      <c r="I49" s="3"/>
      <c r="J49" s="135" t="s">
        <v>179</v>
      </c>
      <c r="K49" s="135" t="s">
        <v>180</v>
      </c>
      <c r="L49" s="133"/>
      <c r="M49" s="133"/>
      <c r="N49" s="133"/>
      <c r="O49" s="133"/>
      <c r="P49" s="133"/>
      <c r="Q49" s="133"/>
      <c r="R49" s="133"/>
      <c r="S49" s="133"/>
      <c r="T49" s="133"/>
      <c r="U49" s="133"/>
      <c r="V49" s="133"/>
      <c r="W49" s="133"/>
      <c r="X49" s="133"/>
      <c r="Y49" s="133"/>
      <c r="Z49" s="133"/>
    </row>
    <row r="50" ht="33.75" customHeight="1">
      <c r="A50" s="136">
        <v>1.0</v>
      </c>
      <c r="B50" s="137" t="s">
        <v>181</v>
      </c>
      <c r="C50" s="138">
        <v>45897.0</v>
      </c>
      <c r="D50" s="139" t="s">
        <v>142</v>
      </c>
      <c r="E50" s="139" t="s">
        <v>146</v>
      </c>
      <c r="F50" s="140" t="str">
        <f t="shared" ref="F50:F51" si="1">IF(OR((CODE($D50)*CODE($E50))=$D$36,(CODE($D50)*CODE($E50))=$D$35),$D$15,IF(OR((CODE($D50)*CODE($E50))=$D$34,(CODE($D50)*CODE($E50))=$D$37),$D$16,IF(OR((CODE($D50)*CODE($E50))=$D$38,(CODE($D50)*CODE($E50))=$D$39),$D$17,0)))</f>
        <v>Média</v>
      </c>
      <c r="G50" s="139" t="s">
        <v>149</v>
      </c>
      <c r="H50" s="141"/>
      <c r="I50" s="3"/>
      <c r="J50" s="142" t="s">
        <v>182</v>
      </c>
      <c r="K50" s="143" t="s">
        <v>183</v>
      </c>
      <c r="L50" s="133"/>
      <c r="M50" s="133"/>
      <c r="N50" s="133"/>
      <c r="O50" s="133"/>
      <c r="P50" s="133"/>
      <c r="Q50" s="133"/>
      <c r="R50" s="133"/>
      <c r="S50" s="133"/>
      <c r="T50" s="133"/>
      <c r="U50" s="133"/>
      <c r="V50" s="133"/>
      <c r="W50" s="133"/>
      <c r="X50" s="133"/>
      <c r="Y50" s="133"/>
      <c r="Z50" s="133"/>
    </row>
    <row r="51" ht="11.25" customHeight="1">
      <c r="A51" s="144">
        <v>2.0</v>
      </c>
      <c r="B51" s="145" t="s">
        <v>184</v>
      </c>
      <c r="C51" s="146">
        <v>45897.0</v>
      </c>
      <c r="D51" s="147" t="s">
        <v>142</v>
      </c>
      <c r="E51" s="147" t="s">
        <v>147</v>
      </c>
      <c r="F51" s="148" t="str">
        <f t="shared" si="1"/>
        <v>Alta</v>
      </c>
      <c r="G51" s="147" t="s">
        <v>151</v>
      </c>
      <c r="H51" s="149"/>
      <c r="I51" s="150"/>
      <c r="J51" s="151" t="s">
        <v>185</v>
      </c>
      <c r="K51" s="151" t="s">
        <v>186</v>
      </c>
      <c r="L51" s="133"/>
      <c r="M51" s="133"/>
      <c r="N51" s="133"/>
      <c r="O51" s="133"/>
      <c r="P51" s="133"/>
      <c r="Q51" s="133"/>
      <c r="R51" s="133"/>
      <c r="S51" s="133"/>
      <c r="T51" s="133"/>
      <c r="U51" s="133"/>
      <c r="V51" s="133"/>
      <c r="W51" s="133"/>
      <c r="X51" s="133"/>
      <c r="Y51" s="133"/>
      <c r="Z51" s="133"/>
    </row>
    <row r="52" ht="11.25" customHeight="1">
      <c r="A52" s="134"/>
      <c r="B52" s="134"/>
      <c r="C52" s="134"/>
      <c r="D52" s="134"/>
      <c r="E52" s="134"/>
      <c r="F52" s="134"/>
      <c r="G52" s="134"/>
      <c r="H52" s="152"/>
      <c r="I52" s="153"/>
      <c r="J52" s="134"/>
      <c r="K52" s="134"/>
      <c r="L52" s="133"/>
      <c r="M52" s="133"/>
      <c r="N52" s="133"/>
      <c r="O52" s="133"/>
      <c r="P52" s="133"/>
      <c r="Q52" s="133"/>
      <c r="R52" s="133"/>
      <c r="S52" s="133"/>
      <c r="T52" s="133"/>
      <c r="U52" s="133"/>
      <c r="V52" s="133"/>
      <c r="W52" s="133"/>
      <c r="X52" s="133"/>
      <c r="Y52" s="133"/>
      <c r="Z52" s="133"/>
    </row>
    <row r="53" ht="11.25" customHeight="1">
      <c r="A53" s="144">
        <v>3.0</v>
      </c>
      <c r="B53" s="145" t="s">
        <v>187</v>
      </c>
      <c r="C53" s="146">
        <v>45898.0</v>
      </c>
      <c r="D53" s="147" t="s">
        <v>142</v>
      </c>
      <c r="E53" s="147" t="s">
        <v>146</v>
      </c>
      <c r="F53" s="148" t="str">
        <f>IF(OR((CODE($D53)*CODE($E53))=$D$36,(CODE($D53)*CODE($E53))=$D$35),$D$15,IF(OR((CODE($D53)*CODE($E53))=$D$34,(CODE($D53)*CODE($E53))=$D$37),$D$16,IF(OR((CODE($D53)*CODE($E53))=$D$38,(CODE($D53)*CODE($E53))=$D$39),$D$17,0)))</f>
        <v>Média</v>
      </c>
      <c r="G53" s="147" t="s">
        <v>150</v>
      </c>
      <c r="H53" s="149"/>
      <c r="I53" s="150"/>
      <c r="J53" s="151" t="s">
        <v>188</v>
      </c>
      <c r="K53" s="151" t="s">
        <v>189</v>
      </c>
      <c r="L53" s="133"/>
      <c r="M53" s="133"/>
      <c r="N53" s="133"/>
      <c r="O53" s="133"/>
      <c r="P53" s="133"/>
      <c r="Q53" s="133"/>
      <c r="R53" s="133"/>
      <c r="S53" s="133"/>
      <c r="T53" s="133"/>
      <c r="U53" s="133"/>
      <c r="V53" s="133"/>
      <c r="W53" s="133"/>
      <c r="X53" s="133"/>
      <c r="Y53" s="133"/>
      <c r="Z53" s="133"/>
    </row>
    <row r="54" ht="11.25" customHeight="1">
      <c r="A54" s="134"/>
      <c r="B54" s="134"/>
      <c r="C54" s="134"/>
      <c r="D54" s="134"/>
      <c r="E54" s="134"/>
      <c r="F54" s="134"/>
      <c r="G54" s="134"/>
      <c r="H54" s="152"/>
      <c r="I54" s="153"/>
      <c r="J54" s="134"/>
      <c r="K54" s="134"/>
      <c r="L54" s="133"/>
      <c r="M54" s="133"/>
      <c r="N54" s="133"/>
      <c r="O54" s="133"/>
      <c r="P54" s="133"/>
      <c r="Q54" s="133"/>
      <c r="R54" s="133"/>
      <c r="S54" s="133"/>
      <c r="T54" s="133"/>
      <c r="U54" s="133"/>
      <c r="V54" s="133"/>
      <c r="W54" s="133"/>
      <c r="X54" s="133"/>
      <c r="Y54" s="133"/>
      <c r="Z54" s="133"/>
    </row>
    <row r="55" ht="11.25" customHeight="1">
      <c r="A55" s="136"/>
      <c r="B55" s="137"/>
      <c r="C55" s="154"/>
      <c r="D55" s="139"/>
      <c r="E55" s="139"/>
      <c r="F55" s="140" t="str">
        <f t="shared" ref="F55:F60" si="2">IF(OR((CODE($D55)*CODE($E55))=$D$36,(CODE($D55)*CODE($E55))=$D$35),$D$15,IF(OR((CODE($D55)*CODE($E55))=$D$34,(CODE($D55)*CODE($E55))=$D$37),$D$16,IF(OR((CODE($D55)*CODE($E55))=$D$38,(CODE($D55)*CODE($E55))=$D$39),$D$17,0)))</f>
        <v>#VALUE!</v>
      </c>
      <c r="G55" s="139"/>
      <c r="H55" s="155"/>
      <c r="I55" s="156"/>
      <c r="J55" s="143"/>
      <c r="K55" s="143"/>
      <c r="L55" s="133"/>
      <c r="M55" s="133"/>
      <c r="N55" s="133"/>
      <c r="O55" s="133"/>
      <c r="P55" s="133"/>
      <c r="Q55" s="133"/>
      <c r="R55" s="133"/>
      <c r="S55" s="133"/>
      <c r="T55" s="133"/>
      <c r="U55" s="133"/>
      <c r="V55" s="133"/>
      <c r="W55" s="133"/>
      <c r="X55" s="133"/>
      <c r="Y55" s="133"/>
      <c r="Z55" s="133"/>
    </row>
    <row r="56" ht="11.25" customHeight="1">
      <c r="A56" s="136"/>
      <c r="B56" s="137"/>
      <c r="C56" s="154"/>
      <c r="D56" s="139"/>
      <c r="E56" s="139"/>
      <c r="F56" s="140" t="str">
        <f t="shared" si="2"/>
        <v>#VALUE!</v>
      </c>
      <c r="G56" s="139"/>
      <c r="H56" s="155"/>
      <c r="I56" s="156"/>
      <c r="J56" s="143"/>
      <c r="K56" s="143"/>
      <c r="L56" s="133"/>
      <c r="M56" s="133"/>
      <c r="N56" s="133"/>
      <c r="O56" s="133"/>
      <c r="P56" s="133"/>
      <c r="Q56" s="133"/>
      <c r="R56" s="133"/>
      <c r="S56" s="133"/>
      <c r="T56" s="133"/>
      <c r="U56" s="133"/>
      <c r="V56" s="133"/>
      <c r="W56" s="133"/>
      <c r="X56" s="133"/>
      <c r="Y56" s="133"/>
      <c r="Z56" s="133"/>
    </row>
    <row r="57" ht="11.25" customHeight="1">
      <c r="A57" s="136"/>
      <c r="B57" s="137"/>
      <c r="C57" s="154"/>
      <c r="D57" s="139"/>
      <c r="E57" s="139"/>
      <c r="F57" s="140" t="str">
        <f t="shared" si="2"/>
        <v>#VALUE!</v>
      </c>
      <c r="G57" s="139"/>
      <c r="H57" s="155"/>
      <c r="I57" s="156"/>
      <c r="J57" s="143"/>
      <c r="K57" s="143"/>
      <c r="L57" s="133"/>
      <c r="M57" s="133"/>
      <c r="N57" s="133"/>
      <c r="O57" s="133"/>
      <c r="P57" s="133"/>
      <c r="Q57" s="133"/>
      <c r="R57" s="133"/>
      <c r="S57" s="133"/>
      <c r="T57" s="133"/>
      <c r="U57" s="133"/>
      <c r="V57" s="133"/>
      <c r="W57" s="133"/>
      <c r="X57" s="133"/>
      <c r="Y57" s="133"/>
      <c r="Z57" s="133"/>
    </row>
    <row r="58" ht="11.25" customHeight="1">
      <c r="A58" s="136"/>
      <c r="B58" s="137"/>
      <c r="C58" s="154"/>
      <c r="D58" s="139"/>
      <c r="E58" s="139"/>
      <c r="F58" s="140" t="str">
        <f t="shared" si="2"/>
        <v>#VALUE!</v>
      </c>
      <c r="G58" s="139"/>
      <c r="H58" s="155"/>
      <c r="I58" s="156"/>
      <c r="J58" s="143"/>
      <c r="K58" s="143"/>
      <c r="L58" s="133"/>
      <c r="M58" s="133"/>
      <c r="N58" s="133"/>
      <c r="O58" s="133"/>
      <c r="P58" s="133"/>
      <c r="Q58" s="133"/>
      <c r="R58" s="133"/>
      <c r="S58" s="133"/>
      <c r="T58" s="133"/>
      <c r="U58" s="133"/>
      <c r="V58" s="133"/>
      <c r="W58" s="133"/>
      <c r="X58" s="133"/>
      <c r="Y58" s="133"/>
      <c r="Z58" s="133"/>
    </row>
    <row r="59" ht="11.25" customHeight="1">
      <c r="A59" s="136"/>
      <c r="B59" s="137"/>
      <c r="C59" s="154"/>
      <c r="D59" s="139"/>
      <c r="E59" s="139"/>
      <c r="F59" s="140" t="str">
        <f t="shared" si="2"/>
        <v>#VALUE!</v>
      </c>
      <c r="G59" s="139"/>
      <c r="H59" s="141"/>
      <c r="I59" s="3"/>
      <c r="J59" s="143"/>
      <c r="K59" s="143"/>
      <c r="L59" s="133"/>
      <c r="M59" s="133"/>
      <c r="N59" s="133"/>
      <c r="O59" s="133"/>
      <c r="P59" s="133"/>
      <c r="Q59" s="133"/>
      <c r="R59" s="133"/>
      <c r="S59" s="133"/>
      <c r="T59" s="133"/>
      <c r="U59" s="133"/>
      <c r="V59" s="133"/>
      <c r="W59" s="133"/>
      <c r="X59" s="133"/>
      <c r="Y59" s="133"/>
      <c r="Z59" s="133"/>
    </row>
    <row r="60" ht="11.25" customHeight="1">
      <c r="A60" s="136"/>
      <c r="B60" s="137"/>
      <c r="C60" s="154"/>
      <c r="D60" s="139"/>
      <c r="E60" s="139"/>
      <c r="F60" s="140" t="str">
        <f t="shared" si="2"/>
        <v>#VALUE!</v>
      </c>
      <c r="G60" s="139"/>
      <c r="H60" s="141"/>
      <c r="I60" s="3"/>
      <c r="J60" s="143"/>
      <c r="K60" s="143"/>
      <c r="L60" s="133"/>
      <c r="M60" s="133"/>
      <c r="N60" s="133"/>
      <c r="O60" s="133"/>
      <c r="P60" s="133"/>
      <c r="Q60" s="133"/>
      <c r="R60" s="133"/>
      <c r="S60" s="133"/>
      <c r="T60" s="133"/>
      <c r="U60" s="133"/>
      <c r="V60" s="133"/>
      <c r="W60" s="133"/>
      <c r="X60" s="133"/>
      <c r="Y60" s="133"/>
      <c r="Z60" s="133"/>
    </row>
    <row r="61" ht="10.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0.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0.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0.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0.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0.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0.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0.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0.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0.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0.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0.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0.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0.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0.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0.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0.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0.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0.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0.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0.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0.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0.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0.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0.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0.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0.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0.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0.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0.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0.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0.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0.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0.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0.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0.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0.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0.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0.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0.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0.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0.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0.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0.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0.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0.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0.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0.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0.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0.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0.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0.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0.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0.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0.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0.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0.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0.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0.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0.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0.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0.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0.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0.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0.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0.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0.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0.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0.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0.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0.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0.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0.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0.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0.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0.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0.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0.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0.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0.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0.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0.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0.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0.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0.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0.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0.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0.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0.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0.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0.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0.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0.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0.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0.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0.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0.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0.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0.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0.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0.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0.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0.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0.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0.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0.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0.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0.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0.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0.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0.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0.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0.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0.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0.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0.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0.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0.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0.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0.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0.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0.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0.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0.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0.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0.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0.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0.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0.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0.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0.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0.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0.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0.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0.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0.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0.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0.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0.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0.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0.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0.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0.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0.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0.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0.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0.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0.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0.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0.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0.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0.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0.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0.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0.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0.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0.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0.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0.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0.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0.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0.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0.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0.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0.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0.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0.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0.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0.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0.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0.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0.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0.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0.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0.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0.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0.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0.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0.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0.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0.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0.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0.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0.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0.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0.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0.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0.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0.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0.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0.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0.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0.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0.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0.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0.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0.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0.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0.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0.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0.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0.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0.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0.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0.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0.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0.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0.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0.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0.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0.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0.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0.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0.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0.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0.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0.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0.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0.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0.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0.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0.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0.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0.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0.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0.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0.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0.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0.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0.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0.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0.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0.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0.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0.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0.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0.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0.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0.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0.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0.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0.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0.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0.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0.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0.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0.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0.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0.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0.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0.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0.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0.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0.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0.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0.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0.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0.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0.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0.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0.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0.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0.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0.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0.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0.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0.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0.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0.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0.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0.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0.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0.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0.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0.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0.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0.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0.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0.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0.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0.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0.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0.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0.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0.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0.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0.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0.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0.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0.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0.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0.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0.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0.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0.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0.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0.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0.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0.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0.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0.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0.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0.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0.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0.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0.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0.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0.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0.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0.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0.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0.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0.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0.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0.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0.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0.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0.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0.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0.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0.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0.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0.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0.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0.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0.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0.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0.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0.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0.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0.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0.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0.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0.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0.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0.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0.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0.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0.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0.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0.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0.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0.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0.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0.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0.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0.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0.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0.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0.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0.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0.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0.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0.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0.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0.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0.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0.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0.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0.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0.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0.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0.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0.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0.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0.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0.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0.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0.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0.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0.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0.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0.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0.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0.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0.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0.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0.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0.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0.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0.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0.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0.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0.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0.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0.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0.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0.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0.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0.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0.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0.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0.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0.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0.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0.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0.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0.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0.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0.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0.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0.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0.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0.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0.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0.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0.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0.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0.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0.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0.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0.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0.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0.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0.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0.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0.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0.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0.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0.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0.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0.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0.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0.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0.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0.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0.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0.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0.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0.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0.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0.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0.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0.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0.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0.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0.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0.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0.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0.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0.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0.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0.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0.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0.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0.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0.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0.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0.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0.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0.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0.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0.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0.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0.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0.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0.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0.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0.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0.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0.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0.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0.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0.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0.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0.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0.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0.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0.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0.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0.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0.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0.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0.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0.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0.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0.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0.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0.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0.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0.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0.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0.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0.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0.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0.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0.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0.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0.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0.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0.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0.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0.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0.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0.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0.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0.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0.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0.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0.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0.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0.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0.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0.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0.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0.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0.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0.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0.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0.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0.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0.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0.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0.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0.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0.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0.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0.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0.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0.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0.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0.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0.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0.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0.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0.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0.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0.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0.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0.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0.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0.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0.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0.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0.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0.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0.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0.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0.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0.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0.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0.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0.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0.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0.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0.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0.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0.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0.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0.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0.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0.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0.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0.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0.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0.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0.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0.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0.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0.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0.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0.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0.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0.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0.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0.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0.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0.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0.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0.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0.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0.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0.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0.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0.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0.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0.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0.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0.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0.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0.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0.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0.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0.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0.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0.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0.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0.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0.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0.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0.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0.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0.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0.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0.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0.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0.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0.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0.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0.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0.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0.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0.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0.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0.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0.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0.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0.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0.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0.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0.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0.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0.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0.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0.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0.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0.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0.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0.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0.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0.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0.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0.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0.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0.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0.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0.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0.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0.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0.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0.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0.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0.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0.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0.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0.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0.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0.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0.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0.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0.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0.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0.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0.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0.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0.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0.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0.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0.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0.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0.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0.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0.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0.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0.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0.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0.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0.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0.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0.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0.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0.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0.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0.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0.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0.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0.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0.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0.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0.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0.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0.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0.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0.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0.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0.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0.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0.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0.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0.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0.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0.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0.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0.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0.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0.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0.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0.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0.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0.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0.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0.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0.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0.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0.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0.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0.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0.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0.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0.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0.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0.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0.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0.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0.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0.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0.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0.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0.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0.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0.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0.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0.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0.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0.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0.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0.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0.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0.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0.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0.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0.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0.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0.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0.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0.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0.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0.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0.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0.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0.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0.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0.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0.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0.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0.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0.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0.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0.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0.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0.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0.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0.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0.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0.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0.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0.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0.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0.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0.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0.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0.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0.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0.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0.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0.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0.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0.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0.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0.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0.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0.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0.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0.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0.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0.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0.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0.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0.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0.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0.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0.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0.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0.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0.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0.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0.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0.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0.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0.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0.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0.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0.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0.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0.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0.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0.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0.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0.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0.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0.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0.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0.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0.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0.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0.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0.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0.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0.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0.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0.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0.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0.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0.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0.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0.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0.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0.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0.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0.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0.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0.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0.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0.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0.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0.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0.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0.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0.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0.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0.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0.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0.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0.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0.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0.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0.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0.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0.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0.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0.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0.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0.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0.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0.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0.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0.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0.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0.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0.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0.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0.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0.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0.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0.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0.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0.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0.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0.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0.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0.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0.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0.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0.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0.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0.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0.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0.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0.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0.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0.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0.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0.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0.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0.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0.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0.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0.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0.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0.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0.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0.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0.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0.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0.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0.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0.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0.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0.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0.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0.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0.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0.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0.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0.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0.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0.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0.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0.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0.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0.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0.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0.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0.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0.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0.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0.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0.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0.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0.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0.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0.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0.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0.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0.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0.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0.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0.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0.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0.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0.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0.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0.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0.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0.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0.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0.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0.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0.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0.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0.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0.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0.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0.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0.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0.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0.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0.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0.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0.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0.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0.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0.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0.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0.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0.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0.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0.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0.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0.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57" t="s">
        <v>190</v>
      </c>
      <c r="B1" s="2"/>
      <c r="C1" s="2"/>
      <c r="D1" s="2"/>
      <c r="E1" s="2"/>
      <c r="F1" s="2"/>
      <c r="G1" s="2"/>
      <c r="H1" s="2"/>
      <c r="I1" s="2"/>
      <c r="J1" s="2"/>
      <c r="K1" s="2"/>
      <c r="L1" s="2"/>
      <c r="M1" s="2"/>
      <c r="N1" s="3"/>
      <c r="O1" s="113"/>
      <c r="P1" s="113"/>
      <c r="Q1" s="113"/>
      <c r="R1" s="113"/>
      <c r="S1" s="113"/>
      <c r="T1" s="113"/>
      <c r="U1" s="113"/>
      <c r="V1" s="113"/>
      <c r="W1" s="113"/>
      <c r="X1" s="113"/>
      <c r="Y1" s="113"/>
      <c r="Z1" s="113"/>
    </row>
    <row r="2" ht="12.75" customHeight="1">
      <c r="A2" s="158" t="s">
        <v>166</v>
      </c>
      <c r="B2" s="2"/>
      <c r="C2" s="2"/>
      <c r="D2" s="2"/>
      <c r="E2" s="2"/>
      <c r="F2" s="2"/>
      <c r="G2" s="2"/>
      <c r="H2" s="2"/>
      <c r="I2" s="2"/>
      <c r="J2" s="2"/>
      <c r="K2" s="2"/>
      <c r="L2" s="2"/>
      <c r="M2" s="2"/>
      <c r="N2" s="3"/>
      <c r="O2" s="159"/>
      <c r="P2" s="159"/>
      <c r="Q2" s="159"/>
      <c r="R2" s="159"/>
      <c r="S2" s="159"/>
      <c r="T2" s="159"/>
      <c r="U2" s="159"/>
      <c r="V2" s="159"/>
      <c r="W2" s="159"/>
      <c r="X2" s="159"/>
      <c r="Y2" s="159"/>
      <c r="Z2" s="159"/>
    </row>
    <row r="3" ht="15.0" customHeight="1">
      <c r="A3" s="160" t="s">
        <v>191</v>
      </c>
      <c r="B3" s="2"/>
      <c r="C3" s="2"/>
      <c r="D3" s="2"/>
      <c r="E3" s="2"/>
      <c r="F3" s="2"/>
      <c r="G3" s="2"/>
      <c r="H3" s="2"/>
      <c r="I3" s="2"/>
      <c r="J3" s="2"/>
      <c r="K3" s="2"/>
      <c r="L3" s="2"/>
      <c r="M3" s="2"/>
      <c r="N3" s="3"/>
      <c r="O3" s="159"/>
      <c r="P3" s="159"/>
      <c r="Q3" s="159"/>
      <c r="R3" s="159"/>
      <c r="S3" s="159"/>
      <c r="T3" s="159"/>
      <c r="U3" s="159"/>
      <c r="V3" s="159"/>
      <c r="W3" s="159"/>
      <c r="X3" s="159"/>
      <c r="Y3" s="159"/>
      <c r="Z3" s="159"/>
    </row>
    <row r="4" ht="15.0" customHeight="1">
      <c r="A4" s="161" t="s">
        <v>192</v>
      </c>
      <c r="B4" s="2"/>
      <c r="C4" s="2"/>
      <c r="D4" s="2"/>
      <c r="E4" s="2"/>
      <c r="F4" s="2"/>
      <c r="G4" s="2"/>
      <c r="H4" s="2"/>
      <c r="I4" s="2"/>
      <c r="J4" s="2"/>
      <c r="K4" s="2"/>
      <c r="L4" s="2"/>
      <c r="M4" s="2"/>
      <c r="N4" s="3"/>
      <c r="O4" s="159"/>
      <c r="P4" s="159"/>
      <c r="Q4" s="159"/>
      <c r="R4" s="159"/>
      <c r="S4" s="159"/>
      <c r="T4" s="159"/>
      <c r="U4" s="159"/>
      <c r="V4" s="159"/>
      <c r="W4" s="159"/>
      <c r="X4" s="159"/>
      <c r="Y4" s="159"/>
      <c r="Z4" s="159"/>
    </row>
    <row r="5" ht="15.75" customHeight="1">
      <c r="A5" s="162" t="s">
        <v>193</v>
      </c>
      <c r="B5" s="2"/>
      <c r="C5" s="2"/>
      <c r="D5" s="2"/>
      <c r="E5" s="2"/>
      <c r="F5" s="2"/>
      <c r="G5" s="2"/>
      <c r="H5" s="2"/>
      <c r="I5" s="2"/>
      <c r="J5" s="2"/>
      <c r="K5" s="2"/>
      <c r="L5" s="2"/>
      <c r="M5" s="2"/>
      <c r="N5" s="3"/>
      <c r="O5" s="159"/>
      <c r="P5" s="159"/>
      <c r="Q5" s="159"/>
      <c r="R5" s="159"/>
      <c r="S5" s="159"/>
      <c r="T5" s="159"/>
      <c r="U5" s="159"/>
      <c r="V5" s="159"/>
      <c r="W5" s="159"/>
      <c r="X5" s="159"/>
      <c r="Y5" s="159"/>
      <c r="Z5" s="159"/>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3" t="s">
        <v>194</v>
      </c>
      <c r="B7" s="3"/>
      <c r="C7" s="13"/>
      <c r="D7" s="163" t="s">
        <v>195</v>
      </c>
      <c r="E7" s="3"/>
      <c r="F7" s="13"/>
      <c r="G7" s="163" t="s">
        <v>196</v>
      </c>
      <c r="H7" s="2"/>
      <c r="I7" s="2"/>
      <c r="J7" s="2"/>
      <c r="K7" s="3"/>
      <c r="L7" s="13"/>
      <c r="M7" s="163" t="s">
        <v>197</v>
      </c>
      <c r="N7" s="3"/>
      <c r="O7" s="13"/>
      <c r="P7" s="13"/>
      <c r="Q7" s="13"/>
      <c r="R7" s="13"/>
      <c r="S7" s="13"/>
      <c r="T7" s="13"/>
      <c r="U7" s="13"/>
      <c r="V7" s="13"/>
      <c r="W7" s="13"/>
      <c r="X7" s="13"/>
      <c r="Y7" s="13"/>
      <c r="Z7" s="13"/>
    </row>
    <row r="8" ht="17.25" customHeight="1">
      <c r="A8" s="164" t="s">
        <v>198</v>
      </c>
      <c r="B8" s="165" t="s">
        <v>199</v>
      </c>
      <c r="C8" s="13"/>
      <c r="D8" s="164" t="s">
        <v>200</v>
      </c>
      <c r="E8" s="165" t="s">
        <v>199</v>
      </c>
      <c r="F8" s="13"/>
      <c r="G8" s="164" t="s">
        <v>201</v>
      </c>
      <c r="H8" s="164" t="s">
        <v>202</v>
      </c>
      <c r="I8" s="164" t="s">
        <v>142</v>
      </c>
      <c r="J8" s="165" t="s">
        <v>203</v>
      </c>
      <c r="K8" s="165" t="s">
        <v>204</v>
      </c>
      <c r="L8" s="13"/>
      <c r="M8" s="165" t="s">
        <v>205</v>
      </c>
      <c r="N8" s="165" t="s">
        <v>206</v>
      </c>
      <c r="O8" s="13"/>
      <c r="P8" s="13"/>
      <c r="Q8" s="13"/>
      <c r="R8" s="13"/>
      <c r="S8" s="13"/>
      <c r="T8" s="13"/>
      <c r="U8" s="13"/>
      <c r="V8" s="13"/>
      <c r="W8" s="13"/>
      <c r="X8" s="13"/>
      <c r="Y8" s="13"/>
      <c r="Z8" s="13"/>
    </row>
    <row r="9" ht="13.5" customHeight="1">
      <c r="A9" s="166" t="s">
        <v>207</v>
      </c>
      <c r="B9" s="167" t="s">
        <v>202</v>
      </c>
      <c r="C9" s="13"/>
      <c r="D9" s="166" t="s">
        <v>208</v>
      </c>
      <c r="E9" s="167" t="s">
        <v>202</v>
      </c>
      <c r="F9" s="13"/>
      <c r="G9" s="164" t="s">
        <v>209</v>
      </c>
      <c r="H9" s="168">
        <v>2.0</v>
      </c>
      <c r="I9" s="168">
        <v>0.0</v>
      </c>
      <c r="J9" s="168">
        <v>0.0</v>
      </c>
      <c r="K9" s="165">
        <f>(H9*4)+(I9*6)+(J9*8)</f>
        <v>8</v>
      </c>
      <c r="L9" s="13"/>
      <c r="M9" s="169" t="s">
        <v>210</v>
      </c>
      <c r="N9" s="170"/>
      <c r="O9" s="13"/>
      <c r="P9" s="13"/>
      <c r="Q9" s="13"/>
      <c r="R9" s="13"/>
      <c r="S9" s="13"/>
      <c r="T9" s="13"/>
      <c r="U9" s="13"/>
      <c r="V9" s="13"/>
      <c r="W9" s="13"/>
      <c r="X9" s="13"/>
      <c r="Y9" s="13"/>
      <c r="Z9" s="13"/>
    </row>
    <row r="10" ht="13.5" customHeight="1">
      <c r="A10" s="166" t="s">
        <v>211</v>
      </c>
      <c r="B10" s="167" t="s">
        <v>202</v>
      </c>
      <c r="C10" s="13"/>
      <c r="D10" s="166" t="s">
        <v>212</v>
      </c>
      <c r="E10" s="171" t="s">
        <v>202</v>
      </c>
      <c r="F10" s="13"/>
      <c r="G10" s="164" t="s">
        <v>213</v>
      </c>
      <c r="H10" s="168"/>
      <c r="I10" s="168"/>
      <c r="J10" s="168"/>
      <c r="K10" s="165">
        <f>(H10*3)+(I10*4)+(J10*6)</f>
        <v>0</v>
      </c>
      <c r="L10" s="13"/>
      <c r="M10" s="169" t="s">
        <v>214</v>
      </c>
      <c r="N10" s="170"/>
      <c r="O10" s="13"/>
      <c r="P10" s="13"/>
      <c r="Q10" s="13"/>
      <c r="R10" s="13"/>
      <c r="S10" s="13"/>
      <c r="T10" s="13"/>
      <c r="U10" s="13"/>
      <c r="V10" s="13"/>
      <c r="W10" s="13"/>
      <c r="X10" s="13"/>
      <c r="Y10" s="13"/>
      <c r="Z10" s="13"/>
    </row>
    <row r="11" ht="12.0" customHeight="1">
      <c r="A11" s="166" t="s">
        <v>215</v>
      </c>
      <c r="B11" s="171" t="s">
        <v>202</v>
      </c>
      <c r="C11" s="13"/>
      <c r="D11" s="166" t="s">
        <v>45</v>
      </c>
      <c r="E11" s="171" t="s">
        <v>202</v>
      </c>
      <c r="F11" s="13"/>
      <c r="G11" s="163" t="s">
        <v>216</v>
      </c>
      <c r="H11" s="2"/>
      <c r="I11" s="2"/>
      <c r="J11" s="2"/>
      <c r="K11" s="3"/>
      <c r="L11" s="13"/>
      <c r="M11" s="169" t="s">
        <v>217</v>
      </c>
      <c r="N11" s="170"/>
      <c r="O11" s="13"/>
      <c r="P11" s="13"/>
      <c r="Q11" s="13"/>
      <c r="R11" s="13"/>
      <c r="S11" s="13"/>
      <c r="T11" s="13"/>
      <c r="U11" s="13"/>
      <c r="V11" s="13"/>
      <c r="W11" s="13"/>
      <c r="X11" s="13"/>
      <c r="Y11" s="13"/>
      <c r="Z11" s="13"/>
    </row>
    <row r="12" ht="13.5" customHeight="1">
      <c r="A12" s="166" t="s">
        <v>218</v>
      </c>
      <c r="B12" s="171" t="s">
        <v>202</v>
      </c>
      <c r="C12" s="13"/>
      <c r="D12" s="166" t="s">
        <v>219</v>
      </c>
      <c r="E12" s="171" t="s">
        <v>142</v>
      </c>
      <c r="F12" s="13"/>
      <c r="G12" s="164" t="s">
        <v>201</v>
      </c>
      <c r="H12" s="164" t="s">
        <v>202</v>
      </c>
      <c r="I12" s="164" t="s">
        <v>142</v>
      </c>
      <c r="J12" s="165" t="s">
        <v>203</v>
      </c>
      <c r="K12" s="165" t="s">
        <v>204</v>
      </c>
      <c r="L12" s="13"/>
      <c r="M12" s="169" t="s">
        <v>220</v>
      </c>
      <c r="N12" s="170"/>
      <c r="O12" s="13"/>
      <c r="P12" s="13"/>
      <c r="Q12" s="13"/>
      <c r="R12" s="13"/>
      <c r="S12" s="13"/>
      <c r="T12" s="13"/>
      <c r="U12" s="13"/>
      <c r="V12" s="13"/>
      <c r="W12" s="13"/>
      <c r="X12" s="13"/>
      <c r="Y12" s="13"/>
      <c r="Z12" s="13"/>
    </row>
    <row r="13" ht="13.5" customHeight="1">
      <c r="A13" s="168"/>
      <c r="B13" s="167"/>
      <c r="C13" s="13"/>
      <c r="D13" s="166" t="s">
        <v>43</v>
      </c>
      <c r="E13" s="171" t="s">
        <v>203</v>
      </c>
      <c r="F13" s="13"/>
      <c r="G13" s="164" t="s">
        <v>221</v>
      </c>
      <c r="H13" s="168">
        <v>1.0</v>
      </c>
      <c r="I13" s="168"/>
      <c r="J13" s="168"/>
      <c r="K13" s="165">
        <f>(H13*3)+(I13*4)+(J13*6)</f>
        <v>3</v>
      </c>
      <c r="L13" s="13"/>
      <c r="M13" s="169" t="s">
        <v>222</v>
      </c>
      <c r="N13" s="170"/>
      <c r="O13" s="13"/>
      <c r="P13" s="13"/>
      <c r="Q13" s="13"/>
      <c r="R13" s="13"/>
      <c r="S13" s="13"/>
      <c r="T13" s="13"/>
      <c r="U13" s="13"/>
      <c r="V13" s="13"/>
      <c r="W13" s="13" t="s">
        <v>223</v>
      </c>
      <c r="X13" s="13"/>
      <c r="Y13" s="13"/>
      <c r="Z13" s="13"/>
    </row>
    <row r="14" ht="13.5" customHeight="1">
      <c r="A14" s="168"/>
      <c r="B14" s="167"/>
      <c r="C14" s="13"/>
      <c r="D14" s="166" t="s">
        <v>39</v>
      </c>
      <c r="E14" s="171" t="s">
        <v>202</v>
      </c>
      <c r="F14" s="13"/>
      <c r="G14" s="164" t="s">
        <v>224</v>
      </c>
      <c r="H14" s="168"/>
      <c r="I14" s="168"/>
      <c r="J14" s="168"/>
      <c r="K14" s="165">
        <f>(H14*4)+(I14*5)+(J14*7)</f>
        <v>0</v>
      </c>
      <c r="L14" s="13"/>
      <c r="M14" s="169" t="s">
        <v>225</v>
      </c>
      <c r="N14" s="170"/>
      <c r="O14" s="13"/>
      <c r="P14" s="13"/>
      <c r="Q14" s="13"/>
      <c r="R14" s="13"/>
      <c r="S14" s="13"/>
      <c r="T14" s="13"/>
      <c r="U14" s="13"/>
      <c r="V14" s="13"/>
      <c r="W14" s="13"/>
      <c r="X14" s="13"/>
      <c r="Y14" s="13"/>
      <c r="Z14" s="13"/>
    </row>
    <row r="15" ht="13.5" customHeight="1">
      <c r="A15" s="168"/>
      <c r="B15" s="167"/>
      <c r="C15" s="13"/>
      <c r="D15" s="166" t="s">
        <v>226</v>
      </c>
      <c r="E15" s="171" t="s">
        <v>142</v>
      </c>
      <c r="F15" s="13"/>
      <c r="G15" s="164" t="s">
        <v>227</v>
      </c>
      <c r="H15" s="168">
        <v>1.0</v>
      </c>
      <c r="I15" s="168"/>
      <c r="J15" s="168"/>
      <c r="K15" s="165">
        <f>(H15*3)+(I15*4)+(J15*6)</f>
        <v>3</v>
      </c>
      <c r="L15" s="13"/>
      <c r="M15" s="169" t="s">
        <v>228</v>
      </c>
      <c r="N15" s="170"/>
      <c r="O15" s="13"/>
      <c r="P15" s="13"/>
      <c r="Q15" s="13"/>
      <c r="R15" s="13"/>
      <c r="S15" s="13"/>
      <c r="T15" s="13"/>
      <c r="U15" s="13"/>
      <c r="V15" s="13"/>
      <c r="W15" s="13"/>
      <c r="X15" s="13"/>
      <c r="Y15" s="13"/>
      <c r="Z15" s="13"/>
    </row>
    <row r="16" ht="12.0" customHeight="1">
      <c r="A16" s="168"/>
      <c r="B16" s="167"/>
      <c r="C16" s="13"/>
      <c r="D16" s="166" t="s">
        <v>41</v>
      </c>
      <c r="E16" s="171" t="s">
        <v>142</v>
      </c>
      <c r="F16" s="13"/>
      <c r="G16" s="172" t="s">
        <v>229</v>
      </c>
      <c r="H16" s="2"/>
      <c r="I16" s="2"/>
      <c r="J16" s="3"/>
      <c r="K16" s="173">
        <f>SUM(K9,K10,K13,K14,K15)</f>
        <v>14</v>
      </c>
      <c r="L16" s="13"/>
      <c r="M16" s="169" t="s">
        <v>230</v>
      </c>
      <c r="N16" s="170"/>
      <c r="O16" s="13"/>
      <c r="P16" s="13"/>
      <c r="Q16" s="13"/>
      <c r="R16" s="13"/>
      <c r="S16" s="13"/>
      <c r="T16" s="13"/>
      <c r="U16" s="13"/>
      <c r="V16" s="13"/>
      <c r="W16" s="13"/>
      <c r="X16" s="13"/>
      <c r="Y16" s="13"/>
      <c r="Z16" s="13"/>
    </row>
    <row r="17" ht="13.5" customHeight="1">
      <c r="A17" s="168"/>
      <c r="B17" s="167"/>
      <c r="C17" s="13"/>
      <c r="D17" s="168"/>
      <c r="E17" s="167"/>
      <c r="F17" s="13"/>
      <c r="G17" s="13"/>
      <c r="H17" s="13"/>
      <c r="I17" s="13"/>
      <c r="J17" s="13"/>
      <c r="K17" s="13"/>
      <c r="L17" s="13"/>
      <c r="M17" s="169" t="s">
        <v>231</v>
      </c>
      <c r="N17" s="170"/>
      <c r="O17" s="13"/>
      <c r="P17" s="13"/>
      <c r="Q17" s="13"/>
      <c r="R17" s="13"/>
      <c r="S17" s="13"/>
      <c r="T17" s="13"/>
      <c r="U17" s="13"/>
      <c r="V17" s="13"/>
      <c r="W17" s="13"/>
      <c r="X17" s="13"/>
      <c r="Y17" s="13"/>
      <c r="Z17" s="13"/>
    </row>
    <row r="18" ht="13.5" customHeight="1">
      <c r="A18" s="168"/>
      <c r="B18" s="167"/>
      <c r="C18" s="13"/>
      <c r="D18" s="168"/>
      <c r="E18" s="167"/>
      <c r="F18" s="13"/>
      <c r="G18" s="13"/>
      <c r="H18" s="13"/>
      <c r="I18" s="13"/>
      <c r="J18" s="13"/>
      <c r="K18" s="13"/>
      <c r="L18" s="13"/>
      <c r="M18" s="169" t="s">
        <v>232</v>
      </c>
      <c r="N18" s="170"/>
      <c r="O18" s="13"/>
      <c r="P18" s="13"/>
      <c r="Q18" s="13"/>
      <c r="R18" s="13"/>
      <c r="S18" s="13"/>
      <c r="T18" s="13"/>
      <c r="U18" s="13"/>
      <c r="V18" s="13"/>
      <c r="W18" s="13"/>
      <c r="X18" s="13"/>
      <c r="Y18" s="13"/>
      <c r="Z18" s="13"/>
    </row>
    <row r="19" ht="13.5" customHeight="1">
      <c r="A19" s="168"/>
      <c r="B19" s="167"/>
      <c r="C19" s="13"/>
      <c r="D19" s="168"/>
      <c r="E19" s="167"/>
      <c r="F19" s="13"/>
      <c r="G19" s="13"/>
      <c r="H19" s="13"/>
      <c r="I19" s="13"/>
      <c r="J19" s="13"/>
      <c r="K19" s="13"/>
      <c r="L19" s="13"/>
      <c r="M19" s="169" t="s">
        <v>233</v>
      </c>
      <c r="N19" s="170"/>
      <c r="O19" s="13"/>
      <c r="P19" s="13"/>
      <c r="Q19" s="13"/>
      <c r="R19" s="13"/>
      <c r="S19" s="13"/>
      <c r="T19" s="13"/>
      <c r="U19" s="13"/>
      <c r="V19" s="13"/>
      <c r="W19" s="13"/>
      <c r="X19" s="13"/>
      <c r="Y19" s="13"/>
      <c r="Z19" s="13"/>
    </row>
    <row r="20" ht="13.5" customHeight="1">
      <c r="A20" s="168"/>
      <c r="B20" s="167"/>
      <c r="C20" s="13"/>
      <c r="D20" s="168"/>
      <c r="E20" s="167"/>
      <c r="F20" s="13"/>
      <c r="G20" s="13"/>
      <c r="H20" s="13"/>
      <c r="I20" s="13"/>
      <c r="J20" s="13"/>
      <c r="K20" s="13"/>
      <c r="L20" s="13"/>
      <c r="M20" s="169" t="s">
        <v>234</v>
      </c>
      <c r="N20" s="170"/>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69" t="s">
        <v>235</v>
      </c>
      <c r="N21" s="170"/>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69" t="s">
        <v>236</v>
      </c>
      <c r="N22" s="170"/>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4" t="s">
        <v>237</v>
      </c>
      <c r="N23" s="175">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4" t="s">
        <v>238</v>
      </c>
      <c r="N24" s="173">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4" t="s">
        <v>239</v>
      </c>
      <c r="N25" s="176">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4" t="s">
        <v>240</v>
      </c>
      <c r="N26" s="177">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78" t="s">
        <v>241</v>
      </c>
      <c r="N27" s="179">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57" t="s">
        <v>79</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80" t="s">
        <v>80</v>
      </c>
      <c r="B3" s="15"/>
      <c r="C3" s="16"/>
      <c r="D3" s="4"/>
      <c r="E3" s="180" t="s">
        <v>242</v>
      </c>
      <c r="F3" s="15"/>
      <c r="G3" s="15"/>
      <c r="H3" s="15"/>
      <c r="I3" s="15"/>
      <c r="J3" s="15"/>
      <c r="K3" s="15"/>
      <c r="L3" s="15"/>
      <c r="M3" s="15"/>
      <c r="N3" s="16"/>
      <c r="O3" s="4"/>
      <c r="P3" s="4"/>
      <c r="Q3" s="4"/>
      <c r="R3" s="4"/>
      <c r="S3" s="4"/>
      <c r="T3" s="4"/>
      <c r="U3" s="4"/>
      <c r="V3" s="4"/>
      <c r="W3" s="4"/>
      <c r="X3" s="4"/>
      <c r="Y3" s="4"/>
      <c r="Z3" s="4"/>
    </row>
    <row r="4" ht="13.5" customHeight="1">
      <c r="A4" s="181" t="s">
        <v>243</v>
      </c>
      <c r="B4" s="182">
        <f>'#Estimativa-APF#'!$N$27</f>
        <v>172.9</v>
      </c>
      <c r="C4" s="55" t="s">
        <v>82</v>
      </c>
      <c r="D4" s="4"/>
      <c r="E4" s="183" t="s">
        <v>244</v>
      </c>
      <c r="F4" s="184" t="s">
        <v>27</v>
      </c>
      <c r="G4" s="3"/>
      <c r="H4" s="184" t="s">
        <v>48</v>
      </c>
      <c r="I4" s="3"/>
      <c r="J4" s="184" t="s">
        <v>59</v>
      </c>
      <c r="K4" s="3"/>
      <c r="L4" s="184" t="s">
        <v>70</v>
      </c>
      <c r="M4" s="3"/>
      <c r="N4" s="185"/>
      <c r="O4" s="4"/>
      <c r="P4" s="4"/>
      <c r="Q4" s="4"/>
      <c r="R4" s="4"/>
      <c r="S4" s="4"/>
      <c r="T4" s="4"/>
      <c r="U4" s="4"/>
      <c r="V4" s="4"/>
      <c r="W4" s="4"/>
      <c r="X4" s="4"/>
      <c r="Y4" s="4"/>
      <c r="Z4" s="4"/>
    </row>
    <row r="5" ht="13.5" customHeight="1">
      <c r="A5" s="53" t="s">
        <v>83</v>
      </c>
      <c r="B5" s="54">
        <v>0.0</v>
      </c>
      <c r="C5" s="63" t="s">
        <v>245</v>
      </c>
      <c r="D5" s="4"/>
      <c r="E5" s="186"/>
      <c r="F5" s="184" t="s">
        <v>28</v>
      </c>
      <c r="G5" s="3"/>
      <c r="H5" s="184" t="s">
        <v>28</v>
      </c>
      <c r="I5" s="3"/>
      <c r="J5" s="184" t="s">
        <v>28</v>
      </c>
      <c r="K5" s="3"/>
      <c r="L5" s="184" t="s">
        <v>28</v>
      </c>
      <c r="M5" s="3"/>
      <c r="N5" s="65" t="s">
        <v>246</v>
      </c>
      <c r="O5" s="4"/>
      <c r="P5" s="4"/>
      <c r="Q5" s="4"/>
      <c r="R5" s="4"/>
      <c r="S5" s="4"/>
      <c r="T5" s="4"/>
      <c r="U5" s="4"/>
      <c r="V5" s="4"/>
      <c r="W5" s="4"/>
      <c r="X5" s="4"/>
      <c r="Y5" s="4"/>
      <c r="Z5" s="4"/>
    </row>
    <row r="6" ht="13.5" customHeight="1">
      <c r="A6" s="187" t="s">
        <v>247</v>
      </c>
      <c r="B6" s="188">
        <f>B4+(B4*B5)</f>
        <v>172.9</v>
      </c>
      <c r="C6" s="63" t="s">
        <v>82</v>
      </c>
      <c r="D6" s="4"/>
      <c r="E6" s="134"/>
      <c r="F6" s="189">
        <f>B6*G6</f>
        <v>8.645</v>
      </c>
      <c r="G6" s="54">
        <v>0.05</v>
      </c>
      <c r="H6" s="189">
        <f>B4*I6</f>
        <v>34.58</v>
      </c>
      <c r="I6" s="54">
        <v>0.2</v>
      </c>
      <c r="J6" s="189">
        <f>B4*K6</f>
        <v>112.385</v>
      </c>
      <c r="K6" s="54">
        <v>0.65</v>
      </c>
      <c r="L6" s="189">
        <f>B4*M6</f>
        <v>17.29</v>
      </c>
      <c r="M6" s="54">
        <v>0.1</v>
      </c>
      <c r="N6" s="189"/>
      <c r="O6" s="4"/>
      <c r="P6" s="4"/>
      <c r="Q6" s="4"/>
      <c r="R6" s="4"/>
      <c r="S6" s="4"/>
      <c r="T6" s="4"/>
      <c r="U6" s="4"/>
      <c r="V6" s="4"/>
      <c r="W6" s="4"/>
      <c r="X6" s="4"/>
      <c r="Y6" s="4"/>
      <c r="Z6" s="4"/>
    </row>
    <row r="7" ht="13.5" customHeight="1">
      <c r="A7" s="55" t="s">
        <v>248</v>
      </c>
      <c r="B7" s="190">
        <v>1.0</v>
      </c>
      <c r="C7" s="55"/>
      <c r="D7" s="4"/>
      <c r="E7" s="191" t="s">
        <v>249</v>
      </c>
      <c r="F7" s="189">
        <f>F6*G7</f>
        <v>4.75475</v>
      </c>
      <c r="G7" s="54">
        <v>0.55</v>
      </c>
      <c r="H7" s="189">
        <f>H6*I7</f>
        <v>10.374</v>
      </c>
      <c r="I7" s="54">
        <v>0.3</v>
      </c>
      <c r="J7" s="189">
        <f>J6*K7</f>
        <v>13.4862</v>
      </c>
      <c r="K7" s="54">
        <v>0.12</v>
      </c>
      <c r="L7" s="189">
        <f>L6*M7</f>
        <v>0.8645</v>
      </c>
      <c r="M7" s="54">
        <v>0.05</v>
      </c>
      <c r="N7" s="192">
        <f t="shared" ref="N7:N11" si="1">SUM(F7,H7,J7,L7)</f>
        <v>29.47945</v>
      </c>
      <c r="O7" s="4"/>
      <c r="P7" s="4"/>
      <c r="Q7" s="4"/>
      <c r="R7" s="4"/>
      <c r="S7" s="4"/>
      <c r="T7" s="4"/>
      <c r="U7" s="4"/>
      <c r="V7" s="4"/>
      <c r="W7" s="4"/>
      <c r="X7" s="4"/>
      <c r="Y7" s="4"/>
      <c r="Z7" s="4"/>
    </row>
    <row r="8" ht="13.5" customHeight="1">
      <c r="A8" s="55" t="s">
        <v>250</v>
      </c>
      <c r="B8" s="190">
        <v>40.0</v>
      </c>
      <c r="C8" s="55" t="s">
        <v>251</v>
      </c>
      <c r="D8" s="4"/>
      <c r="E8" s="191" t="s">
        <v>252</v>
      </c>
      <c r="F8" s="189">
        <f>F6*G8</f>
        <v>1.29675</v>
      </c>
      <c r="G8" s="54">
        <v>0.15</v>
      </c>
      <c r="H8" s="189">
        <f>H6*I8</f>
        <v>6.916</v>
      </c>
      <c r="I8" s="54">
        <v>0.2</v>
      </c>
      <c r="J8" s="189">
        <f>J6*K8</f>
        <v>11.2385</v>
      </c>
      <c r="K8" s="54">
        <v>0.1</v>
      </c>
      <c r="L8" s="189">
        <f>L6*M8</f>
        <v>0.8645</v>
      </c>
      <c r="M8" s="54">
        <v>0.05</v>
      </c>
      <c r="N8" s="192">
        <f t="shared" si="1"/>
        <v>20.31575</v>
      </c>
      <c r="O8" s="4"/>
      <c r="P8" s="4"/>
      <c r="Q8" s="4"/>
      <c r="R8" s="4"/>
      <c r="S8" s="4"/>
      <c r="T8" s="4"/>
      <c r="U8" s="4"/>
      <c r="V8" s="4"/>
      <c r="W8" s="4"/>
      <c r="X8" s="4"/>
      <c r="Y8" s="4"/>
      <c r="Z8" s="4"/>
    </row>
    <row r="9" ht="13.5" customHeight="1">
      <c r="A9" s="55" t="s">
        <v>253</v>
      </c>
      <c r="B9" s="190">
        <v>2.0</v>
      </c>
      <c r="C9" s="55" t="s">
        <v>93</v>
      </c>
      <c r="D9" s="4"/>
      <c r="E9" s="191" t="s">
        <v>254</v>
      </c>
      <c r="F9" s="189">
        <f>F6*G9</f>
        <v>0.1729</v>
      </c>
      <c r="G9" s="54">
        <v>0.02</v>
      </c>
      <c r="H9" s="189">
        <f>H6*I9</f>
        <v>6.916</v>
      </c>
      <c r="I9" s="54">
        <v>0.2</v>
      </c>
      <c r="J9" s="189">
        <f>J6*K9</f>
        <v>44.954</v>
      </c>
      <c r="K9" s="54">
        <v>0.4</v>
      </c>
      <c r="L9" s="189">
        <f>L6*M9</f>
        <v>2.5935</v>
      </c>
      <c r="M9" s="54">
        <v>0.15</v>
      </c>
      <c r="N9" s="192">
        <f t="shared" si="1"/>
        <v>54.6364</v>
      </c>
      <c r="O9" s="4"/>
      <c r="P9" s="4"/>
      <c r="Q9" s="4"/>
      <c r="R9" s="4"/>
      <c r="S9" s="4"/>
      <c r="T9" s="4"/>
      <c r="U9" s="4"/>
      <c r="V9" s="4"/>
      <c r="W9" s="4"/>
      <c r="X9" s="4"/>
      <c r="Y9" s="4"/>
      <c r="Z9" s="4"/>
    </row>
    <row r="10" ht="13.5" customHeight="1">
      <c r="A10" s="193" t="s">
        <v>255</v>
      </c>
      <c r="B10" s="194">
        <f>(B7*B8)*B9</f>
        <v>80</v>
      </c>
      <c r="C10" s="193" t="s">
        <v>82</v>
      </c>
      <c r="D10" s="4"/>
      <c r="E10" s="191" t="s">
        <v>256</v>
      </c>
      <c r="F10" s="189">
        <f>F6*G10</f>
        <v>0.43225</v>
      </c>
      <c r="G10" s="54">
        <v>0.05</v>
      </c>
      <c r="H10" s="189">
        <f>H6*I10</f>
        <v>2.7664</v>
      </c>
      <c r="I10" s="54">
        <v>0.08</v>
      </c>
      <c r="J10" s="189">
        <f>J6*K10</f>
        <v>11.2385</v>
      </c>
      <c r="K10" s="54">
        <v>0.1</v>
      </c>
      <c r="L10" s="189">
        <f>L6*M10</f>
        <v>1.729</v>
      </c>
      <c r="M10" s="54">
        <v>0.1</v>
      </c>
      <c r="N10" s="192">
        <f t="shared" si="1"/>
        <v>16.16615</v>
      </c>
      <c r="O10" s="4"/>
      <c r="P10" s="4"/>
      <c r="Q10" s="4"/>
      <c r="R10" s="4"/>
      <c r="S10" s="4"/>
      <c r="T10" s="4"/>
      <c r="U10" s="4"/>
      <c r="V10" s="4"/>
      <c r="W10" s="4"/>
      <c r="X10" s="4"/>
      <c r="Y10" s="4"/>
      <c r="Z10" s="4"/>
    </row>
    <row r="11" ht="13.5" customHeight="1">
      <c r="A11" s="181" t="s">
        <v>257</v>
      </c>
      <c r="B11" s="195">
        <f>B6/B10*2</f>
        <v>4.3225</v>
      </c>
      <c r="C11" s="181" t="s">
        <v>93</v>
      </c>
      <c r="D11" s="4"/>
      <c r="E11" s="191" t="s">
        <v>258</v>
      </c>
      <c r="F11" s="189">
        <f>F6*G11</f>
        <v>0</v>
      </c>
      <c r="G11" s="54">
        <v>0.0</v>
      </c>
      <c r="H11" s="189">
        <f>H6*I11</f>
        <v>0.6916</v>
      </c>
      <c r="I11" s="54">
        <v>0.02</v>
      </c>
      <c r="J11" s="189">
        <f>J6*K11</f>
        <v>5.61925</v>
      </c>
      <c r="K11" s="54">
        <v>0.05</v>
      </c>
      <c r="L11" s="189">
        <f>L6*M11</f>
        <v>1.729</v>
      </c>
      <c r="M11" s="54">
        <v>0.1</v>
      </c>
      <c r="N11" s="192">
        <f t="shared" si="1"/>
        <v>8.03985</v>
      </c>
      <c r="O11" s="4"/>
      <c r="P11" s="4"/>
      <c r="Q11" s="4"/>
      <c r="R11" s="4"/>
      <c r="S11" s="4"/>
      <c r="T11" s="4"/>
      <c r="U11" s="4"/>
      <c r="V11" s="4"/>
      <c r="W11" s="4"/>
      <c r="X11" s="4"/>
      <c r="Y11" s="4"/>
      <c r="Z11" s="4"/>
    </row>
    <row r="12" ht="13.5" customHeight="1">
      <c r="A12" s="181" t="s">
        <v>259</v>
      </c>
      <c r="B12" s="195">
        <f>B11/4</f>
        <v>1.080625</v>
      </c>
      <c r="C12" s="181" t="s">
        <v>95</v>
      </c>
      <c r="D12" s="4"/>
      <c r="E12" s="196" t="s">
        <v>260</v>
      </c>
      <c r="F12" s="197">
        <f t="shared" ref="F12:M12" si="2">SUM(F7:F11)</f>
        <v>6.65665</v>
      </c>
      <c r="G12" s="198">
        <f t="shared" si="2"/>
        <v>0.77</v>
      </c>
      <c r="H12" s="197">
        <f t="shared" si="2"/>
        <v>27.664</v>
      </c>
      <c r="I12" s="198">
        <f t="shared" si="2"/>
        <v>0.8</v>
      </c>
      <c r="J12" s="197">
        <f t="shared" si="2"/>
        <v>86.53645</v>
      </c>
      <c r="K12" s="198">
        <f t="shared" si="2"/>
        <v>0.77</v>
      </c>
      <c r="L12" s="197">
        <f t="shared" si="2"/>
        <v>7.7805</v>
      </c>
      <c r="M12" s="198">
        <f t="shared" si="2"/>
        <v>0.45</v>
      </c>
      <c r="N12" s="196"/>
      <c r="O12" s="4"/>
      <c r="P12" s="4"/>
      <c r="Q12" s="4"/>
      <c r="R12" s="4"/>
      <c r="S12" s="4"/>
      <c r="T12" s="4"/>
      <c r="U12" s="4"/>
      <c r="V12" s="4"/>
      <c r="W12" s="4"/>
      <c r="X12" s="4"/>
      <c r="Y12" s="4"/>
      <c r="Z12" s="4"/>
    </row>
    <row r="13" ht="13.5" customHeight="1">
      <c r="A13" s="193" t="s">
        <v>261</v>
      </c>
      <c r="B13" s="199">
        <f>B11/B9</f>
        <v>2.16125</v>
      </c>
      <c r="C13" s="193" t="s">
        <v>262</v>
      </c>
      <c r="D13" s="4"/>
      <c r="E13" s="191" t="s">
        <v>263</v>
      </c>
      <c r="F13" s="189">
        <f>F6*G13</f>
        <v>0.25935</v>
      </c>
      <c r="G13" s="54">
        <v>0.03</v>
      </c>
      <c r="H13" s="189">
        <f>H6*I13</f>
        <v>2.7664</v>
      </c>
      <c r="I13" s="54">
        <v>0.08</v>
      </c>
      <c r="J13" s="189">
        <f>J6*K13</f>
        <v>14.61005</v>
      </c>
      <c r="K13" s="54">
        <v>0.13</v>
      </c>
      <c r="L13" s="189">
        <f>L6*M13</f>
        <v>5.187</v>
      </c>
      <c r="M13" s="54">
        <v>0.3</v>
      </c>
      <c r="N13" s="192">
        <f t="shared" ref="N13:N14" si="3">SUM(F13,H13,J13,L13)</f>
        <v>22.8228</v>
      </c>
      <c r="O13" s="4"/>
      <c r="P13" s="4"/>
      <c r="Q13" s="4"/>
      <c r="R13" s="4"/>
      <c r="S13" s="4"/>
      <c r="T13" s="4"/>
      <c r="U13" s="4"/>
      <c r="V13" s="4"/>
      <c r="W13" s="4"/>
      <c r="X13" s="4"/>
      <c r="Y13" s="4"/>
      <c r="Z13" s="4"/>
    </row>
    <row r="14" ht="13.5" customHeight="1">
      <c r="A14" s="4"/>
      <c r="B14" s="49"/>
      <c r="C14" s="4"/>
      <c r="D14" s="4"/>
      <c r="E14" s="191" t="s">
        <v>264</v>
      </c>
      <c r="F14" s="189">
        <f>F6*G14</f>
        <v>1.729</v>
      </c>
      <c r="G14" s="54">
        <v>0.2</v>
      </c>
      <c r="H14" s="189">
        <f>H6*I14</f>
        <v>4.1496</v>
      </c>
      <c r="I14" s="54">
        <v>0.12</v>
      </c>
      <c r="J14" s="189">
        <f>J6*K14</f>
        <v>11.2385</v>
      </c>
      <c r="K14" s="54">
        <v>0.1</v>
      </c>
      <c r="L14" s="189">
        <f>L6*M14</f>
        <v>4.3225</v>
      </c>
      <c r="M14" s="54">
        <v>0.25</v>
      </c>
      <c r="N14" s="192">
        <f t="shared" si="3"/>
        <v>21.4396</v>
      </c>
      <c r="O14" s="4"/>
      <c r="P14" s="4"/>
      <c r="Q14" s="4"/>
      <c r="R14" s="4"/>
      <c r="S14" s="4"/>
      <c r="T14" s="4"/>
      <c r="U14" s="4"/>
      <c r="V14" s="4"/>
      <c r="W14" s="4"/>
      <c r="X14" s="4"/>
      <c r="Y14" s="4"/>
      <c r="Z14" s="4"/>
    </row>
    <row r="15" ht="13.5" customHeight="1">
      <c r="A15" s="4"/>
      <c r="B15" s="49"/>
      <c r="C15" s="4"/>
      <c r="D15" s="4"/>
      <c r="E15" s="196" t="s">
        <v>265</v>
      </c>
      <c r="F15" s="197">
        <f t="shared" ref="F15:M15" si="4">SUM(F13:F14)</f>
        <v>1.98835</v>
      </c>
      <c r="G15" s="198">
        <f t="shared" si="4"/>
        <v>0.23</v>
      </c>
      <c r="H15" s="197">
        <f t="shared" si="4"/>
        <v>6.916</v>
      </c>
      <c r="I15" s="198">
        <f t="shared" si="4"/>
        <v>0.2</v>
      </c>
      <c r="J15" s="197">
        <f t="shared" si="4"/>
        <v>25.84855</v>
      </c>
      <c r="K15" s="198">
        <f t="shared" si="4"/>
        <v>0.23</v>
      </c>
      <c r="L15" s="197">
        <f t="shared" si="4"/>
        <v>9.5095</v>
      </c>
      <c r="M15" s="198">
        <f t="shared" si="4"/>
        <v>0.55</v>
      </c>
      <c r="N15" s="196"/>
      <c r="O15" s="4"/>
      <c r="P15" s="4"/>
      <c r="Q15" s="4"/>
      <c r="R15" s="4"/>
      <c r="S15" s="4"/>
      <c r="T15" s="4"/>
      <c r="U15" s="4"/>
      <c r="V15" s="4"/>
      <c r="W15" s="4"/>
      <c r="X15" s="4"/>
      <c r="Y15" s="4"/>
      <c r="Z15" s="4"/>
    </row>
    <row r="16" ht="13.5" customHeight="1">
      <c r="A16" s="180" t="s">
        <v>96</v>
      </c>
      <c r="B16" s="15"/>
      <c r="C16" s="16"/>
      <c r="D16" s="4"/>
      <c r="E16" s="65" t="s">
        <v>266</v>
      </c>
      <c r="F16" s="200">
        <f t="shared" ref="F16:M16" si="5">F12+F15</f>
        <v>8.645</v>
      </c>
      <c r="G16" s="201">
        <f t="shared" si="5"/>
        <v>1</v>
      </c>
      <c r="H16" s="200">
        <f t="shared" si="5"/>
        <v>34.58</v>
      </c>
      <c r="I16" s="201">
        <f t="shared" si="5"/>
        <v>1</v>
      </c>
      <c r="J16" s="200">
        <f t="shared" si="5"/>
        <v>112.385</v>
      </c>
      <c r="K16" s="201">
        <f t="shared" si="5"/>
        <v>1</v>
      </c>
      <c r="L16" s="200">
        <f t="shared" si="5"/>
        <v>17.29</v>
      </c>
      <c r="M16" s="201">
        <f t="shared" si="5"/>
        <v>1</v>
      </c>
      <c r="N16" s="202">
        <f>SUM(N7:N11,N13,N14)</f>
        <v>172.9</v>
      </c>
      <c r="O16" s="4"/>
      <c r="P16" s="4"/>
      <c r="Q16" s="4"/>
      <c r="R16" s="4"/>
      <c r="S16" s="4"/>
      <c r="T16" s="4"/>
      <c r="U16" s="4"/>
      <c r="V16" s="4"/>
      <c r="W16" s="4"/>
      <c r="X16" s="4"/>
      <c r="Y16" s="4"/>
      <c r="Z16" s="4"/>
    </row>
    <row r="17" ht="13.5" customHeight="1">
      <c r="A17" s="55" t="s">
        <v>97</v>
      </c>
      <c r="B17" s="203">
        <v>20.0</v>
      </c>
      <c r="C17" s="63"/>
      <c r="D17" s="4"/>
      <c r="E17" s="4"/>
      <c r="F17" s="4"/>
      <c r="G17" s="4"/>
      <c r="H17" s="4"/>
      <c r="I17" s="4"/>
      <c r="J17" s="4"/>
      <c r="K17" s="4"/>
      <c r="L17" s="4"/>
      <c r="M17" s="4"/>
      <c r="N17" s="110"/>
      <c r="O17" s="4"/>
      <c r="P17" s="4"/>
      <c r="Q17" s="4"/>
      <c r="R17" s="4"/>
      <c r="S17" s="4"/>
      <c r="T17" s="4"/>
      <c r="U17" s="4"/>
      <c r="V17" s="4"/>
      <c r="W17" s="4"/>
      <c r="X17" s="4"/>
      <c r="Y17" s="4"/>
      <c r="Z17" s="4"/>
    </row>
    <row r="18" ht="13.5" customHeight="1">
      <c r="A18" s="55" t="s">
        <v>98</v>
      </c>
      <c r="B18" s="64">
        <f>B6*B17</f>
        <v>3458</v>
      </c>
      <c r="C18" s="63"/>
      <c r="D18" s="4"/>
      <c r="E18" s="4"/>
      <c r="F18" s="4"/>
      <c r="G18" s="4"/>
      <c r="H18" s="4"/>
      <c r="I18" s="4"/>
      <c r="J18" s="4"/>
      <c r="K18" s="4"/>
      <c r="L18" s="110"/>
      <c r="M18" s="4"/>
      <c r="N18" s="110"/>
      <c r="O18" s="4"/>
      <c r="P18" s="4"/>
      <c r="Q18" s="4"/>
      <c r="R18" s="4"/>
      <c r="S18" s="4"/>
      <c r="T18" s="4"/>
      <c r="U18" s="4"/>
      <c r="V18" s="4"/>
      <c r="W18" s="4"/>
      <c r="X18" s="4"/>
      <c r="Y18" s="4"/>
      <c r="Z18" s="4"/>
    </row>
    <row r="19" ht="13.5" customHeight="1">
      <c r="A19" s="55" t="s">
        <v>99</v>
      </c>
      <c r="B19" s="54">
        <v>0.0</v>
      </c>
      <c r="C19" s="63"/>
      <c r="D19" s="4"/>
      <c r="E19" s="4"/>
      <c r="F19" s="4"/>
      <c r="G19" s="4"/>
      <c r="H19" s="4"/>
      <c r="I19" s="4"/>
      <c r="J19" s="4"/>
      <c r="K19" s="4"/>
      <c r="L19" s="4"/>
      <c r="M19" s="4"/>
      <c r="N19" s="110"/>
      <c r="O19" s="4"/>
      <c r="P19" s="4"/>
      <c r="Q19" s="4"/>
      <c r="R19" s="4"/>
      <c r="S19" s="4"/>
      <c r="T19" s="4"/>
      <c r="U19" s="4"/>
      <c r="V19" s="4"/>
      <c r="W19" s="4"/>
      <c r="X19" s="4"/>
      <c r="Y19" s="4"/>
      <c r="Z19" s="4"/>
    </row>
    <row r="20" ht="13.5" customHeight="1">
      <c r="A20" s="55" t="s">
        <v>100</v>
      </c>
      <c r="B20" s="64">
        <f>B18*B19</f>
        <v>0</v>
      </c>
      <c r="C20" s="63"/>
      <c r="D20" s="4"/>
      <c r="E20" s="4"/>
      <c r="F20" s="4"/>
      <c r="G20" s="4"/>
      <c r="H20" s="4"/>
      <c r="I20" s="4"/>
      <c r="J20" s="4"/>
      <c r="K20" s="4"/>
      <c r="L20" s="110"/>
      <c r="M20" s="4"/>
      <c r="N20" s="110"/>
      <c r="O20" s="4"/>
      <c r="P20" s="4"/>
      <c r="Q20" s="4"/>
      <c r="R20" s="4"/>
      <c r="S20" s="4"/>
      <c r="T20" s="4"/>
      <c r="U20" s="4"/>
      <c r="V20" s="4"/>
      <c r="W20" s="4"/>
      <c r="X20" s="4"/>
      <c r="Y20" s="4"/>
      <c r="Z20" s="4"/>
    </row>
    <row r="21" ht="13.5" customHeight="1">
      <c r="A21" s="51" t="s">
        <v>267</v>
      </c>
      <c r="B21" s="204">
        <f>B18+B20</f>
        <v>3458</v>
      </c>
      <c r="C21" s="63"/>
      <c r="D21" s="4"/>
      <c r="E21" s="4"/>
      <c r="F21" s="4"/>
      <c r="G21" s="4"/>
      <c r="H21" s="4"/>
      <c r="I21" s="4"/>
      <c r="J21" s="4"/>
      <c r="K21" s="4"/>
      <c r="L21" s="4"/>
      <c r="M21" s="4"/>
      <c r="N21" s="110"/>
      <c r="O21" s="4"/>
      <c r="P21" s="4"/>
      <c r="Q21" s="4"/>
      <c r="R21" s="4"/>
      <c r="S21" s="4"/>
      <c r="T21" s="4"/>
      <c r="U21" s="4"/>
      <c r="V21" s="4"/>
      <c r="W21" s="4"/>
      <c r="X21" s="4"/>
      <c r="Y21" s="4"/>
      <c r="Z21" s="4"/>
    </row>
    <row r="22" ht="13.5" customHeight="1">
      <c r="A22" s="55" t="s">
        <v>102</v>
      </c>
      <c r="B22" s="54">
        <v>0.2</v>
      </c>
      <c r="C22" s="63"/>
      <c r="D22" s="4"/>
      <c r="E22" s="4"/>
      <c r="F22" s="4"/>
      <c r="G22" s="4"/>
      <c r="H22" s="4"/>
      <c r="I22" s="4"/>
      <c r="J22" s="110"/>
      <c r="K22" s="4"/>
      <c r="L22" s="4"/>
      <c r="M22" s="4"/>
      <c r="N22" s="4"/>
      <c r="O22" s="4"/>
      <c r="P22" s="4"/>
      <c r="Q22" s="4"/>
      <c r="R22" s="4"/>
      <c r="S22" s="4"/>
      <c r="T22" s="4"/>
      <c r="U22" s="4"/>
      <c r="V22" s="4"/>
      <c r="W22" s="4"/>
      <c r="X22" s="4"/>
      <c r="Y22" s="4"/>
      <c r="Z22" s="4"/>
    </row>
    <row r="23" ht="13.5" customHeight="1">
      <c r="A23" s="55" t="s">
        <v>103</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268</v>
      </c>
      <c r="B24" s="204">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10"/>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10"/>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10"/>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10"/>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