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IEVA-VD\Downloads\Mallas FCE\"/>
    </mc:Choice>
  </mc:AlternateContent>
  <xr:revisionPtr revIDLastSave="0" documentId="13_ncr:1_{8B060506-480A-4C50-BCF8-8892569CDCD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Malla curricular" sheetId="1" r:id="rId1"/>
  </sheets>
  <definedNames>
    <definedName name="__xlnm.Print_Titles">#REF!</definedName>
    <definedName name="_xlnm._FilterDatabase" localSheetId="0" hidden="1">'Malla curricular'!$A$18:$L$125</definedName>
    <definedName name="_xlnm.Print_Area" localSheetId="0">'Malla curricular'!$A$1:$L$129</definedName>
    <definedName name="_xlnm.Print_Titles" localSheetId="0">'Malla curricular'!$18:$19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0" i="1" l="1"/>
  <c r="J110" i="1"/>
  <c r="I110" i="1"/>
  <c r="G110" i="1"/>
  <c r="H110" i="1"/>
  <c r="F110" i="1"/>
  <c r="G100" i="1"/>
  <c r="H100" i="1"/>
  <c r="I100" i="1"/>
  <c r="J100" i="1"/>
  <c r="K100" i="1"/>
  <c r="F100" i="1"/>
  <c r="G93" i="1"/>
  <c r="H93" i="1"/>
  <c r="I93" i="1"/>
  <c r="J93" i="1"/>
  <c r="K93" i="1"/>
  <c r="F93" i="1"/>
  <c r="G88" i="1"/>
  <c r="H88" i="1"/>
  <c r="I88" i="1"/>
  <c r="J88" i="1"/>
  <c r="K88" i="1"/>
  <c r="F88" i="1"/>
  <c r="G85" i="1"/>
  <c r="H85" i="1"/>
  <c r="I85" i="1"/>
  <c r="J85" i="1"/>
  <c r="K85" i="1"/>
  <c r="F85" i="1"/>
  <c r="G82" i="1"/>
  <c r="H82" i="1"/>
  <c r="I82" i="1"/>
  <c r="J82" i="1"/>
  <c r="K82" i="1"/>
  <c r="F82" i="1"/>
  <c r="G77" i="1"/>
  <c r="H77" i="1"/>
  <c r="I77" i="1"/>
  <c r="J77" i="1"/>
  <c r="K77" i="1"/>
  <c r="F77" i="1"/>
  <c r="G71" i="1"/>
  <c r="H71" i="1"/>
  <c r="I71" i="1"/>
  <c r="J71" i="1"/>
  <c r="K71" i="1"/>
  <c r="F71" i="1"/>
  <c r="G66" i="1"/>
  <c r="H66" i="1"/>
  <c r="I66" i="1"/>
  <c r="J66" i="1"/>
  <c r="K66" i="1"/>
  <c r="F66" i="1"/>
  <c r="G62" i="1"/>
  <c r="H62" i="1"/>
  <c r="I62" i="1"/>
  <c r="J62" i="1"/>
  <c r="K62" i="1"/>
  <c r="F62" i="1"/>
  <c r="G57" i="1"/>
  <c r="H57" i="1"/>
  <c r="I57" i="1"/>
  <c r="J57" i="1"/>
  <c r="K57" i="1"/>
  <c r="F57" i="1"/>
  <c r="G53" i="1"/>
  <c r="H53" i="1"/>
  <c r="I53" i="1"/>
  <c r="J53" i="1"/>
  <c r="K53" i="1"/>
  <c r="F53" i="1"/>
  <c r="G49" i="1"/>
  <c r="H49" i="1"/>
  <c r="I49" i="1"/>
  <c r="J49" i="1"/>
  <c r="K49" i="1"/>
  <c r="F49" i="1"/>
  <c r="G45" i="1"/>
  <c r="H45" i="1"/>
  <c r="I45" i="1"/>
  <c r="J45" i="1"/>
  <c r="K45" i="1"/>
  <c r="F45" i="1"/>
  <c r="G37" i="1"/>
  <c r="H37" i="1"/>
  <c r="I37" i="1"/>
  <c r="J37" i="1"/>
  <c r="K37" i="1"/>
  <c r="F37" i="1"/>
  <c r="G34" i="1"/>
  <c r="H34" i="1"/>
  <c r="I34" i="1"/>
  <c r="J34" i="1"/>
  <c r="K34" i="1"/>
  <c r="F34" i="1"/>
  <c r="G28" i="1"/>
  <c r="H28" i="1"/>
  <c r="I28" i="1"/>
  <c r="J28" i="1"/>
  <c r="K28" i="1"/>
  <c r="F28" i="1"/>
  <c r="I115" i="1"/>
  <c r="F67" i="1" l="1"/>
  <c r="F117" i="1" s="1"/>
  <c r="K67" i="1"/>
  <c r="K117" i="1" s="1"/>
  <c r="J67" i="1"/>
  <c r="J117" i="1" s="1"/>
  <c r="I67" i="1"/>
  <c r="H67" i="1"/>
  <c r="H125" i="1" s="1"/>
  <c r="G67" i="1"/>
  <c r="G117" i="1" s="1"/>
  <c r="K116" i="1"/>
  <c r="H116" i="1"/>
  <c r="H117" i="1"/>
  <c r="J116" i="1"/>
  <c r="F116" i="1"/>
  <c r="I116" i="1"/>
  <c r="I117" i="1" s="1"/>
  <c r="I125" i="1" s="1"/>
  <c r="G116" i="1"/>
  <c r="F125" i="1" l="1"/>
  <c r="J125" i="1"/>
  <c r="K125" i="1"/>
  <c r="G125" i="1"/>
</calcChain>
</file>

<file path=xl/sharedStrings.xml><?xml version="1.0" encoding="utf-8"?>
<sst xmlns="http://schemas.openxmlformats.org/spreadsheetml/2006/main" count="316" uniqueCount="157">
  <si>
    <t>Benemérita Universidad Autónoma de Puebla</t>
  </si>
  <si>
    <t xml:space="preserve"> Vicerrectoría de Docencia</t>
  </si>
  <si>
    <t>Malla curricular: Relación de Asignaturas por Niveles de Formación, Horas Teoría, Práctica y de Trabajo Independiente</t>
  </si>
  <si>
    <t>Vigencia: A partir de agosto 2025</t>
  </si>
  <si>
    <t>No.</t>
  </si>
  <si>
    <t>Clave</t>
  </si>
  <si>
    <t>Nombre de la Asignatura</t>
  </si>
  <si>
    <t>Semestre</t>
  </si>
  <si>
    <r>
      <t>Tipo de Asignatura</t>
    </r>
    <r>
      <rPr>
        <b/>
        <vertAlign val="superscript"/>
        <sz val="10"/>
        <color theme="9"/>
        <rFont val="Source Sans Pro"/>
        <family val="2"/>
      </rPr>
      <t>4</t>
    </r>
  </si>
  <si>
    <t>Horas de Mediación Docente</t>
  </si>
  <si>
    <t>Horas Totales por Semana</t>
  </si>
  <si>
    <t>Horas de Trabajo Independiente por Periodo</t>
  </si>
  <si>
    <t>Total de Horas por Periodo</t>
  </si>
  <si>
    <t>Total de Créditos</t>
  </si>
  <si>
    <t>Requisitos</t>
  </si>
  <si>
    <r>
      <t>HTS</t>
    </r>
    <r>
      <rPr>
        <b/>
        <vertAlign val="superscript"/>
        <sz val="10"/>
        <color theme="9"/>
        <rFont val="Source Sans Pro"/>
        <family val="2"/>
      </rPr>
      <t>1</t>
    </r>
  </si>
  <si>
    <r>
      <t>HPS</t>
    </r>
    <r>
      <rPr>
        <b/>
        <vertAlign val="superscript"/>
        <sz val="10"/>
        <color theme="9"/>
        <rFont val="Source Sans Pro"/>
        <family val="2"/>
      </rPr>
      <t>2</t>
    </r>
  </si>
  <si>
    <t>Nivel Básico</t>
  </si>
  <si>
    <t>Área de Formación General Universitaria</t>
  </si>
  <si>
    <t>FGMA 001</t>
  </si>
  <si>
    <t>Introducción a la Formación General Universitaria</t>
  </si>
  <si>
    <t>P</t>
  </si>
  <si>
    <t>S/R</t>
  </si>
  <si>
    <t>FGMA 002</t>
  </si>
  <si>
    <t>Formación General Disciplinaria</t>
  </si>
  <si>
    <t>FGMA 004</t>
  </si>
  <si>
    <t>Inglés I</t>
  </si>
  <si>
    <t>FGMA 005</t>
  </si>
  <si>
    <t>Inglés II</t>
  </si>
  <si>
    <t>FGMA 006</t>
  </si>
  <si>
    <t>Inglés III</t>
  </si>
  <si>
    <t>FGMA 007</t>
  </si>
  <si>
    <t>Inglés IV</t>
  </si>
  <si>
    <t>Subtotal Área de Formación General Universitaria</t>
  </si>
  <si>
    <t>Total Nivel Básico</t>
  </si>
  <si>
    <t>Nivel Formativo</t>
  </si>
  <si>
    <t>FGMA 003</t>
  </si>
  <si>
    <t>Formación General Profesional</t>
  </si>
  <si>
    <t xml:space="preserve">Área de Integración Disciplinaria </t>
  </si>
  <si>
    <t>Asignaturas Integradoras</t>
  </si>
  <si>
    <t>Práctica Profesional Crítica</t>
  </si>
  <si>
    <t>Vinculación e Integración Social</t>
  </si>
  <si>
    <t>Práctica Profesional</t>
  </si>
  <si>
    <t>Subtotal Área de Integración Disciplinaria</t>
  </si>
  <si>
    <t>Área de Optativas Disciplinarias</t>
  </si>
  <si>
    <t>Optativa I</t>
  </si>
  <si>
    <t>Los definidos por la Unidad Académica</t>
  </si>
  <si>
    <t>Optativa II</t>
  </si>
  <si>
    <t>Optativa III</t>
  </si>
  <si>
    <t>Optativa IV</t>
  </si>
  <si>
    <t>Subtotal Área de Optativas Disciplinarias</t>
  </si>
  <si>
    <t>Total Nivel Formativo</t>
  </si>
  <si>
    <t>Totales Mínimos</t>
  </si>
  <si>
    <t>Área de Optativas Complementarias</t>
  </si>
  <si>
    <t>0 a 5</t>
  </si>
  <si>
    <t>3 a 5</t>
  </si>
  <si>
    <t>54 a 90</t>
  </si>
  <si>
    <t>3 a 6</t>
  </si>
  <si>
    <t>Totales Máximos</t>
  </si>
  <si>
    <r>
      <rPr>
        <vertAlign val="superscript"/>
        <sz val="10"/>
        <rFont val="Source Sans Pro"/>
        <family val="2"/>
      </rPr>
      <t>1</t>
    </r>
    <r>
      <rPr>
        <sz val="10"/>
        <rFont val="Source Sans Pro"/>
        <family val="2"/>
      </rPr>
      <t xml:space="preserve"> HTS= Horas Teoría por Semana</t>
    </r>
  </si>
  <si>
    <r>
      <rPr>
        <vertAlign val="superscript"/>
        <sz val="10"/>
        <rFont val="Source Sans Pro"/>
        <family val="2"/>
      </rPr>
      <t>2</t>
    </r>
    <r>
      <rPr>
        <sz val="10"/>
        <rFont val="Source Sans Pro"/>
        <family val="2"/>
      </rPr>
      <t>HPS= Horas Prácticas por Semana</t>
    </r>
  </si>
  <si>
    <t>Programación</t>
  </si>
  <si>
    <t>Inteligencia Artificial Aplicada</t>
  </si>
  <si>
    <t>Microcontroladores</t>
  </si>
  <si>
    <t>Área de Matemáticas</t>
  </si>
  <si>
    <t>Área de Sistemas Analógicos y Circuitos Integrados</t>
  </si>
  <si>
    <t>Subtotal Área de Sistemas Analógicos y Circuitos Integrados</t>
  </si>
  <si>
    <t>Área de Ingeniería de Datos</t>
  </si>
  <si>
    <t>Área de Gestión Estratégica</t>
  </si>
  <si>
    <t>Área de Sistemas Digitales</t>
  </si>
  <si>
    <t>Subtotal Área de Sistemas Digitales</t>
  </si>
  <si>
    <t>Subtotal Área de Ingeniería de Datos</t>
  </si>
  <si>
    <r>
      <t xml:space="preserve">Nivel Educativo: </t>
    </r>
    <r>
      <rPr>
        <b/>
        <sz val="10"/>
        <rFont val="Source Sans Pro"/>
        <family val="2"/>
      </rPr>
      <t>Licenciatura</t>
    </r>
  </si>
  <si>
    <t>Subtotal Área de Matemáticas</t>
  </si>
  <si>
    <t>Álgebra Lineal</t>
  </si>
  <si>
    <t>Cálculo Diferencial</t>
  </si>
  <si>
    <t>Cálculo Integral</t>
  </si>
  <si>
    <t>Administración Avanzada de Datos</t>
  </si>
  <si>
    <t>Bases de Datos</t>
  </si>
  <si>
    <t>Estructura de Datos</t>
  </si>
  <si>
    <t>Probabilidad y Estadística I</t>
  </si>
  <si>
    <t>Desarrollo Web Back-end</t>
  </si>
  <si>
    <t>Área de Recursos Renovables</t>
  </si>
  <si>
    <t>Ecología Urbana</t>
  </si>
  <si>
    <t>Metrología Ambiental</t>
  </si>
  <si>
    <t>Subtotal Área de Recursos Renovables</t>
  </si>
  <si>
    <t>Electrónica Digital</t>
  </si>
  <si>
    <t>Área de Ciudades Inteligentes</t>
  </si>
  <si>
    <t>Subtotal Área de Ciudades Inteligentes</t>
  </si>
  <si>
    <t>Introducción a las Smart Cities</t>
  </si>
  <si>
    <t>Análisis de Sistemas Urbanos I</t>
  </si>
  <si>
    <t>Subtotal Área de Gestión Estratégica</t>
  </si>
  <si>
    <t>Fundamentos Jurídicos para Smart Cities</t>
  </si>
  <si>
    <t>Administración de Proyectos</t>
  </si>
  <si>
    <t>Probabilidad y Estadística II</t>
  </si>
  <si>
    <t>Desarrollo Web Front-end</t>
  </si>
  <si>
    <t>Diseño Centrado en el Usuario</t>
  </si>
  <si>
    <t>Gestión Ambiental</t>
  </si>
  <si>
    <t>Diseño y Naturaleza</t>
  </si>
  <si>
    <t>Área de Comunicaciones y Optoelectrónica</t>
  </si>
  <si>
    <t>Dispositivos IoT</t>
  </si>
  <si>
    <t>Análisis de Sistemas Urbanos II</t>
  </si>
  <si>
    <t>Sistemas de Información Geográfica</t>
  </si>
  <si>
    <t>Planeación Urbana y Ordenamiento Territorial</t>
  </si>
  <si>
    <t>Economía Urbana</t>
  </si>
  <si>
    <t>Economía Circular y Sustentable</t>
  </si>
  <si>
    <t>Metodologías Ágiles</t>
  </si>
  <si>
    <t>Legislación Urbano Ambiental</t>
  </si>
  <si>
    <t>Gobierno Estratégico</t>
  </si>
  <si>
    <t>Proyecto Integrador I</t>
  </si>
  <si>
    <t>Proyecto Integrador II</t>
  </si>
  <si>
    <t>Proyecto Integrador III</t>
  </si>
  <si>
    <t>0 a 15</t>
  </si>
  <si>
    <t>162 a 270</t>
  </si>
  <si>
    <t>9 a 18</t>
  </si>
  <si>
    <t>0 a 25</t>
  </si>
  <si>
    <t>15 a 25</t>
  </si>
  <si>
    <t>270 a 450</t>
  </si>
  <si>
    <t>15 a 30</t>
  </si>
  <si>
    <t>Medios y Técnicas de Dibujo</t>
  </si>
  <si>
    <t>Álgebra y Precálculo Universitario</t>
  </si>
  <si>
    <t>Área de Física</t>
  </si>
  <si>
    <t>Subtotal Área de Física</t>
  </si>
  <si>
    <t>Física para Ingeniería</t>
  </si>
  <si>
    <t>Metrología Eléctrica e Instrumentación Electrónica</t>
  </si>
  <si>
    <t>Área de Automatización</t>
  </si>
  <si>
    <t>Redes Industriales</t>
  </si>
  <si>
    <t>Metrología Ambiental, Fundamentos Jurídicos para Smart Cities</t>
  </si>
  <si>
    <t>Ingeniería Sostenible</t>
  </si>
  <si>
    <t>Sistemas de Información Geográfica, Legislación Urbano Ambiental</t>
  </si>
  <si>
    <t>Administración de Proyectos, Gestión Ambiental</t>
  </si>
  <si>
    <t>Proyecto Integrador I, Redes Industriales</t>
  </si>
  <si>
    <t>Estructura de Datos, Electrónica Digital</t>
  </si>
  <si>
    <t>Instrumentación Electrónica Avanzada</t>
  </si>
  <si>
    <t>Instrumentación Electrónica Avanzada, Microcontroladores</t>
  </si>
  <si>
    <t>Subtotal Área de Automatización</t>
  </si>
  <si>
    <t>Subtotal Área de Comunicaciones y Optoelectrónica</t>
  </si>
  <si>
    <t>Subtotal Área de Optativas Complementarias</t>
  </si>
  <si>
    <t>Optativa V</t>
  </si>
  <si>
    <t>9 a 15</t>
  </si>
  <si>
    <t>Gestión de Proyectos Innovadores</t>
  </si>
  <si>
    <t>Modalidad Educativa: Escolarizada</t>
  </si>
  <si>
    <t>Periodicidad: 4.5 años (9 semestres)</t>
  </si>
  <si>
    <t>Duración del Plan</t>
  </si>
  <si>
    <r>
      <t>32</t>
    </r>
    <r>
      <rPr>
        <vertAlign val="superscript"/>
        <sz val="10"/>
        <color rgb="FF000000"/>
        <rFont val="Source Sans Pro"/>
        <family val="2"/>
      </rPr>
      <t>3</t>
    </r>
  </si>
  <si>
    <t xml:space="preserve"> Plan de Estudios: Licenciatura en Ingeniería en Ciudades Inteligentes y Sostenibles</t>
  </si>
  <si>
    <t>ICU2 200</t>
  </si>
  <si>
    <t>60% de créditos</t>
  </si>
  <si>
    <t>Vinculación e Integración Social, 70% de créditos</t>
  </si>
  <si>
    <r>
      <t>Créditos mínimos y máximos para la obtención del título:</t>
    </r>
    <r>
      <rPr>
        <b/>
        <sz val="10"/>
        <rFont val="Source Sans Pro"/>
        <family val="2"/>
      </rPr>
      <t xml:space="preserve"> 271/310</t>
    </r>
  </si>
  <si>
    <r>
      <t>Tiempo mínimo y máximo:</t>
    </r>
    <r>
      <rPr>
        <b/>
        <sz val="10"/>
        <rFont val="Source Sans Pro"/>
        <family val="2"/>
      </rPr>
      <t xml:space="preserve"> 3.5 a 6.5 años</t>
    </r>
  </si>
  <si>
    <r>
      <t xml:space="preserve">Horas mínimas y máximas para la obtención del título: </t>
    </r>
    <r>
      <rPr>
        <b/>
        <sz val="10"/>
        <rFont val="Source Sans Pro"/>
        <family val="2"/>
      </rPr>
      <t>4470/5028</t>
    </r>
  </si>
  <si>
    <r>
      <t xml:space="preserve">Tipo de Plan de Estudios: </t>
    </r>
    <r>
      <rPr>
        <b/>
        <sz val="10"/>
        <rFont val="Source Sans Pro"/>
        <family val="2"/>
      </rPr>
      <t>Científico-Práctico</t>
    </r>
  </si>
  <si>
    <r>
      <t>Título que se otorga:</t>
    </r>
    <r>
      <rPr>
        <b/>
        <sz val="10"/>
        <rFont val="Source Sans Pro"/>
        <family val="2"/>
      </rPr>
      <t xml:space="preserve"> Licenciado(a) en Ingeniería en Ciudades Inteligentes y Sostenibles</t>
    </r>
  </si>
  <si>
    <r>
      <t xml:space="preserve">Certificado que se otorga: </t>
    </r>
    <r>
      <rPr>
        <b/>
        <sz val="10"/>
        <rFont val="Source Sans Pro"/>
        <family val="2"/>
      </rPr>
      <t>Licenciado(a) en Ingeniería en Ciudades Inteligentes y Sostenibles</t>
    </r>
  </si>
  <si>
    <r>
      <t xml:space="preserve">Unidad Académica: </t>
    </r>
    <r>
      <rPr>
        <b/>
        <sz val="10"/>
        <rFont val="Source Sans Pro"/>
        <family val="2"/>
      </rPr>
      <t>Facultad de Ciencias de la Electrónica</t>
    </r>
  </si>
  <si>
    <t>Bases de datos, Estructura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</si>
</sst>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Source Sans Pro"/>
      <family val="2"/>
    </font>
    <font>
      <sz val="8"/>
      <name val="Calibri"/>
      <family val="2"/>
      <scheme val="minor"/>
    </font>
    <font>
      <b/>
      <sz val="10"/>
      <name val="Source Sans Pro"/>
      <family val="2"/>
    </font>
    <font>
      <vertAlign val="superscript"/>
      <sz val="10"/>
      <name val="Source Sans Pro"/>
      <family val="2"/>
    </font>
    <font>
      <sz val="10"/>
      <color theme="9"/>
      <name val="Source Sans Pro"/>
      <family val="2"/>
    </font>
    <font>
      <b/>
      <sz val="10"/>
      <color theme="9"/>
      <name val="Source Sans Pro"/>
      <family val="2"/>
    </font>
    <font>
      <sz val="10"/>
      <color rgb="FF000000"/>
      <name val="Source Sans Pro"/>
      <family val="2"/>
    </font>
    <font>
      <b/>
      <sz val="10"/>
      <color rgb="FF000000"/>
      <name val="Source Sans Pro"/>
      <family val="2"/>
    </font>
    <font>
      <b/>
      <vertAlign val="superscript"/>
      <sz val="10"/>
      <color theme="9"/>
      <name val="Source Sans Pro"/>
      <family val="2"/>
    </font>
    <font>
      <sz val="10"/>
      <color theme="1"/>
      <name val="Source Sans Pro"/>
      <family val="2"/>
    </font>
    <font>
      <vertAlign val="superscript"/>
      <sz val="10"/>
      <color rgb="FF000000"/>
      <name val="Source Sans Pro"/>
      <family val="2"/>
    </font>
  </fonts>
  <fills count="11">
    <fill>
      <patternFill patternType="none"/>
    </fill>
    <fill>
      <patternFill patternType="gray125"/>
    </fill>
    <fill>
      <patternFill patternType="solid">
        <fgColor rgb="FF80C4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89999084444715716"/>
        <bgColor rgb="FFBDD6EE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9" tint="-0.499984740745262"/>
        <bgColor rgb="FF8EAADB"/>
      </patternFill>
    </fill>
    <fill>
      <patternFill patternType="solid">
        <fgColor rgb="FF003B5C"/>
        <bgColor indexed="64"/>
      </patternFill>
    </fill>
    <fill>
      <patternFill patternType="lightDown">
        <fgColor theme="9" tint="-0.499984740745262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83">
    <xf numFmtId="0" fontId="0" fillId="0" borderId="0" xfId="0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0" fillId="0" borderId="1" xfId="0" applyFont="1" applyBorder="1" applyAlignment="1">
      <alignment horizontal="center" vertical="center" wrapText="1"/>
    </xf>
    <xf numFmtId="0" fontId="14" fillId="10" borderId="0" xfId="0" applyFont="1" applyFill="1"/>
    <xf numFmtId="0" fontId="6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left" vertical="center" wrapText="1"/>
    </xf>
    <xf numFmtId="0" fontId="9" fillId="7" borderId="17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left" vertical="center" wrapText="1"/>
    </xf>
    <xf numFmtId="0" fontId="9" fillId="7" borderId="11" xfId="0" applyFont="1" applyFill="1" applyBorder="1" applyAlignment="1">
      <alignment horizontal="left" vertical="center" wrapText="1"/>
    </xf>
    <xf numFmtId="0" fontId="9" fillId="7" borderId="1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</cellXfs>
  <cellStyles count="4">
    <cellStyle name="Excel Built-in Normal" xfId="1" xr:uid="{A8A23528-2961-4157-B1A0-93D3D3CED152}"/>
    <cellStyle name="Normal" xfId="0" builtinId="0"/>
    <cellStyle name="Normal 2" xfId="2" xr:uid="{B1087088-097D-4260-9C76-BD4DD14CD845}"/>
    <cellStyle name="Normal 2 2" xfId="3" xr:uid="{16B11E6E-44A7-4935-BF89-6EF71350D3D0}"/>
  </cellStyles>
  <dxfs count="0"/>
  <tableStyles count="0" defaultTableStyle="TableStyleMedium2" defaultPivotStyle="PivotStyleLight16"/>
  <colors>
    <mruColors>
      <color rgb="FFBFBFBF"/>
      <color rgb="FFD5F0FF"/>
      <color rgb="FF808080"/>
      <color rgb="FF80C4E8"/>
      <color rgb="FF003B5C"/>
      <color rgb="FF175C81"/>
      <color rgb="FF093556"/>
      <color rgb="FF5484A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BUAP">
      <a:dk1>
        <a:srgbClr val="003B5C"/>
      </a:dk1>
      <a:lt1>
        <a:srgbClr val="00B5E2"/>
      </a:lt1>
      <a:dk2>
        <a:srgbClr val="ED7102"/>
      </a:dk2>
      <a:lt2>
        <a:srgbClr val="E61983"/>
      </a:lt2>
      <a:accent1>
        <a:srgbClr val="FECD1B"/>
      </a:accent1>
      <a:accent2>
        <a:srgbClr val="76B72A"/>
      </a:accent2>
      <a:accent3>
        <a:srgbClr val="4DBCC6"/>
      </a:accent3>
      <a:accent4>
        <a:srgbClr val="BCBCBC"/>
      </a:accent4>
      <a:accent5>
        <a:srgbClr val="000000"/>
      </a:accent5>
      <a:accent6>
        <a:srgbClr val="FFFFFF"/>
      </a:accent6>
      <a:hlink>
        <a:srgbClr val="945F38"/>
      </a:hlink>
      <a:folHlink>
        <a:srgbClr val="6831D7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9"/>
  <sheetViews>
    <sheetView showGridLines="0" tabSelected="1" zoomScaleNormal="100" workbookViewId="0">
      <selection activeCell="D8" sqref="D1:E1048576"/>
    </sheetView>
  </sheetViews>
  <sheetFormatPr baseColWidth="10" defaultColWidth="11.42578125" defaultRowHeight="13.5" x14ac:dyDescent="0.25"/>
  <cols>
    <col min="1" max="1" width="3.5703125" style="2" bestFit="1" customWidth="1"/>
    <col min="2" max="2" width="9.5703125" style="1" customWidth="1"/>
    <col min="3" max="3" width="35.28515625" style="2" customWidth="1"/>
    <col min="4" max="4" width="8.85546875" style="2" hidden="1" customWidth="1"/>
    <col min="5" max="5" width="10.7109375" style="2" hidden="1" customWidth="1"/>
    <col min="6" max="6" width="8.140625" style="2" customWidth="1"/>
    <col min="7" max="7" width="8.5703125" style="2" bestFit="1" customWidth="1"/>
    <col min="8" max="8" width="11.140625" style="2" customWidth="1"/>
    <col min="9" max="9" width="15" style="2" customWidth="1"/>
    <col min="10" max="10" width="10.28515625" style="2" customWidth="1"/>
    <col min="11" max="11" width="7.85546875" style="2" customWidth="1"/>
    <col min="12" max="12" width="16" style="2" bestFit="1" customWidth="1"/>
    <col min="13" max="16384" width="11.42578125" style="2"/>
  </cols>
  <sheetData>
    <row r="1" spans="1:12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x14ac:dyDescent="0.25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 x14ac:dyDescent="0.25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2" x14ac:dyDescent="0.25">
      <c r="A4" s="71" t="s">
        <v>145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 x14ac:dyDescent="0.25">
      <c r="A5" s="71" t="s">
        <v>141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 x14ac:dyDescent="0.25">
      <c r="A6" s="71" t="s">
        <v>142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</row>
    <row r="7" spans="1:12" x14ac:dyDescent="0.25">
      <c r="A7" s="71" t="s">
        <v>3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</row>
    <row r="8" spans="1:12" x14ac:dyDescent="0.25">
      <c r="A8" s="3" t="s">
        <v>72</v>
      </c>
      <c r="B8" s="38"/>
      <c r="C8" s="3"/>
      <c r="D8" s="3"/>
      <c r="E8" s="3"/>
      <c r="F8" s="3"/>
      <c r="G8" s="3"/>
      <c r="H8" s="3"/>
      <c r="I8" s="3"/>
      <c r="J8" s="3"/>
      <c r="K8" s="3"/>
      <c r="L8" s="28"/>
    </row>
    <row r="9" spans="1:12" x14ac:dyDescent="0.25">
      <c r="A9" s="73" t="s">
        <v>143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28"/>
    </row>
    <row r="10" spans="1:12" x14ac:dyDescent="0.25">
      <c r="A10" s="3"/>
      <c r="B10" s="3" t="s">
        <v>149</v>
      </c>
      <c r="C10" s="3"/>
      <c r="D10" s="3"/>
      <c r="E10" s="3"/>
      <c r="F10" s="3"/>
      <c r="G10" s="3"/>
      <c r="H10" s="3"/>
      <c r="I10" s="3"/>
      <c r="J10" s="3"/>
      <c r="K10" s="3"/>
      <c r="L10" s="28"/>
    </row>
    <row r="11" spans="1:12" x14ac:dyDescent="0.25">
      <c r="A11" s="3"/>
      <c r="B11" s="3" t="s">
        <v>150</v>
      </c>
      <c r="C11" s="3"/>
      <c r="D11" s="3"/>
      <c r="E11" s="3"/>
      <c r="F11" s="3"/>
      <c r="G11" s="3"/>
      <c r="H11" s="3"/>
      <c r="I11" s="3"/>
      <c r="J11" s="3"/>
      <c r="K11" s="3"/>
      <c r="L11" s="28"/>
    </row>
    <row r="12" spans="1:12" x14ac:dyDescent="0.25">
      <c r="A12" s="3"/>
      <c r="B12" s="3" t="s">
        <v>151</v>
      </c>
      <c r="C12" s="3"/>
      <c r="D12" s="3"/>
      <c r="E12" s="3"/>
      <c r="F12" s="3"/>
      <c r="G12" s="3"/>
      <c r="H12" s="3"/>
      <c r="I12" s="3"/>
      <c r="J12" s="3"/>
      <c r="K12" s="3"/>
      <c r="L12" s="35"/>
    </row>
    <row r="13" spans="1:12" x14ac:dyDescent="0.25">
      <c r="A13" s="73" t="s">
        <v>152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35"/>
    </row>
    <row r="14" spans="1:12" x14ac:dyDescent="0.25">
      <c r="A14" s="73" t="s">
        <v>153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35"/>
    </row>
    <row r="15" spans="1:12" x14ac:dyDescent="0.25">
      <c r="A15" s="73" t="s">
        <v>154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35"/>
    </row>
    <row r="16" spans="1:12" x14ac:dyDescent="0.25">
      <c r="A16" s="3" t="s">
        <v>155</v>
      </c>
      <c r="B16" s="38"/>
      <c r="C16" s="3"/>
      <c r="D16" s="3"/>
      <c r="E16" s="3"/>
      <c r="F16" s="3"/>
      <c r="G16" s="3"/>
      <c r="H16" s="3"/>
      <c r="I16" s="3"/>
      <c r="J16" s="3"/>
      <c r="K16" s="3"/>
      <c r="L16" s="35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5.15" customHeight="1" x14ac:dyDescent="0.25">
      <c r="A18" s="72" t="s">
        <v>4</v>
      </c>
      <c r="B18" s="72" t="s">
        <v>5</v>
      </c>
      <c r="C18" s="72" t="s">
        <v>6</v>
      </c>
      <c r="D18" s="72" t="s">
        <v>7</v>
      </c>
      <c r="E18" s="72" t="s">
        <v>8</v>
      </c>
      <c r="F18" s="72" t="s">
        <v>9</v>
      </c>
      <c r="G18" s="72"/>
      <c r="H18" s="72" t="s">
        <v>10</v>
      </c>
      <c r="I18" s="72" t="s">
        <v>11</v>
      </c>
      <c r="J18" s="72" t="s">
        <v>12</v>
      </c>
      <c r="K18" s="72" t="s">
        <v>13</v>
      </c>
      <c r="L18" s="72" t="s">
        <v>14</v>
      </c>
    </row>
    <row r="19" spans="1:12" ht="15" x14ac:dyDescent="0.25">
      <c r="A19" s="72"/>
      <c r="B19" s="72"/>
      <c r="C19" s="72"/>
      <c r="D19" s="72"/>
      <c r="E19" s="72"/>
      <c r="F19" s="34" t="s">
        <v>15</v>
      </c>
      <c r="G19" s="34" t="s">
        <v>16</v>
      </c>
      <c r="H19" s="72"/>
      <c r="I19" s="72"/>
      <c r="J19" s="72"/>
      <c r="K19" s="72"/>
      <c r="L19" s="72"/>
    </row>
    <row r="20" spans="1:12" x14ac:dyDescent="0.25">
      <c r="A20" s="74" t="s">
        <v>17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</row>
    <row r="21" spans="1:12" x14ac:dyDescent="0.25">
      <c r="A21" s="44" t="s">
        <v>18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12" ht="27" x14ac:dyDescent="0.25">
      <c r="A22" s="4">
        <v>1</v>
      </c>
      <c r="B22" s="5" t="s">
        <v>19</v>
      </c>
      <c r="C22" s="6" t="s">
        <v>20</v>
      </c>
      <c r="D22" s="4">
        <v>1</v>
      </c>
      <c r="E22" s="4" t="s">
        <v>21</v>
      </c>
      <c r="F22" s="4">
        <v>1</v>
      </c>
      <c r="G22" s="4">
        <v>2</v>
      </c>
      <c r="H22" s="4">
        <v>3</v>
      </c>
      <c r="I22" s="4">
        <v>16</v>
      </c>
      <c r="J22" s="4">
        <v>70</v>
      </c>
      <c r="K22" s="4">
        <v>4</v>
      </c>
      <c r="L22" s="4" t="s">
        <v>22</v>
      </c>
    </row>
    <row r="23" spans="1:12" x14ac:dyDescent="0.25">
      <c r="A23" s="4">
        <v>2</v>
      </c>
      <c r="B23" s="7" t="s">
        <v>23</v>
      </c>
      <c r="C23" s="6" t="s">
        <v>24</v>
      </c>
      <c r="D23" s="4">
        <v>3</v>
      </c>
      <c r="E23" s="4" t="s">
        <v>21</v>
      </c>
      <c r="F23" s="4">
        <v>1</v>
      </c>
      <c r="G23" s="4">
        <v>2</v>
      </c>
      <c r="H23" s="4">
        <v>3</v>
      </c>
      <c r="I23" s="4">
        <v>16</v>
      </c>
      <c r="J23" s="4">
        <v>70</v>
      </c>
      <c r="K23" s="4">
        <v>4</v>
      </c>
      <c r="L23" s="4" t="s">
        <v>19</v>
      </c>
    </row>
    <row r="24" spans="1:12" x14ac:dyDescent="0.25">
      <c r="A24" s="4">
        <v>3</v>
      </c>
      <c r="B24" s="5" t="s">
        <v>25</v>
      </c>
      <c r="C24" s="6" t="s">
        <v>26</v>
      </c>
      <c r="D24" s="4">
        <v>1</v>
      </c>
      <c r="E24" s="4" t="s">
        <v>21</v>
      </c>
      <c r="F24" s="4">
        <v>2</v>
      </c>
      <c r="G24" s="4">
        <v>2</v>
      </c>
      <c r="H24" s="4">
        <v>4</v>
      </c>
      <c r="I24" s="4">
        <v>0</v>
      </c>
      <c r="J24" s="4">
        <v>72</v>
      </c>
      <c r="K24" s="4">
        <v>4</v>
      </c>
      <c r="L24" s="4" t="s">
        <v>22</v>
      </c>
    </row>
    <row r="25" spans="1:12" x14ac:dyDescent="0.25">
      <c r="A25" s="4">
        <v>4</v>
      </c>
      <c r="B25" s="5" t="s">
        <v>27</v>
      </c>
      <c r="C25" s="6" t="s">
        <v>28</v>
      </c>
      <c r="D25" s="4">
        <v>2</v>
      </c>
      <c r="E25" s="4" t="s">
        <v>21</v>
      </c>
      <c r="F25" s="4">
        <v>2</v>
      </c>
      <c r="G25" s="4">
        <v>2</v>
      </c>
      <c r="H25" s="4">
        <v>4</v>
      </c>
      <c r="I25" s="4">
        <v>0</v>
      </c>
      <c r="J25" s="4">
        <v>72</v>
      </c>
      <c r="K25" s="4">
        <v>4</v>
      </c>
      <c r="L25" s="4" t="s">
        <v>25</v>
      </c>
    </row>
    <row r="26" spans="1:12" x14ac:dyDescent="0.25">
      <c r="A26" s="4">
        <v>5</v>
      </c>
      <c r="B26" s="5" t="s">
        <v>29</v>
      </c>
      <c r="C26" s="8" t="s">
        <v>30</v>
      </c>
      <c r="D26" s="9">
        <v>3</v>
      </c>
      <c r="E26" s="4" t="s">
        <v>21</v>
      </c>
      <c r="F26" s="9">
        <v>2</v>
      </c>
      <c r="G26" s="9">
        <v>2</v>
      </c>
      <c r="H26" s="9">
        <v>4</v>
      </c>
      <c r="I26" s="9">
        <v>0</v>
      </c>
      <c r="J26" s="9">
        <v>72</v>
      </c>
      <c r="K26" s="9">
        <v>4</v>
      </c>
      <c r="L26" s="9" t="s">
        <v>27</v>
      </c>
    </row>
    <row r="27" spans="1:12" x14ac:dyDescent="0.25">
      <c r="A27" s="4">
        <v>6</v>
      </c>
      <c r="B27" s="5" t="s">
        <v>31</v>
      </c>
      <c r="C27" s="10" t="s">
        <v>32</v>
      </c>
      <c r="D27" s="11">
        <v>4</v>
      </c>
      <c r="E27" s="4" t="s">
        <v>21</v>
      </c>
      <c r="F27" s="11">
        <v>2</v>
      </c>
      <c r="G27" s="11">
        <v>2</v>
      </c>
      <c r="H27" s="11">
        <v>4</v>
      </c>
      <c r="I27" s="11">
        <v>0</v>
      </c>
      <c r="J27" s="11">
        <v>72</v>
      </c>
      <c r="K27" s="11">
        <v>4</v>
      </c>
      <c r="L27" s="11" t="s">
        <v>29</v>
      </c>
    </row>
    <row r="28" spans="1:12" x14ac:dyDescent="0.25">
      <c r="A28" s="42"/>
      <c r="B28" s="75"/>
      <c r="C28" s="76" t="s">
        <v>33</v>
      </c>
      <c r="D28" s="76"/>
      <c r="E28" s="76"/>
      <c r="F28" s="19">
        <f>SUM(F22:F27)</f>
        <v>10</v>
      </c>
      <c r="G28" s="19">
        <f t="shared" ref="G28:K28" si="0">SUM(G22:G27)</f>
        <v>12</v>
      </c>
      <c r="H28" s="19">
        <f t="shared" si="0"/>
        <v>22</v>
      </c>
      <c r="I28" s="19">
        <f t="shared" si="0"/>
        <v>32</v>
      </c>
      <c r="J28" s="19">
        <f t="shared" si="0"/>
        <v>428</v>
      </c>
      <c r="K28" s="19">
        <f t="shared" si="0"/>
        <v>24</v>
      </c>
      <c r="L28" s="19"/>
    </row>
    <row r="29" spans="1:12" x14ac:dyDescent="0.25">
      <c r="A29" s="44" t="s">
        <v>64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</row>
    <row r="30" spans="1:12" x14ac:dyDescent="0.25">
      <c r="A30" s="4">
        <v>7</v>
      </c>
      <c r="B30" s="31"/>
      <c r="C30" s="6" t="s">
        <v>120</v>
      </c>
      <c r="D30" s="4">
        <v>1</v>
      </c>
      <c r="E30" s="4" t="s">
        <v>21</v>
      </c>
      <c r="F30" s="4">
        <v>4</v>
      </c>
      <c r="G30" s="4">
        <v>1</v>
      </c>
      <c r="H30" s="4">
        <v>5</v>
      </c>
      <c r="I30" s="4">
        <v>0</v>
      </c>
      <c r="J30" s="4">
        <v>90</v>
      </c>
      <c r="K30" s="4">
        <v>6</v>
      </c>
      <c r="L30" s="4" t="s">
        <v>22</v>
      </c>
    </row>
    <row r="31" spans="1:12" ht="40.5" x14ac:dyDescent="0.25">
      <c r="A31" s="36">
        <v>8</v>
      </c>
      <c r="B31" s="31"/>
      <c r="C31" s="6" t="s">
        <v>74</v>
      </c>
      <c r="D31" s="4">
        <v>3</v>
      </c>
      <c r="E31" s="4" t="s">
        <v>21</v>
      </c>
      <c r="F31" s="4">
        <v>4</v>
      </c>
      <c r="G31" s="4">
        <v>1</v>
      </c>
      <c r="H31" s="4">
        <v>5</v>
      </c>
      <c r="I31" s="4">
        <v>0</v>
      </c>
      <c r="J31" s="4">
        <v>90</v>
      </c>
      <c r="K31" s="4">
        <v>6</v>
      </c>
      <c r="L31" s="4" t="s">
        <v>120</v>
      </c>
    </row>
    <row r="32" spans="1:12" ht="40.5" x14ac:dyDescent="0.25">
      <c r="A32" s="36">
        <v>9</v>
      </c>
      <c r="B32" s="31"/>
      <c r="C32" s="6" t="s">
        <v>75</v>
      </c>
      <c r="D32" s="4">
        <v>3</v>
      </c>
      <c r="E32" s="4" t="s">
        <v>21</v>
      </c>
      <c r="F32" s="4">
        <v>4</v>
      </c>
      <c r="G32" s="4">
        <v>1</v>
      </c>
      <c r="H32" s="4">
        <v>5</v>
      </c>
      <c r="I32" s="4">
        <v>0</v>
      </c>
      <c r="J32" s="4">
        <v>90</v>
      </c>
      <c r="K32" s="4">
        <v>6</v>
      </c>
      <c r="L32" s="4" t="s">
        <v>120</v>
      </c>
    </row>
    <row r="33" spans="1:12" x14ac:dyDescent="0.25">
      <c r="A33" s="36">
        <v>10</v>
      </c>
      <c r="B33" s="31"/>
      <c r="C33" s="6" t="s">
        <v>76</v>
      </c>
      <c r="D33" s="4">
        <v>4</v>
      </c>
      <c r="E33" s="4" t="s">
        <v>21</v>
      </c>
      <c r="F33" s="4">
        <v>4</v>
      </c>
      <c r="G33" s="4">
        <v>1</v>
      </c>
      <c r="H33" s="4">
        <v>5</v>
      </c>
      <c r="I33" s="4">
        <v>0</v>
      </c>
      <c r="J33" s="4">
        <v>90</v>
      </c>
      <c r="K33" s="4">
        <v>6</v>
      </c>
      <c r="L33" s="4" t="s">
        <v>75</v>
      </c>
    </row>
    <row r="34" spans="1:12" x14ac:dyDescent="0.25">
      <c r="A34" s="42"/>
      <c r="B34" s="77"/>
      <c r="C34" s="78" t="s">
        <v>73</v>
      </c>
      <c r="D34" s="79"/>
      <c r="E34" s="80"/>
      <c r="F34" s="19">
        <f>SUM(F30:F33)</f>
        <v>16</v>
      </c>
      <c r="G34" s="19">
        <f t="shared" ref="G34:K34" si="1">SUM(G30:G33)</f>
        <v>4</v>
      </c>
      <c r="H34" s="19">
        <f t="shared" si="1"/>
        <v>20</v>
      </c>
      <c r="I34" s="19">
        <f t="shared" si="1"/>
        <v>0</v>
      </c>
      <c r="J34" s="19">
        <f t="shared" si="1"/>
        <v>360</v>
      </c>
      <c r="K34" s="19">
        <f t="shared" si="1"/>
        <v>24</v>
      </c>
      <c r="L34" s="19"/>
    </row>
    <row r="35" spans="1:12" x14ac:dyDescent="0.25">
      <c r="A35" s="44" t="s">
        <v>121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1:12" x14ac:dyDescent="0.25">
      <c r="A36" s="4">
        <v>11</v>
      </c>
      <c r="B36" s="31"/>
      <c r="C36" s="6" t="s">
        <v>123</v>
      </c>
      <c r="D36" s="4">
        <v>2</v>
      </c>
      <c r="E36" s="4" t="s">
        <v>21</v>
      </c>
      <c r="F36" s="4">
        <v>4</v>
      </c>
      <c r="G36" s="4">
        <v>1</v>
      </c>
      <c r="H36" s="4">
        <v>5</v>
      </c>
      <c r="I36" s="4">
        <v>0</v>
      </c>
      <c r="J36" s="4">
        <v>90</v>
      </c>
      <c r="K36" s="4">
        <v>6</v>
      </c>
      <c r="L36" s="4" t="s">
        <v>22</v>
      </c>
    </row>
    <row r="37" spans="1:12" x14ac:dyDescent="0.25">
      <c r="A37" s="42"/>
      <c r="B37" s="77"/>
      <c r="C37" s="78" t="s">
        <v>122</v>
      </c>
      <c r="D37" s="79"/>
      <c r="E37" s="80"/>
      <c r="F37" s="19">
        <f>SUM(F36:F36)</f>
        <v>4</v>
      </c>
      <c r="G37" s="19">
        <f t="shared" ref="G37:K37" si="2">SUM(G36:G36)</f>
        <v>1</v>
      </c>
      <c r="H37" s="19">
        <f t="shared" si="2"/>
        <v>5</v>
      </c>
      <c r="I37" s="19">
        <f t="shared" si="2"/>
        <v>0</v>
      </c>
      <c r="J37" s="19">
        <f t="shared" si="2"/>
        <v>90</v>
      </c>
      <c r="K37" s="19">
        <f t="shared" si="2"/>
        <v>6</v>
      </c>
      <c r="L37" s="19"/>
    </row>
    <row r="38" spans="1:12" x14ac:dyDescent="0.25">
      <c r="A38" s="44" t="s">
        <v>67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</row>
    <row r="39" spans="1:12" x14ac:dyDescent="0.25">
      <c r="A39" s="4">
        <v>12</v>
      </c>
      <c r="B39" s="7"/>
      <c r="C39" s="12" t="s">
        <v>61</v>
      </c>
      <c r="D39" s="4">
        <v>1</v>
      </c>
      <c r="E39" s="4" t="s">
        <v>21</v>
      </c>
      <c r="F39" s="4">
        <v>3</v>
      </c>
      <c r="G39" s="4">
        <v>2</v>
      </c>
      <c r="H39" s="4">
        <v>5</v>
      </c>
      <c r="I39" s="4">
        <v>0</v>
      </c>
      <c r="J39" s="4">
        <v>90</v>
      </c>
      <c r="K39" s="4">
        <v>6</v>
      </c>
      <c r="L39" s="13" t="s">
        <v>22</v>
      </c>
    </row>
    <row r="40" spans="1:12" x14ac:dyDescent="0.25">
      <c r="A40" s="4">
        <v>13</v>
      </c>
      <c r="B40" s="7"/>
      <c r="C40" s="12" t="s">
        <v>77</v>
      </c>
      <c r="D40" s="4">
        <v>2</v>
      </c>
      <c r="E40" s="4" t="s">
        <v>21</v>
      </c>
      <c r="F40" s="4">
        <v>3</v>
      </c>
      <c r="G40" s="4">
        <v>2</v>
      </c>
      <c r="H40" s="4">
        <v>5</v>
      </c>
      <c r="I40" s="4">
        <v>0</v>
      </c>
      <c r="J40" s="4">
        <v>90</v>
      </c>
      <c r="K40" s="4">
        <v>6</v>
      </c>
      <c r="L40" s="13" t="s">
        <v>22</v>
      </c>
    </row>
    <row r="41" spans="1:12" x14ac:dyDescent="0.25">
      <c r="A41" s="4">
        <v>14</v>
      </c>
      <c r="B41" s="7"/>
      <c r="C41" s="12" t="s">
        <v>78</v>
      </c>
      <c r="D41" s="4">
        <v>2</v>
      </c>
      <c r="E41" s="4" t="s">
        <v>21</v>
      </c>
      <c r="F41" s="4">
        <v>3</v>
      </c>
      <c r="G41" s="4">
        <v>2</v>
      </c>
      <c r="H41" s="4">
        <v>5</v>
      </c>
      <c r="I41" s="4">
        <v>0</v>
      </c>
      <c r="J41" s="4">
        <v>90</v>
      </c>
      <c r="K41" s="4">
        <v>6</v>
      </c>
      <c r="L41" s="13" t="s">
        <v>22</v>
      </c>
    </row>
    <row r="42" spans="1:12" x14ac:dyDescent="0.25">
      <c r="A42" s="4">
        <v>15</v>
      </c>
      <c r="B42" s="7"/>
      <c r="C42" s="12" t="s">
        <v>79</v>
      </c>
      <c r="D42" s="4">
        <v>3</v>
      </c>
      <c r="E42" s="4" t="s">
        <v>21</v>
      </c>
      <c r="F42" s="4">
        <v>3</v>
      </c>
      <c r="G42" s="4">
        <v>2</v>
      </c>
      <c r="H42" s="4">
        <v>5</v>
      </c>
      <c r="I42" s="4">
        <v>0</v>
      </c>
      <c r="J42" s="4">
        <v>90</v>
      </c>
      <c r="K42" s="4">
        <v>6</v>
      </c>
      <c r="L42" s="13" t="s">
        <v>61</v>
      </c>
    </row>
    <row r="43" spans="1:12" ht="27" x14ac:dyDescent="0.25">
      <c r="A43" s="4">
        <v>16</v>
      </c>
      <c r="B43" s="7"/>
      <c r="C43" s="12" t="s">
        <v>80</v>
      </c>
      <c r="D43" s="4">
        <v>4</v>
      </c>
      <c r="E43" s="4" t="s">
        <v>21</v>
      </c>
      <c r="F43" s="4">
        <v>3</v>
      </c>
      <c r="G43" s="4">
        <v>2</v>
      </c>
      <c r="H43" s="4">
        <v>5</v>
      </c>
      <c r="I43" s="4">
        <v>0</v>
      </c>
      <c r="J43" s="4">
        <v>90</v>
      </c>
      <c r="K43" s="4">
        <v>6</v>
      </c>
      <c r="L43" s="13" t="s">
        <v>77</v>
      </c>
    </row>
    <row r="44" spans="1:12" ht="40.5" x14ac:dyDescent="0.25">
      <c r="A44" s="4">
        <v>17</v>
      </c>
      <c r="B44" s="7"/>
      <c r="C44" s="12" t="s">
        <v>81</v>
      </c>
      <c r="D44" s="4">
        <v>4</v>
      </c>
      <c r="E44" s="4" t="s">
        <v>21</v>
      </c>
      <c r="F44" s="4">
        <v>3</v>
      </c>
      <c r="G44" s="4">
        <v>2</v>
      </c>
      <c r="H44" s="4">
        <v>5</v>
      </c>
      <c r="I44" s="4">
        <v>0</v>
      </c>
      <c r="J44" s="4">
        <v>90</v>
      </c>
      <c r="K44" s="4">
        <v>6</v>
      </c>
      <c r="L44" s="13" t="s">
        <v>156</v>
      </c>
    </row>
    <row r="45" spans="1:12" x14ac:dyDescent="0.25">
      <c r="A45" s="42"/>
      <c r="B45" s="43"/>
      <c r="C45" s="20" t="s">
        <v>71</v>
      </c>
      <c r="D45" s="21"/>
      <c r="E45" s="21"/>
      <c r="F45" s="19">
        <f>SUM(F39:F44)</f>
        <v>18</v>
      </c>
      <c r="G45" s="19">
        <f t="shared" ref="G45:K45" si="3">SUM(G39:G44)</f>
        <v>12</v>
      </c>
      <c r="H45" s="19">
        <f t="shared" si="3"/>
        <v>30</v>
      </c>
      <c r="I45" s="19">
        <f t="shared" si="3"/>
        <v>0</v>
      </c>
      <c r="J45" s="19">
        <f t="shared" si="3"/>
        <v>540</v>
      </c>
      <c r="K45" s="19">
        <f t="shared" si="3"/>
        <v>36</v>
      </c>
      <c r="L45" s="19"/>
    </row>
    <row r="46" spans="1:12" x14ac:dyDescent="0.25">
      <c r="A46" s="44" t="s">
        <v>82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 spans="1:12" x14ac:dyDescent="0.25">
      <c r="A47" s="4">
        <v>18</v>
      </c>
      <c r="B47" s="31"/>
      <c r="C47" s="12" t="s">
        <v>83</v>
      </c>
      <c r="D47" s="4">
        <v>1</v>
      </c>
      <c r="E47" s="4" t="s">
        <v>21</v>
      </c>
      <c r="F47" s="4">
        <v>2</v>
      </c>
      <c r="G47" s="4">
        <v>2</v>
      </c>
      <c r="H47" s="4">
        <v>4</v>
      </c>
      <c r="I47" s="4">
        <v>0</v>
      </c>
      <c r="J47" s="4">
        <v>72</v>
      </c>
      <c r="K47" s="4">
        <v>4</v>
      </c>
      <c r="L47" s="13" t="s">
        <v>22</v>
      </c>
    </row>
    <row r="48" spans="1:12" x14ac:dyDescent="0.25">
      <c r="A48" s="4">
        <v>19</v>
      </c>
      <c r="B48" s="31"/>
      <c r="C48" s="12" t="s">
        <v>84</v>
      </c>
      <c r="D48" s="4">
        <v>2</v>
      </c>
      <c r="E48" s="4" t="s">
        <v>21</v>
      </c>
      <c r="F48" s="4">
        <v>2</v>
      </c>
      <c r="G48" s="4">
        <v>2</v>
      </c>
      <c r="H48" s="4">
        <v>4</v>
      </c>
      <c r="I48" s="4">
        <v>0</v>
      </c>
      <c r="J48" s="4">
        <v>72</v>
      </c>
      <c r="K48" s="4">
        <v>4</v>
      </c>
      <c r="L48" s="13" t="s">
        <v>83</v>
      </c>
    </row>
    <row r="49" spans="1:12" x14ac:dyDescent="0.25">
      <c r="A49" s="42"/>
      <c r="B49" s="43"/>
      <c r="C49" s="20" t="s">
        <v>85</v>
      </c>
      <c r="D49" s="21"/>
      <c r="E49" s="21"/>
      <c r="F49" s="19">
        <f>SUM(F47:F48)</f>
        <v>4</v>
      </c>
      <c r="G49" s="19">
        <f t="shared" ref="G49:K49" si="4">SUM(G47:G48)</f>
        <v>4</v>
      </c>
      <c r="H49" s="19">
        <f t="shared" si="4"/>
        <v>8</v>
      </c>
      <c r="I49" s="19">
        <f t="shared" si="4"/>
        <v>0</v>
      </c>
      <c r="J49" s="19">
        <f t="shared" si="4"/>
        <v>144</v>
      </c>
      <c r="K49" s="19">
        <f t="shared" si="4"/>
        <v>8</v>
      </c>
      <c r="L49" s="19"/>
    </row>
    <row r="50" spans="1:12" x14ac:dyDescent="0.25">
      <c r="A50" s="44" t="s">
        <v>69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 spans="1:12" ht="54" x14ac:dyDescent="0.25">
      <c r="A51" s="4">
        <v>20</v>
      </c>
      <c r="B51" s="31"/>
      <c r="C51" s="12" t="s">
        <v>86</v>
      </c>
      <c r="D51" s="4">
        <v>2</v>
      </c>
      <c r="E51" s="4" t="s">
        <v>21</v>
      </c>
      <c r="F51" s="4">
        <v>3</v>
      </c>
      <c r="G51" s="4">
        <v>2</v>
      </c>
      <c r="H51" s="4">
        <v>5</v>
      </c>
      <c r="I51" s="4">
        <v>0</v>
      </c>
      <c r="J51" s="4">
        <v>90</v>
      </c>
      <c r="K51" s="4">
        <v>6</v>
      </c>
      <c r="L51" s="13" t="s">
        <v>124</v>
      </c>
    </row>
    <row r="52" spans="1:12" ht="40.5" x14ac:dyDescent="0.25">
      <c r="A52" s="4">
        <v>21</v>
      </c>
      <c r="B52" s="31"/>
      <c r="C52" s="12" t="s">
        <v>63</v>
      </c>
      <c r="D52" s="4">
        <v>4</v>
      </c>
      <c r="E52" s="4" t="s">
        <v>21</v>
      </c>
      <c r="F52" s="4">
        <v>3</v>
      </c>
      <c r="G52" s="4">
        <v>2</v>
      </c>
      <c r="H52" s="4">
        <v>5</v>
      </c>
      <c r="I52" s="4">
        <v>0</v>
      </c>
      <c r="J52" s="4">
        <v>90</v>
      </c>
      <c r="K52" s="4">
        <v>6</v>
      </c>
      <c r="L52" s="13" t="s">
        <v>132</v>
      </c>
    </row>
    <row r="53" spans="1:12" x14ac:dyDescent="0.25">
      <c r="A53" s="42"/>
      <c r="B53" s="43"/>
      <c r="C53" s="20" t="s">
        <v>70</v>
      </c>
      <c r="D53" s="21"/>
      <c r="E53" s="21"/>
      <c r="F53" s="19">
        <f>SUM(F51:F52)</f>
        <v>6</v>
      </c>
      <c r="G53" s="19">
        <f t="shared" ref="G53:K53" si="5">SUM(G51:G52)</f>
        <v>4</v>
      </c>
      <c r="H53" s="19">
        <f t="shared" si="5"/>
        <v>10</v>
      </c>
      <c r="I53" s="19">
        <f t="shared" si="5"/>
        <v>0</v>
      </c>
      <c r="J53" s="19">
        <f t="shared" si="5"/>
        <v>180</v>
      </c>
      <c r="K53" s="19">
        <f t="shared" si="5"/>
        <v>12</v>
      </c>
      <c r="L53" s="19"/>
    </row>
    <row r="54" spans="1:12" x14ac:dyDescent="0.25">
      <c r="A54" s="44" t="s">
        <v>65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</row>
    <row r="55" spans="1:12" ht="27" x14ac:dyDescent="0.25">
      <c r="A55" s="4">
        <v>22</v>
      </c>
      <c r="B55" s="31"/>
      <c r="C55" s="12" t="s">
        <v>124</v>
      </c>
      <c r="D55" s="4">
        <v>1</v>
      </c>
      <c r="E55" s="4" t="s">
        <v>21</v>
      </c>
      <c r="F55" s="4">
        <v>3</v>
      </c>
      <c r="G55" s="4">
        <v>2</v>
      </c>
      <c r="H55" s="4">
        <v>5</v>
      </c>
      <c r="I55" s="4">
        <v>0</v>
      </c>
      <c r="J55" s="4">
        <v>90</v>
      </c>
      <c r="K55" s="4">
        <v>6</v>
      </c>
      <c r="L55" s="13" t="s">
        <v>22</v>
      </c>
    </row>
    <row r="56" spans="1:12" ht="54" x14ac:dyDescent="0.25">
      <c r="A56" s="4">
        <v>23</v>
      </c>
      <c r="B56" s="31"/>
      <c r="C56" s="12" t="s">
        <v>133</v>
      </c>
      <c r="D56" s="4">
        <v>3</v>
      </c>
      <c r="E56" s="4" t="s">
        <v>21</v>
      </c>
      <c r="F56" s="4">
        <v>3</v>
      </c>
      <c r="G56" s="4">
        <v>2</v>
      </c>
      <c r="H56" s="4">
        <v>5</v>
      </c>
      <c r="I56" s="4">
        <v>0</v>
      </c>
      <c r="J56" s="4">
        <v>90</v>
      </c>
      <c r="K56" s="4">
        <v>6</v>
      </c>
      <c r="L56" s="13" t="s">
        <v>124</v>
      </c>
    </row>
    <row r="57" spans="1:12" x14ac:dyDescent="0.25">
      <c r="A57" s="42"/>
      <c r="B57" s="43"/>
      <c r="C57" s="20" t="s">
        <v>66</v>
      </c>
      <c r="D57" s="21"/>
      <c r="E57" s="21"/>
      <c r="F57" s="19">
        <f>SUM(F55:F56)</f>
        <v>6</v>
      </c>
      <c r="G57" s="19">
        <f t="shared" ref="G57:K57" si="6">SUM(G55:G56)</f>
        <v>4</v>
      </c>
      <c r="H57" s="19">
        <f t="shared" si="6"/>
        <v>10</v>
      </c>
      <c r="I57" s="19">
        <f t="shared" si="6"/>
        <v>0</v>
      </c>
      <c r="J57" s="19">
        <f t="shared" si="6"/>
        <v>180</v>
      </c>
      <c r="K57" s="19">
        <f t="shared" si="6"/>
        <v>12</v>
      </c>
      <c r="L57" s="19"/>
    </row>
    <row r="58" spans="1:12" x14ac:dyDescent="0.25">
      <c r="A58" s="44" t="s">
        <v>87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 spans="1:12" x14ac:dyDescent="0.25">
      <c r="A59" s="4">
        <v>24</v>
      </c>
      <c r="B59" s="31"/>
      <c r="C59" s="12" t="s">
        <v>89</v>
      </c>
      <c r="D59" s="4">
        <v>1</v>
      </c>
      <c r="E59" s="4" t="s">
        <v>21</v>
      </c>
      <c r="F59" s="4">
        <v>2</v>
      </c>
      <c r="G59" s="4">
        <v>2</v>
      </c>
      <c r="H59" s="4">
        <v>4</v>
      </c>
      <c r="I59" s="4">
        <v>0</v>
      </c>
      <c r="J59" s="4">
        <v>72</v>
      </c>
      <c r="K59" s="4">
        <v>4</v>
      </c>
      <c r="L59" s="13" t="s">
        <v>22</v>
      </c>
    </row>
    <row r="60" spans="1:12" x14ac:dyDescent="0.25">
      <c r="A60" s="4">
        <v>25</v>
      </c>
      <c r="B60" s="31"/>
      <c r="C60" s="12" t="s">
        <v>119</v>
      </c>
      <c r="D60" s="4">
        <v>2</v>
      </c>
      <c r="E60" s="4" t="s">
        <v>21</v>
      </c>
      <c r="F60" s="4">
        <v>2</v>
      </c>
      <c r="G60" s="4">
        <v>2</v>
      </c>
      <c r="H60" s="4">
        <v>4</v>
      </c>
      <c r="I60" s="4">
        <v>0</v>
      </c>
      <c r="J60" s="4">
        <v>72</v>
      </c>
      <c r="K60" s="4">
        <v>4</v>
      </c>
      <c r="L60" s="13" t="s">
        <v>22</v>
      </c>
    </row>
    <row r="61" spans="1:12" x14ac:dyDescent="0.25">
      <c r="A61" s="4">
        <v>26</v>
      </c>
      <c r="B61" s="31"/>
      <c r="C61" s="12" t="s">
        <v>90</v>
      </c>
      <c r="D61" s="4">
        <v>4</v>
      </c>
      <c r="E61" s="4" t="s">
        <v>21</v>
      </c>
      <c r="F61" s="4">
        <v>2</v>
      </c>
      <c r="G61" s="4">
        <v>2</v>
      </c>
      <c r="H61" s="4">
        <v>4</v>
      </c>
      <c r="I61" s="4">
        <v>0</v>
      </c>
      <c r="J61" s="4">
        <v>72</v>
      </c>
      <c r="K61" s="4">
        <v>4</v>
      </c>
      <c r="L61" s="13" t="s">
        <v>22</v>
      </c>
    </row>
    <row r="62" spans="1:12" x14ac:dyDescent="0.25">
      <c r="A62" s="42"/>
      <c r="B62" s="43"/>
      <c r="C62" s="20" t="s">
        <v>88</v>
      </c>
      <c r="D62" s="21"/>
      <c r="E62" s="21"/>
      <c r="F62" s="19">
        <f>SUM(F59:F61)</f>
        <v>6</v>
      </c>
      <c r="G62" s="19">
        <f t="shared" ref="G62:K62" si="7">SUM(G59:G61)</f>
        <v>6</v>
      </c>
      <c r="H62" s="19">
        <f t="shared" si="7"/>
        <v>12</v>
      </c>
      <c r="I62" s="19">
        <f t="shared" si="7"/>
        <v>0</v>
      </c>
      <c r="J62" s="19">
        <f t="shared" si="7"/>
        <v>216</v>
      </c>
      <c r="K62" s="19">
        <f t="shared" si="7"/>
        <v>12</v>
      </c>
      <c r="L62" s="19"/>
    </row>
    <row r="63" spans="1:12" x14ac:dyDescent="0.25">
      <c r="A63" s="44" t="s">
        <v>68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</row>
    <row r="64" spans="1:12" x14ac:dyDescent="0.25">
      <c r="A64" s="4">
        <v>27</v>
      </c>
      <c r="B64" s="31"/>
      <c r="C64" s="12" t="s">
        <v>92</v>
      </c>
      <c r="D64" s="4">
        <v>3</v>
      </c>
      <c r="E64" s="4" t="s">
        <v>21</v>
      </c>
      <c r="F64" s="4">
        <v>4</v>
      </c>
      <c r="G64" s="4">
        <v>0</v>
      </c>
      <c r="H64" s="4">
        <v>4</v>
      </c>
      <c r="I64" s="4">
        <v>0</v>
      </c>
      <c r="J64" s="4">
        <v>72</v>
      </c>
      <c r="K64" s="4">
        <v>4</v>
      </c>
      <c r="L64" s="13" t="s">
        <v>22</v>
      </c>
    </row>
    <row r="65" spans="1:12" x14ac:dyDescent="0.25">
      <c r="A65" s="4">
        <v>28</v>
      </c>
      <c r="B65" s="31"/>
      <c r="C65" s="12" t="s">
        <v>104</v>
      </c>
      <c r="D65" s="4">
        <v>4</v>
      </c>
      <c r="E65" s="4" t="s">
        <v>21</v>
      </c>
      <c r="F65" s="4">
        <v>4</v>
      </c>
      <c r="G65" s="4">
        <v>0</v>
      </c>
      <c r="H65" s="4">
        <v>4</v>
      </c>
      <c r="I65" s="4">
        <v>0</v>
      </c>
      <c r="J65" s="4">
        <v>72</v>
      </c>
      <c r="K65" s="4">
        <v>4</v>
      </c>
      <c r="L65" s="13" t="s">
        <v>74</v>
      </c>
    </row>
    <row r="66" spans="1:12" x14ac:dyDescent="0.25">
      <c r="A66" s="42"/>
      <c r="B66" s="43"/>
      <c r="C66" s="20" t="s">
        <v>91</v>
      </c>
      <c r="D66" s="21"/>
      <c r="E66" s="21"/>
      <c r="F66" s="19">
        <f>SUM(F64:F65)</f>
        <v>8</v>
      </c>
      <c r="G66" s="19">
        <f t="shared" ref="G66:K66" si="8">SUM(G64:G65)</f>
        <v>0</v>
      </c>
      <c r="H66" s="19">
        <f t="shared" si="8"/>
        <v>8</v>
      </c>
      <c r="I66" s="19">
        <f t="shared" si="8"/>
        <v>0</v>
      </c>
      <c r="J66" s="19">
        <f t="shared" si="8"/>
        <v>144</v>
      </c>
      <c r="K66" s="19">
        <f t="shared" si="8"/>
        <v>8</v>
      </c>
      <c r="L66" s="19"/>
    </row>
    <row r="67" spans="1:12" x14ac:dyDescent="0.25">
      <c r="A67" s="81"/>
      <c r="B67" s="82"/>
      <c r="C67" s="51" t="s">
        <v>34</v>
      </c>
      <c r="D67" s="52"/>
      <c r="E67" s="53"/>
      <c r="F67" s="18">
        <f>F66+F62+F57+F53+F49+F45+F37+F34+F28</f>
        <v>78</v>
      </c>
      <c r="G67" s="18">
        <f t="shared" ref="G67:K67" si="9">G66+G62+G57+G53+G49+G45+G37+G34+G28</f>
        <v>47</v>
      </c>
      <c r="H67" s="18">
        <f t="shared" si="9"/>
        <v>125</v>
      </c>
      <c r="I67" s="18">
        <f t="shared" si="9"/>
        <v>32</v>
      </c>
      <c r="J67" s="18">
        <f t="shared" si="9"/>
        <v>2282</v>
      </c>
      <c r="K67" s="18">
        <f t="shared" si="9"/>
        <v>142</v>
      </c>
      <c r="L67" s="26"/>
    </row>
    <row r="68" spans="1:12" x14ac:dyDescent="0.25">
      <c r="A68" s="74" t="s">
        <v>35</v>
      </c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1:12" x14ac:dyDescent="0.25">
      <c r="A69" s="44" t="s">
        <v>18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spans="1:12" x14ac:dyDescent="0.25">
      <c r="A70" s="14">
        <v>29</v>
      </c>
      <c r="B70" s="7" t="s">
        <v>36</v>
      </c>
      <c r="C70" s="6" t="s">
        <v>37</v>
      </c>
      <c r="D70" s="4">
        <v>6</v>
      </c>
      <c r="E70" s="4" t="s">
        <v>21</v>
      </c>
      <c r="F70" s="4">
        <v>1</v>
      </c>
      <c r="G70" s="4">
        <v>2</v>
      </c>
      <c r="H70" s="4">
        <v>3</v>
      </c>
      <c r="I70" s="4">
        <v>16</v>
      </c>
      <c r="J70" s="4">
        <v>70</v>
      </c>
      <c r="K70" s="4">
        <v>4</v>
      </c>
      <c r="L70" s="4" t="s">
        <v>23</v>
      </c>
    </row>
    <row r="71" spans="1:12" x14ac:dyDescent="0.25">
      <c r="A71" s="42"/>
      <c r="B71" s="43"/>
      <c r="C71" s="78" t="s">
        <v>33</v>
      </c>
      <c r="D71" s="79"/>
      <c r="E71" s="79"/>
      <c r="F71" s="19">
        <f>SUM(F70:F70)</f>
        <v>1</v>
      </c>
      <c r="G71" s="19">
        <f t="shared" ref="G71:K71" si="10">SUM(G70:G70)</f>
        <v>2</v>
      </c>
      <c r="H71" s="19">
        <f t="shared" si="10"/>
        <v>3</v>
      </c>
      <c r="I71" s="19">
        <f t="shared" si="10"/>
        <v>16</v>
      </c>
      <c r="J71" s="19">
        <f t="shared" si="10"/>
        <v>70</v>
      </c>
      <c r="K71" s="19">
        <f t="shared" si="10"/>
        <v>4</v>
      </c>
      <c r="L71" s="19"/>
    </row>
    <row r="72" spans="1:12" x14ac:dyDescent="0.25">
      <c r="A72" s="44" t="s">
        <v>67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</row>
    <row r="73" spans="1:12" ht="27" x14ac:dyDescent="0.25">
      <c r="A73" s="14">
        <v>30</v>
      </c>
      <c r="B73" s="15"/>
      <c r="C73" s="12" t="s">
        <v>94</v>
      </c>
      <c r="D73" s="4">
        <v>5</v>
      </c>
      <c r="E73" s="4" t="s">
        <v>21</v>
      </c>
      <c r="F73" s="14">
        <v>3</v>
      </c>
      <c r="G73" s="14">
        <v>2</v>
      </c>
      <c r="H73" s="14">
        <v>5</v>
      </c>
      <c r="I73" s="14">
        <v>0</v>
      </c>
      <c r="J73" s="14">
        <v>90</v>
      </c>
      <c r="K73" s="14">
        <v>6</v>
      </c>
      <c r="L73" s="13" t="s">
        <v>80</v>
      </c>
    </row>
    <row r="74" spans="1:12" ht="27" x14ac:dyDescent="0.25">
      <c r="A74" s="14">
        <v>31</v>
      </c>
      <c r="B74" s="15"/>
      <c r="C74" s="12" t="s">
        <v>95</v>
      </c>
      <c r="D74" s="4">
        <v>5</v>
      </c>
      <c r="E74" s="4" t="s">
        <v>21</v>
      </c>
      <c r="F74" s="14">
        <v>3</v>
      </c>
      <c r="G74" s="14">
        <v>2</v>
      </c>
      <c r="H74" s="14">
        <v>5</v>
      </c>
      <c r="I74" s="14">
        <v>0</v>
      </c>
      <c r="J74" s="14">
        <v>90</v>
      </c>
      <c r="K74" s="14">
        <v>6</v>
      </c>
      <c r="L74" s="13" t="s">
        <v>81</v>
      </c>
    </row>
    <row r="75" spans="1:12" ht="27" x14ac:dyDescent="0.25">
      <c r="A75" s="14">
        <v>32</v>
      </c>
      <c r="B75" s="15"/>
      <c r="C75" s="12" t="s">
        <v>96</v>
      </c>
      <c r="D75" s="4">
        <v>7</v>
      </c>
      <c r="E75" s="4" t="s">
        <v>21</v>
      </c>
      <c r="F75" s="14">
        <v>3</v>
      </c>
      <c r="G75" s="14">
        <v>2</v>
      </c>
      <c r="H75" s="14">
        <v>5</v>
      </c>
      <c r="I75" s="14">
        <v>0</v>
      </c>
      <c r="J75" s="14">
        <v>90</v>
      </c>
      <c r="K75" s="14">
        <v>6</v>
      </c>
      <c r="L75" s="13" t="s">
        <v>95</v>
      </c>
    </row>
    <row r="76" spans="1:12" ht="27" x14ac:dyDescent="0.25">
      <c r="A76" s="14">
        <v>33</v>
      </c>
      <c r="B76" s="15"/>
      <c r="C76" s="12" t="s">
        <v>62</v>
      </c>
      <c r="D76" s="4">
        <v>7</v>
      </c>
      <c r="E76" s="4" t="s">
        <v>21</v>
      </c>
      <c r="F76" s="14">
        <v>3</v>
      </c>
      <c r="G76" s="14">
        <v>2</v>
      </c>
      <c r="H76" s="14">
        <v>5</v>
      </c>
      <c r="I76" s="14">
        <v>0</v>
      </c>
      <c r="J76" s="14">
        <v>90</v>
      </c>
      <c r="K76" s="14">
        <v>6</v>
      </c>
      <c r="L76" s="13" t="s">
        <v>94</v>
      </c>
    </row>
    <row r="77" spans="1:12" x14ac:dyDescent="0.25">
      <c r="A77" s="42"/>
      <c r="B77" s="43"/>
      <c r="C77" s="22" t="s">
        <v>71</v>
      </c>
      <c r="D77" s="23"/>
      <c r="E77" s="24"/>
      <c r="F77" s="19">
        <f>SUM(F73:F76)</f>
        <v>12</v>
      </c>
      <c r="G77" s="19">
        <f t="shared" ref="G77:K77" si="11">SUM(G73:G76)</f>
        <v>8</v>
      </c>
      <c r="H77" s="19">
        <f t="shared" si="11"/>
        <v>20</v>
      </c>
      <c r="I77" s="19">
        <f t="shared" si="11"/>
        <v>0</v>
      </c>
      <c r="J77" s="19">
        <f t="shared" si="11"/>
        <v>360</v>
      </c>
      <c r="K77" s="19">
        <f t="shared" si="11"/>
        <v>24</v>
      </c>
      <c r="L77" s="19"/>
    </row>
    <row r="78" spans="1:12" x14ac:dyDescent="0.25">
      <c r="A78" s="44" t="s">
        <v>82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</row>
    <row r="79" spans="1:12" ht="67.5" x14ac:dyDescent="0.25">
      <c r="A79" s="4">
        <v>34</v>
      </c>
      <c r="B79" s="7"/>
      <c r="C79" s="12" t="s">
        <v>97</v>
      </c>
      <c r="D79" s="4">
        <v>5</v>
      </c>
      <c r="E79" s="4" t="s">
        <v>21</v>
      </c>
      <c r="F79" s="14">
        <v>2</v>
      </c>
      <c r="G79" s="14">
        <v>2</v>
      </c>
      <c r="H79" s="14">
        <v>4</v>
      </c>
      <c r="I79" s="14">
        <v>0</v>
      </c>
      <c r="J79" s="14">
        <v>72</v>
      </c>
      <c r="K79" s="14">
        <v>4</v>
      </c>
      <c r="L79" s="13" t="s">
        <v>127</v>
      </c>
    </row>
    <row r="80" spans="1:12" x14ac:dyDescent="0.25">
      <c r="A80" s="4">
        <v>35</v>
      </c>
      <c r="B80" s="7"/>
      <c r="C80" s="12" t="s">
        <v>128</v>
      </c>
      <c r="D80" s="4">
        <v>6</v>
      </c>
      <c r="E80" s="4" t="s">
        <v>21</v>
      </c>
      <c r="F80" s="14">
        <v>2</v>
      </c>
      <c r="G80" s="14">
        <v>2</v>
      </c>
      <c r="H80" s="14">
        <v>4</v>
      </c>
      <c r="I80" s="14">
        <v>0</v>
      </c>
      <c r="J80" s="14">
        <v>72</v>
      </c>
      <c r="K80" s="14">
        <v>4</v>
      </c>
      <c r="L80" s="13" t="s">
        <v>97</v>
      </c>
    </row>
    <row r="81" spans="1:12" ht="27" x14ac:dyDescent="0.25">
      <c r="A81" s="4">
        <v>36</v>
      </c>
      <c r="B81" s="15"/>
      <c r="C81" s="12" t="s">
        <v>98</v>
      </c>
      <c r="D81" s="4">
        <v>8</v>
      </c>
      <c r="E81" s="4" t="s">
        <v>21</v>
      </c>
      <c r="F81" s="14">
        <v>2</v>
      </c>
      <c r="G81" s="14">
        <v>2</v>
      </c>
      <c r="H81" s="14">
        <v>4</v>
      </c>
      <c r="I81" s="14">
        <v>0</v>
      </c>
      <c r="J81" s="14">
        <v>72</v>
      </c>
      <c r="K81" s="14">
        <v>4</v>
      </c>
      <c r="L81" s="13" t="s">
        <v>128</v>
      </c>
    </row>
    <row r="82" spans="1:12" x14ac:dyDescent="0.25">
      <c r="A82" s="42"/>
      <c r="B82" s="43"/>
      <c r="C82" s="20" t="s">
        <v>85</v>
      </c>
      <c r="D82" s="21"/>
      <c r="E82" s="21"/>
      <c r="F82" s="19">
        <f>SUM(F79:F81)</f>
        <v>6</v>
      </c>
      <c r="G82" s="19">
        <f t="shared" ref="G82:K82" si="12">SUM(G79:G81)</f>
        <v>6</v>
      </c>
      <c r="H82" s="19">
        <f t="shared" si="12"/>
        <v>12</v>
      </c>
      <c r="I82" s="19">
        <f t="shared" si="12"/>
        <v>0</v>
      </c>
      <c r="J82" s="19">
        <f t="shared" si="12"/>
        <v>216</v>
      </c>
      <c r="K82" s="19">
        <f t="shared" si="12"/>
        <v>12</v>
      </c>
      <c r="L82" s="19"/>
    </row>
    <row r="83" spans="1:12" x14ac:dyDescent="0.25">
      <c r="A83" s="44" t="s">
        <v>125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5"/>
    </row>
    <row r="84" spans="1:12" x14ac:dyDescent="0.25">
      <c r="A84" s="4">
        <v>37</v>
      </c>
      <c r="B84" s="7"/>
      <c r="C84" s="12" t="s">
        <v>126</v>
      </c>
      <c r="D84" s="4">
        <v>6</v>
      </c>
      <c r="E84" s="4" t="s">
        <v>21</v>
      </c>
      <c r="F84" s="14">
        <v>3</v>
      </c>
      <c r="G84" s="14">
        <v>2</v>
      </c>
      <c r="H84" s="14">
        <v>5</v>
      </c>
      <c r="I84" s="14">
        <v>0</v>
      </c>
      <c r="J84" s="14">
        <v>90</v>
      </c>
      <c r="K84" s="14">
        <v>6</v>
      </c>
      <c r="L84" s="13" t="s">
        <v>100</v>
      </c>
    </row>
    <row r="85" spans="1:12" x14ac:dyDescent="0.25">
      <c r="A85" s="42"/>
      <c r="B85" s="43"/>
      <c r="C85" s="20" t="s">
        <v>135</v>
      </c>
      <c r="D85" s="21"/>
      <c r="E85" s="21"/>
      <c r="F85" s="19">
        <f>SUM(F84:F84)</f>
        <v>3</v>
      </c>
      <c r="G85" s="19">
        <f t="shared" ref="G85:K85" si="13">SUM(G84:G84)</f>
        <v>2</v>
      </c>
      <c r="H85" s="19">
        <f t="shared" si="13"/>
        <v>5</v>
      </c>
      <c r="I85" s="19">
        <f t="shared" si="13"/>
        <v>0</v>
      </c>
      <c r="J85" s="19">
        <f t="shared" si="13"/>
        <v>90</v>
      </c>
      <c r="K85" s="19">
        <f t="shared" si="13"/>
        <v>6</v>
      </c>
      <c r="L85" s="19"/>
    </row>
    <row r="86" spans="1:12" x14ac:dyDescent="0.25">
      <c r="A86" s="44" t="s">
        <v>99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</row>
    <row r="87" spans="1:12" ht="67.5" x14ac:dyDescent="0.25">
      <c r="A87" s="4">
        <v>38</v>
      </c>
      <c r="B87" s="7"/>
      <c r="C87" s="12" t="s">
        <v>100</v>
      </c>
      <c r="D87" s="4">
        <v>5</v>
      </c>
      <c r="E87" s="4" t="s">
        <v>21</v>
      </c>
      <c r="F87" s="4">
        <v>3</v>
      </c>
      <c r="G87" s="4">
        <v>2</v>
      </c>
      <c r="H87" s="4">
        <v>5</v>
      </c>
      <c r="I87" s="4">
        <v>0</v>
      </c>
      <c r="J87" s="4">
        <v>90</v>
      </c>
      <c r="K87" s="4">
        <v>6</v>
      </c>
      <c r="L87" s="13" t="s">
        <v>134</v>
      </c>
    </row>
    <row r="88" spans="1:12" x14ac:dyDescent="0.25">
      <c r="A88" s="42"/>
      <c r="B88" s="43"/>
      <c r="C88" s="20" t="s">
        <v>136</v>
      </c>
      <c r="D88" s="21"/>
      <c r="E88" s="21"/>
      <c r="F88" s="19">
        <f>SUM(F87:F87)</f>
        <v>3</v>
      </c>
      <c r="G88" s="19">
        <f t="shared" ref="G88:K88" si="14">SUM(G87:G87)</f>
        <v>2</v>
      </c>
      <c r="H88" s="19">
        <f t="shared" si="14"/>
        <v>5</v>
      </c>
      <c r="I88" s="19">
        <f t="shared" si="14"/>
        <v>0</v>
      </c>
      <c r="J88" s="19">
        <f t="shared" si="14"/>
        <v>90</v>
      </c>
      <c r="K88" s="19">
        <f t="shared" si="14"/>
        <v>6</v>
      </c>
      <c r="L88" s="19"/>
    </row>
    <row r="89" spans="1:12" x14ac:dyDescent="0.25">
      <c r="A89" s="44" t="s">
        <v>87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5"/>
    </row>
    <row r="90" spans="1:12" ht="27" x14ac:dyDescent="0.25">
      <c r="A90" s="4">
        <v>39</v>
      </c>
      <c r="B90" s="7"/>
      <c r="C90" s="12" t="s">
        <v>101</v>
      </c>
      <c r="D90" s="4">
        <v>5</v>
      </c>
      <c r="E90" s="4" t="s">
        <v>21</v>
      </c>
      <c r="F90" s="4">
        <v>2</v>
      </c>
      <c r="G90" s="4">
        <v>2</v>
      </c>
      <c r="H90" s="4">
        <v>4</v>
      </c>
      <c r="I90" s="4">
        <v>0</v>
      </c>
      <c r="J90" s="4">
        <v>72</v>
      </c>
      <c r="K90" s="4">
        <v>4</v>
      </c>
      <c r="L90" s="13" t="s">
        <v>90</v>
      </c>
    </row>
    <row r="91" spans="1:12" ht="27" x14ac:dyDescent="0.25">
      <c r="A91" s="4">
        <v>40</v>
      </c>
      <c r="B91" s="7"/>
      <c r="C91" s="12" t="s">
        <v>102</v>
      </c>
      <c r="D91" s="4">
        <v>6</v>
      </c>
      <c r="E91" s="4" t="s">
        <v>21</v>
      </c>
      <c r="F91" s="4">
        <v>2</v>
      </c>
      <c r="G91" s="4">
        <v>2</v>
      </c>
      <c r="H91" s="4">
        <v>4</v>
      </c>
      <c r="I91" s="4">
        <v>0</v>
      </c>
      <c r="J91" s="4">
        <v>72</v>
      </c>
      <c r="K91" s="4">
        <v>4</v>
      </c>
      <c r="L91" s="13" t="s">
        <v>94</v>
      </c>
    </row>
    <row r="92" spans="1:12" ht="67.5" x14ac:dyDescent="0.25">
      <c r="A92" s="4">
        <v>41</v>
      </c>
      <c r="B92" s="7"/>
      <c r="C92" s="12" t="s">
        <v>103</v>
      </c>
      <c r="D92" s="4">
        <v>8</v>
      </c>
      <c r="E92" s="4" t="s">
        <v>21</v>
      </c>
      <c r="F92" s="4">
        <v>4</v>
      </c>
      <c r="G92" s="4">
        <v>0</v>
      </c>
      <c r="H92" s="4">
        <v>4</v>
      </c>
      <c r="I92" s="4">
        <v>0</v>
      </c>
      <c r="J92" s="4">
        <v>72</v>
      </c>
      <c r="K92" s="4">
        <v>4</v>
      </c>
      <c r="L92" s="13" t="s">
        <v>129</v>
      </c>
    </row>
    <row r="93" spans="1:12" x14ac:dyDescent="0.25">
      <c r="A93" s="42"/>
      <c r="B93" s="43"/>
      <c r="C93" s="20" t="s">
        <v>88</v>
      </c>
      <c r="D93" s="21"/>
      <c r="E93" s="21"/>
      <c r="F93" s="19">
        <f>SUM(F90:F92)</f>
        <v>8</v>
      </c>
      <c r="G93" s="19">
        <f t="shared" ref="G93:K93" si="15">SUM(G90:G92)</f>
        <v>4</v>
      </c>
      <c r="H93" s="19">
        <f t="shared" si="15"/>
        <v>12</v>
      </c>
      <c r="I93" s="19">
        <f t="shared" si="15"/>
        <v>0</v>
      </c>
      <c r="J93" s="19">
        <f t="shared" si="15"/>
        <v>216</v>
      </c>
      <c r="K93" s="19">
        <f t="shared" si="15"/>
        <v>12</v>
      </c>
      <c r="L93" s="19"/>
    </row>
    <row r="94" spans="1:12" x14ac:dyDescent="0.25">
      <c r="A94" s="44" t="s">
        <v>68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</row>
    <row r="95" spans="1:12" x14ac:dyDescent="0.25">
      <c r="A95" s="4">
        <v>42</v>
      </c>
      <c r="B95" s="7"/>
      <c r="C95" s="12" t="s">
        <v>93</v>
      </c>
      <c r="D95" s="4">
        <v>5</v>
      </c>
      <c r="E95" s="4" t="s">
        <v>21</v>
      </c>
      <c r="F95" s="14">
        <v>4</v>
      </c>
      <c r="G95" s="14">
        <v>0</v>
      </c>
      <c r="H95" s="14">
        <v>4</v>
      </c>
      <c r="I95" s="14">
        <v>0</v>
      </c>
      <c r="J95" s="14">
        <v>72</v>
      </c>
      <c r="K95" s="14">
        <v>4</v>
      </c>
      <c r="L95" s="13" t="s">
        <v>104</v>
      </c>
    </row>
    <row r="96" spans="1:12" ht="27" x14ac:dyDescent="0.25">
      <c r="A96" s="4">
        <v>43</v>
      </c>
      <c r="B96" s="7"/>
      <c r="C96" s="12" t="s">
        <v>105</v>
      </c>
      <c r="D96" s="4">
        <v>6</v>
      </c>
      <c r="E96" s="4" t="s">
        <v>21</v>
      </c>
      <c r="F96" s="14">
        <v>4</v>
      </c>
      <c r="G96" s="14">
        <v>0</v>
      </c>
      <c r="H96" s="14">
        <v>4</v>
      </c>
      <c r="I96" s="14">
        <v>0</v>
      </c>
      <c r="J96" s="14">
        <v>72</v>
      </c>
      <c r="K96" s="14">
        <v>4</v>
      </c>
      <c r="L96" s="13" t="s">
        <v>93</v>
      </c>
    </row>
    <row r="97" spans="1:12" ht="27" x14ac:dyDescent="0.25">
      <c r="A97" s="4">
        <v>44</v>
      </c>
      <c r="B97" s="7"/>
      <c r="C97" s="12" t="s">
        <v>106</v>
      </c>
      <c r="D97" s="4">
        <v>8</v>
      </c>
      <c r="E97" s="4" t="s">
        <v>21</v>
      </c>
      <c r="F97" s="14">
        <v>4</v>
      </c>
      <c r="G97" s="14">
        <v>0</v>
      </c>
      <c r="H97" s="14">
        <v>4</v>
      </c>
      <c r="I97" s="14">
        <v>0</v>
      </c>
      <c r="J97" s="14">
        <v>72</v>
      </c>
      <c r="K97" s="14">
        <v>4</v>
      </c>
      <c r="L97" s="13" t="s">
        <v>105</v>
      </c>
    </row>
    <row r="98" spans="1:12" ht="40.5" x14ac:dyDescent="0.25">
      <c r="A98" s="4">
        <v>45</v>
      </c>
      <c r="B98" s="7"/>
      <c r="C98" s="12" t="s">
        <v>107</v>
      </c>
      <c r="D98" s="4">
        <v>7</v>
      </c>
      <c r="E98" s="4" t="s">
        <v>21</v>
      </c>
      <c r="F98" s="14">
        <v>4</v>
      </c>
      <c r="G98" s="14">
        <v>0</v>
      </c>
      <c r="H98" s="14">
        <v>4</v>
      </c>
      <c r="I98" s="14">
        <v>0</v>
      </c>
      <c r="J98" s="14">
        <v>72</v>
      </c>
      <c r="K98" s="14">
        <v>4</v>
      </c>
      <c r="L98" s="13" t="s">
        <v>92</v>
      </c>
    </row>
    <row r="99" spans="1:12" ht="27" x14ac:dyDescent="0.25">
      <c r="A99" s="4">
        <v>46</v>
      </c>
      <c r="B99" s="15"/>
      <c r="C99" s="12" t="s">
        <v>108</v>
      </c>
      <c r="D99" s="4">
        <v>8</v>
      </c>
      <c r="E99" s="4" t="s">
        <v>21</v>
      </c>
      <c r="F99" s="14">
        <v>4</v>
      </c>
      <c r="G99" s="14">
        <v>0</v>
      </c>
      <c r="H99" s="14">
        <v>4</v>
      </c>
      <c r="I99" s="14">
        <v>0</v>
      </c>
      <c r="J99" s="14">
        <v>72</v>
      </c>
      <c r="K99" s="14">
        <v>4</v>
      </c>
      <c r="L99" s="13" t="s">
        <v>107</v>
      </c>
    </row>
    <row r="100" spans="1:12" x14ac:dyDescent="0.25">
      <c r="A100" s="42"/>
      <c r="B100" s="43"/>
      <c r="C100" s="20" t="s">
        <v>91</v>
      </c>
      <c r="D100" s="21"/>
      <c r="E100" s="21"/>
      <c r="F100" s="19">
        <f>SUM(F95:F99)</f>
        <v>20</v>
      </c>
      <c r="G100" s="19">
        <f t="shared" ref="G100:K100" si="16">SUM(G95:G99)</f>
        <v>0</v>
      </c>
      <c r="H100" s="19">
        <f t="shared" si="16"/>
        <v>20</v>
      </c>
      <c r="I100" s="19">
        <f t="shared" si="16"/>
        <v>0</v>
      </c>
      <c r="J100" s="19">
        <f t="shared" si="16"/>
        <v>360</v>
      </c>
      <c r="K100" s="19">
        <f t="shared" si="16"/>
        <v>20</v>
      </c>
      <c r="L100" s="19"/>
    </row>
    <row r="101" spans="1:12" x14ac:dyDescent="0.25">
      <c r="A101" s="57" t="s">
        <v>38</v>
      </c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9"/>
    </row>
    <row r="102" spans="1:12" x14ac:dyDescent="0.25">
      <c r="A102" s="65"/>
      <c r="B102" s="66"/>
      <c r="C102" s="67" t="s">
        <v>39</v>
      </c>
      <c r="D102" s="68"/>
      <c r="E102" s="68"/>
      <c r="F102" s="68"/>
      <c r="G102" s="68"/>
      <c r="H102" s="68"/>
      <c r="I102" s="68"/>
      <c r="J102" s="68"/>
      <c r="K102" s="68"/>
      <c r="L102" s="69"/>
    </row>
    <row r="103" spans="1:12" ht="15" x14ac:dyDescent="0.25">
      <c r="A103" s="33">
        <v>47</v>
      </c>
      <c r="B103" s="5" t="s">
        <v>146</v>
      </c>
      <c r="C103" s="12" t="s">
        <v>140</v>
      </c>
      <c r="D103" s="4">
        <v>5</v>
      </c>
      <c r="E103" s="4" t="s">
        <v>21</v>
      </c>
      <c r="F103" s="14">
        <v>1</v>
      </c>
      <c r="G103" s="14">
        <v>2</v>
      </c>
      <c r="H103" s="14">
        <v>3</v>
      </c>
      <c r="I103" s="14" t="s">
        <v>144</v>
      </c>
      <c r="J103" s="14">
        <v>86</v>
      </c>
      <c r="K103" s="14">
        <v>5</v>
      </c>
      <c r="L103" s="13" t="s">
        <v>104</v>
      </c>
    </row>
    <row r="104" spans="1:12" ht="40.5" x14ac:dyDescent="0.25">
      <c r="A104" s="32">
        <v>48</v>
      </c>
      <c r="B104" s="5"/>
      <c r="C104" s="12" t="s">
        <v>109</v>
      </c>
      <c r="D104" s="4">
        <v>6</v>
      </c>
      <c r="E104" s="4" t="s">
        <v>21</v>
      </c>
      <c r="F104" s="14">
        <v>2</v>
      </c>
      <c r="G104" s="14">
        <v>2</v>
      </c>
      <c r="H104" s="14">
        <v>4</v>
      </c>
      <c r="I104" s="14">
        <v>0</v>
      </c>
      <c r="J104" s="14">
        <v>72</v>
      </c>
      <c r="K104" s="14">
        <v>4</v>
      </c>
      <c r="L104" s="13" t="s">
        <v>130</v>
      </c>
    </row>
    <row r="105" spans="1:12" ht="40.5" x14ac:dyDescent="0.25">
      <c r="A105" s="32">
        <v>49</v>
      </c>
      <c r="B105" s="5"/>
      <c r="C105" s="12" t="s">
        <v>110</v>
      </c>
      <c r="D105" s="4">
        <v>7</v>
      </c>
      <c r="E105" s="4" t="s">
        <v>21</v>
      </c>
      <c r="F105" s="14">
        <v>2</v>
      </c>
      <c r="G105" s="14">
        <v>2</v>
      </c>
      <c r="H105" s="14">
        <v>4</v>
      </c>
      <c r="I105" s="14">
        <v>0</v>
      </c>
      <c r="J105" s="14">
        <v>72</v>
      </c>
      <c r="K105" s="14">
        <v>4</v>
      </c>
      <c r="L105" s="13" t="s">
        <v>131</v>
      </c>
    </row>
    <row r="106" spans="1:12" ht="27" x14ac:dyDescent="0.25">
      <c r="A106" s="32">
        <v>50</v>
      </c>
      <c r="B106" s="5"/>
      <c r="C106" s="12" t="s">
        <v>111</v>
      </c>
      <c r="D106" s="4">
        <v>8</v>
      </c>
      <c r="E106" s="4" t="s">
        <v>21</v>
      </c>
      <c r="F106" s="14">
        <v>2</v>
      </c>
      <c r="G106" s="14">
        <v>2</v>
      </c>
      <c r="H106" s="14">
        <v>4</v>
      </c>
      <c r="I106" s="14">
        <v>0</v>
      </c>
      <c r="J106" s="14">
        <v>72</v>
      </c>
      <c r="K106" s="14">
        <v>4</v>
      </c>
      <c r="L106" s="13" t="s">
        <v>110</v>
      </c>
    </row>
    <row r="107" spans="1:12" x14ac:dyDescent="0.25">
      <c r="A107" s="60"/>
      <c r="B107" s="61"/>
      <c r="C107" s="62" t="s">
        <v>40</v>
      </c>
      <c r="D107" s="63"/>
      <c r="E107" s="63"/>
      <c r="F107" s="63"/>
      <c r="G107" s="63"/>
      <c r="H107" s="63"/>
      <c r="I107" s="63"/>
      <c r="J107" s="63"/>
      <c r="K107" s="63"/>
      <c r="L107" s="64"/>
    </row>
    <row r="108" spans="1:12" x14ac:dyDescent="0.25">
      <c r="A108" s="14">
        <v>51</v>
      </c>
      <c r="B108" s="15"/>
      <c r="C108" s="12" t="s">
        <v>41</v>
      </c>
      <c r="D108" s="4">
        <v>7</v>
      </c>
      <c r="E108" s="4" t="s">
        <v>21</v>
      </c>
      <c r="F108" s="41">
        <v>1</v>
      </c>
      <c r="G108" s="41">
        <v>3</v>
      </c>
      <c r="H108" s="41">
        <v>4</v>
      </c>
      <c r="I108" s="41">
        <v>0</v>
      </c>
      <c r="J108" s="41">
        <v>72</v>
      </c>
      <c r="K108" s="14">
        <v>4</v>
      </c>
      <c r="L108" s="4" t="s">
        <v>147</v>
      </c>
    </row>
    <row r="109" spans="1:12" ht="40.5" x14ac:dyDescent="0.25">
      <c r="A109" s="14">
        <v>52</v>
      </c>
      <c r="B109" s="16"/>
      <c r="C109" s="12" t="s">
        <v>42</v>
      </c>
      <c r="D109" s="4">
        <v>9</v>
      </c>
      <c r="E109" s="39" t="s">
        <v>21</v>
      </c>
      <c r="F109" s="70">
        <v>0</v>
      </c>
      <c r="G109" s="70"/>
      <c r="H109" s="70"/>
      <c r="I109" s="70"/>
      <c r="J109" s="11">
        <v>250</v>
      </c>
      <c r="K109" s="40">
        <v>15</v>
      </c>
      <c r="L109" s="4" t="s">
        <v>148</v>
      </c>
    </row>
    <row r="110" spans="1:12" x14ac:dyDescent="0.25">
      <c r="A110" s="42"/>
      <c r="B110" s="43"/>
      <c r="C110" s="20" t="s">
        <v>43</v>
      </c>
      <c r="D110" s="21"/>
      <c r="E110" s="21"/>
      <c r="F110" s="19">
        <f>F108+SUM(F103:F106)</f>
        <v>8</v>
      </c>
      <c r="G110" s="19">
        <f t="shared" ref="G110:H110" si="17">G108+SUM(G103:G106)</f>
        <v>11</v>
      </c>
      <c r="H110" s="19">
        <f t="shared" si="17"/>
        <v>19</v>
      </c>
      <c r="I110" s="19">
        <f>I104+I105+I106+I108+32</f>
        <v>32</v>
      </c>
      <c r="J110" s="19">
        <f>J103+J104+J105+J106+J108+250</f>
        <v>624</v>
      </c>
      <c r="K110" s="19">
        <f>K108+SUM(K103:K106)+K109</f>
        <v>36</v>
      </c>
      <c r="L110" s="19"/>
    </row>
    <row r="111" spans="1:12" x14ac:dyDescent="0.25">
      <c r="A111" s="54" t="s">
        <v>44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6"/>
    </row>
    <row r="112" spans="1:12" ht="27" x14ac:dyDescent="0.25">
      <c r="A112" s="36">
        <v>53</v>
      </c>
      <c r="B112" s="27"/>
      <c r="C112" s="31" t="s">
        <v>45</v>
      </c>
      <c r="D112" s="36">
        <v>6</v>
      </c>
      <c r="E112" s="36" t="s">
        <v>21</v>
      </c>
      <c r="F112" s="36" t="s">
        <v>54</v>
      </c>
      <c r="G112" s="36" t="s">
        <v>54</v>
      </c>
      <c r="H112" s="36" t="s">
        <v>55</v>
      </c>
      <c r="I112" s="36">
        <v>0</v>
      </c>
      <c r="J112" s="36" t="s">
        <v>56</v>
      </c>
      <c r="K112" s="36" t="s">
        <v>57</v>
      </c>
      <c r="L112" s="13" t="s">
        <v>46</v>
      </c>
    </row>
    <row r="113" spans="1:12" ht="27" x14ac:dyDescent="0.25">
      <c r="A113" s="36">
        <v>54</v>
      </c>
      <c r="B113" s="27"/>
      <c r="C113" s="31" t="s">
        <v>47</v>
      </c>
      <c r="D113" s="36">
        <v>7</v>
      </c>
      <c r="E113" s="36" t="s">
        <v>21</v>
      </c>
      <c r="F113" s="36" t="s">
        <v>54</v>
      </c>
      <c r="G113" s="36" t="s">
        <v>54</v>
      </c>
      <c r="H113" s="36" t="s">
        <v>55</v>
      </c>
      <c r="I113" s="36">
        <v>0</v>
      </c>
      <c r="J113" s="36" t="s">
        <v>56</v>
      </c>
      <c r="K113" s="36" t="s">
        <v>57</v>
      </c>
      <c r="L113" s="13" t="s">
        <v>46</v>
      </c>
    </row>
    <row r="114" spans="1:12" ht="27" x14ac:dyDescent="0.25">
      <c r="A114" s="36">
        <v>55</v>
      </c>
      <c r="B114" s="27"/>
      <c r="C114" s="31" t="s">
        <v>48</v>
      </c>
      <c r="D114" s="36">
        <v>8</v>
      </c>
      <c r="E114" s="36" t="s">
        <v>21</v>
      </c>
      <c r="F114" s="36" t="s">
        <v>54</v>
      </c>
      <c r="G114" s="36" t="s">
        <v>54</v>
      </c>
      <c r="H114" s="36" t="s">
        <v>55</v>
      </c>
      <c r="I114" s="36">
        <v>0</v>
      </c>
      <c r="J114" s="36" t="s">
        <v>56</v>
      </c>
      <c r="K114" s="36" t="s">
        <v>57</v>
      </c>
      <c r="L114" s="13" t="s">
        <v>46</v>
      </c>
    </row>
    <row r="115" spans="1:12" x14ac:dyDescent="0.25">
      <c r="A115" s="42"/>
      <c r="B115" s="43"/>
      <c r="C115" s="20" t="s">
        <v>50</v>
      </c>
      <c r="D115" s="21"/>
      <c r="E115" s="21"/>
      <c r="F115" s="19" t="s">
        <v>112</v>
      </c>
      <c r="G115" s="19" t="s">
        <v>112</v>
      </c>
      <c r="H115" s="19" t="s">
        <v>139</v>
      </c>
      <c r="I115" s="19">
        <f>SUM(I112:I114)</f>
        <v>0</v>
      </c>
      <c r="J115" s="19" t="s">
        <v>113</v>
      </c>
      <c r="K115" s="19" t="s">
        <v>114</v>
      </c>
      <c r="L115" s="19"/>
    </row>
    <row r="116" spans="1:12" ht="27" x14ac:dyDescent="0.25">
      <c r="A116" s="49"/>
      <c r="B116" s="50"/>
      <c r="C116" s="51" t="s">
        <v>51</v>
      </c>
      <c r="D116" s="52"/>
      <c r="E116" s="53"/>
      <c r="F116" s="18" t="str">
        <f>_xlfn.CONCAT(F110+F100+F93+F88+F85+F82+F77+F71+0, " a ",F110+F100+F93+F88+F85+F82+F77+F71+15)</f>
        <v>61 a 76</v>
      </c>
      <c r="G116" s="18" t="str">
        <f>_xlfn.CONCAT(G110+G100+G93+G88+G85+G82+G77+G71+0, " a ",G110+G100+G93+G88+G85+G82+G77+G71+15)</f>
        <v>35 a 50</v>
      </c>
      <c r="H116" s="18" t="str">
        <f>_xlfn.CONCAT(H110+H100+H93+H88+H85+H82+H77+H71+9, " a ",H110+H100+H93+H88+H85+H82+H77+H71+15)</f>
        <v>105 a 111</v>
      </c>
      <c r="I116" s="18">
        <f>I115+I110+I100+I93+I88+I85+I82+I77+I71</f>
        <v>48</v>
      </c>
      <c r="J116" s="18" t="str">
        <f>_xlfn.CONCAT(J110+J100+J93+J88+J85+J82+J77+J71+162, " a ",J110+J100+J93+J88+J85+J82+J77+J71+270)</f>
        <v>2188 a 2296</v>
      </c>
      <c r="K116" s="18" t="str">
        <f>_xlfn.CONCAT(K110+K100+K93+K88+K85+K82+K77+K71+9, " a ",K110+K100+K93+K88+K85+K82+K77+K71+18)</f>
        <v>129 a 138</v>
      </c>
      <c r="L116" s="25"/>
    </row>
    <row r="117" spans="1:12" x14ac:dyDescent="0.25">
      <c r="A117" s="46" t="s">
        <v>52</v>
      </c>
      <c r="B117" s="47"/>
      <c r="C117" s="47"/>
      <c r="D117" s="47"/>
      <c r="E117" s="48"/>
      <c r="F117" s="29" t="str">
        <f>_xlfn.CONCAT(F110+F100+F93+F88+F85+F82+F77+F71+0+F67," a ",F110+F100+F93+F88+F85+F82+F77+F71+15+F67)</f>
        <v>139 a 154</v>
      </c>
      <c r="G117" s="29" t="str">
        <f>_xlfn.CONCAT(G110+G100+G93+G88+G85+G82+G77+G71+0+G67," a ",G110+G100+G93+G88+G85+G82+G77+G71+15+G67)</f>
        <v>82 a 97</v>
      </c>
      <c r="H117" s="29" t="str">
        <f>_xlfn.CONCAT(H110+H100+H93+H88+H85+H82+H77+H71+9+H67," a ",H110+H100+H93+H88+H85+H82+H77+H71+15+H67)</f>
        <v>230 a 236</v>
      </c>
      <c r="I117" s="29">
        <f>I116+I67</f>
        <v>80</v>
      </c>
      <c r="J117" s="29" t="str">
        <f>_xlfn.CONCAT(J110+J100+J93+J88+J85+J82+J77+J71+162+J67," a ",J110+J100+J93+J88+J85+J82+J77+J71+270+J67)</f>
        <v>4470 a 4578</v>
      </c>
      <c r="K117" s="29" t="str">
        <f>_xlfn.CONCAT(K110+K100+K93+K88+K85+K82+K77+K71+9+K67," a ",K110+K100+K93+K88+K85+K82+K77+K71+18+K67)</f>
        <v>271 a 280</v>
      </c>
      <c r="L117" s="30"/>
    </row>
    <row r="118" spans="1:12" x14ac:dyDescent="0.25">
      <c r="A118" s="44" t="s">
        <v>53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</row>
    <row r="119" spans="1:12" ht="27" x14ac:dyDescent="0.25">
      <c r="A119" s="4">
        <v>56</v>
      </c>
      <c r="B119" s="27"/>
      <c r="C119" s="12" t="s">
        <v>45</v>
      </c>
      <c r="D119" s="36">
        <v>6</v>
      </c>
      <c r="E119" s="4" t="s">
        <v>21</v>
      </c>
      <c r="F119" s="4" t="s">
        <v>54</v>
      </c>
      <c r="G119" s="4" t="s">
        <v>54</v>
      </c>
      <c r="H119" s="4" t="s">
        <v>55</v>
      </c>
      <c r="I119" s="4">
        <v>0</v>
      </c>
      <c r="J119" s="4" t="s">
        <v>56</v>
      </c>
      <c r="K119" s="4" t="s">
        <v>57</v>
      </c>
      <c r="L119" s="4" t="s">
        <v>46</v>
      </c>
    </row>
    <row r="120" spans="1:12" ht="27" x14ac:dyDescent="0.25">
      <c r="A120" s="4">
        <v>57</v>
      </c>
      <c r="B120" s="27"/>
      <c r="C120" s="12" t="s">
        <v>47</v>
      </c>
      <c r="D120" s="36">
        <v>7</v>
      </c>
      <c r="E120" s="9" t="s">
        <v>21</v>
      </c>
      <c r="F120" s="4" t="s">
        <v>54</v>
      </c>
      <c r="G120" s="4" t="s">
        <v>54</v>
      </c>
      <c r="H120" s="4" t="s">
        <v>55</v>
      </c>
      <c r="I120" s="4">
        <v>0</v>
      </c>
      <c r="J120" s="4" t="s">
        <v>56</v>
      </c>
      <c r="K120" s="4" t="s">
        <v>57</v>
      </c>
      <c r="L120" s="4" t="s">
        <v>46</v>
      </c>
    </row>
    <row r="121" spans="1:12" ht="27" x14ac:dyDescent="0.25">
      <c r="A121" s="4">
        <v>58</v>
      </c>
      <c r="B121" s="27"/>
      <c r="C121" s="12" t="s">
        <v>48</v>
      </c>
      <c r="D121" s="36">
        <v>8</v>
      </c>
      <c r="E121" s="13" t="s">
        <v>21</v>
      </c>
      <c r="F121" s="17" t="s">
        <v>54</v>
      </c>
      <c r="G121" s="4" t="s">
        <v>54</v>
      </c>
      <c r="H121" s="4" t="s">
        <v>55</v>
      </c>
      <c r="I121" s="4">
        <v>0</v>
      </c>
      <c r="J121" s="4" t="s">
        <v>56</v>
      </c>
      <c r="K121" s="4" t="s">
        <v>57</v>
      </c>
      <c r="L121" s="4" t="s">
        <v>46</v>
      </c>
    </row>
    <row r="122" spans="1:12" ht="27" x14ac:dyDescent="0.25">
      <c r="A122" s="4">
        <v>59</v>
      </c>
      <c r="B122" s="27"/>
      <c r="C122" s="12" t="s">
        <v>49</v>
      </c>
      <c r="D122" s="36">
        <v>9</v>
      </c>
      <c r="E122" s="13" t="s">
        <v>21</v>
      </c>
      <c r="F122" s="17" t="s">
        <v>54</v>
      </c>
      <c r="G122" s="4" t="s">
        <v>54</v>
      </c>
      <c r="H122" s="4" t="s">
        <v>55</v>
      </c>
      <c r="I122" s="4">
        <v>0</v>
      </c>
      <c r="J122" s="4" t="s">
        <v>56</v>
      </c>
      <c r="K122" s="4" t="s">
        <v>57</v>
      </c>
      <c r="L122" s="4" t="s">
        <v>46</v>
      </c>
    </row>
    <row r="123" spans="1:12" ht="27" x14ac:dyDescent="0.25">
      <c r="A123" s="4">
        <v>60</v>
      </c>
      <c r="B123" s="27"/>
      <c r="C123" s="12" t="s">
        <v>138</v>
      </c>
      <c r="D123" s="36">
        <v>9</v>
      </c>
      <c r="E123" s="13" t="s">
        <v>21</v>
      </c>
      <c r="F123" s="17" t="s">
        <v>54</v>
      </c>
      <c r="G123" s="4" t="s">
        <v>54</v>
      </c>
      <c r="H123" s="4" t="s">
        <v>55</v>
      </c>
      <c r="I123" s="4">
        <v>0</v>
      </c>
      <c r="J123" s="4" t="s">
        <v>56</v>
      </c>
      <c r="K123" s="4" t="s">
        <v>57</v>
      </c>
      <c r="L123" s="4" t="s">
        <v>46</v>
      </c>
    </row>
    <row r="124" spans="1:12" x14ac:dyDescent="0.25">
      <c r="A124" s="42"/>
      <c r="B124" s="43"/>
      <c r="C124" s="20" t="s">
        <v>137</v>
      </c>
      <c r="D124" s="23"/>
      <c r="E124" s="23"/>
      <c r="F124" s="19" t="s">
        <v>115</v>
      </c>
      <c r="G124" s="19" t="s">
        <v>115</v>
      </c>
      <c r="H124" s="19" t="s">
        <v>116</v>
      </c>
      <c r="I124" s="19">
        <v>0</v>
      </c>
      <c r="J124" s="19" t="s">
        <v>117</v>
      </c>
      <c r="K124" s="19" t="s">
        <v>118</v>
      </c>
      <c r="L124" s="19"/>
    </row>
    <row r="125" spans="1:12" x14ac:dyDescent="0.25">
      <c r="A125" s="46" t="s">
        <v>58</v>
      </c>
      <c r="B125" s="47"/>
      <c r="C125" s="47"/>
      <c r="D125" s="47"/>
      <c r="E125" s="48"/>
      <c r="F125" s="29" t="str">
        <f>_xlfn.CONCAT(F110+F100+F93+F88+F85+F82+F77+F71+0+F67+0," a ",F110+F100+F93+F88+F85+F82+F77+F71+15+F67+25)</f>
        <v>139 a 179</v>
      </c>
      <c r="G125" s="29" t="str">
        <f>_xlfn.CONCAT(G110+G100+G93+G88+G85+G82+G77+G71+0+G67+0," a ",G110+G100+G93+G88+G85+G82+G77+G71+15+G67+25)</f>
        <v>82 a 122</v>
      </c>
      <c r="H125" s="29" t="str">
        <f>_xlfn.CONCAT(H110+H100+H93+H88+H85+H82+H77+H71+H67+15+9," a ",H110+H100+H93+H88+H85+H82+H77+H71+15+H67+25)</f>
        <v>245 a 261</v>
      </c>
      <c r="I125" s="29">
        <f>I117</f>
        <v>80</v>
      </c>
      <c r="J125" s="29" t="str">
        <f>_xlfn.CONCAT(J110+J100+J93+J88+J85+J82+J77+J71+162+J67+270," a ",J110+J100+J93+J88+J85+J82+J77+J71+270+J67+450)</f>
        <v>4740 a 5028</v>
      </c>
      <c r="K125" s="29" t="str">
        <f>_xlfn.CONCAT(K110+K100+K93+K88+K85+K82+K77+K71+9+K67+15," a ",K110+K100+K93+K88+K85+K82+K77+K71+18+K67+30)</f>
        <v>286 a 310</v>
      </c>
      <c r="L125" s="30"/>
    </row>
    <row r="127" spans="1:12" ht="15" x14ac:dyDescent="0.25">
      <c r="B127" s="3" t="s">
        <v>59</v>
      </c>
    </row>
    <row r="128" spans="1:12" ht="15" x14ac:dyDescent="0.25">
      <c r="B128" s="3" t="s">
        <v>60</v>
      </c>
    </row>
    <row r="129" spans="2:2" ht="15" x14ac:dyDescent="0.25">
      <c r="B129" s="37"/>
    </row>
  </sheetData>
  <mergeCells count="77">
    <mergeCell ref="A77:B77"/>
    <mergeCell ref="C71:E71"/>
    <mergeCell ref="A85:B85"/>
    <mergeCell ref="A82:B82"/>
    <mergeCell ref="A62:B62"/>
    <mergeCell ref="A63:L63"/>
    <mergeCell ref="A66:B66"/>
    <mergeCell ref="A78:L78"/>
    <mergeCell ref="A69:L69"/>
    <mergeCell ref="A72:L72"/>
    <mergeCell ref="A68:L68"/>
    <mergeCell ref="A67:B67"/>
    <mergeCell ref="C67:E67"/>
    <mergeCell ref="A71:B71"/>
    <mergeCell ref="A50:L50"/>
    <mergeCell ref="A53:B53"/>
    <mergeCell ref="A54:L54"/>
    <mergeCell ref="A57:B57"/>
    <mergeCell ref="A58:L58"/>
    <mergeCell ref="A13:K13"/>
    <mergeCell ref="A20:L20"/>
    <mergeCell ref="A46:L46"/>
    <mergeCell ref="A49:B49"/>
    <mergeCell ref="A21:L21"/>
    <mergeCell ref="A28:B28"/>
    <mergeCell ref="A38:L38"/>
    <mergeCell ref="A29:L29"/>
    <mergeCell ref="C28:E28"/>
    <mergeCell ref="A45:B45"/>
    <mergeCell ref="A34:B34"/>
    <mergeCell ref="C34:E34"/>
    <mergeCell ref="A35:L35"/>
    <mergeCell ref="A37:B37"/>
    <mergeCell ref="C37:E37"/>
    <mergeCell ref="A6:L6"/>
    <mergeCell ref="A7:L7"/>
    <mergeCell ref="A18:A19"/>
    <mergeCell ref="B18:B19"/>
    <mergeCell ref="C18:C19"/>
    <mergeCell ref="E18:E19"/>
    <mergeCell ref="F18:G18"/>
    <mergeCell ref="J18:J19"/>
    <mergeCell ref="K18:K19"/>
    <mergeCell ref="L18:L19"/>
    <mergeCell ref="I18:I19"/>
    <mergeCell ref="H18:H19"/>
    <mergeCell ref="D18:D19"/>
    <mergeCell ref="A14:K14"/>
    <mergeCell ref="A15:K15"/>
    <mergeCell ref="A9:K9"/>
    <mergeCell ref="A5:L5"/>
    <mergeCell ref="A1:L1"/>
    <mergeCell ref="A2:L2"/>
    <mergeCell ref="A3:L3"/>
    <mergeCell ref="A4:L4"/>
    <mergeCell ref="A111:L111"/>
    <mergeCell ref="A110:B110"/>
    <mergeCell ref="A124:B124"/>
    <mergeCell ref="A117:E117"/>
    <mergeCell ref="A101:L101"/>
    <mergeCell ref="A107:B107"/>
    <mergeCell ref="C107:L107"/>
    <mergeCell ref="A102:B102"/>
    <mergeCell ref="C102:L102"/>
    <mergeCell ref="F109:I109"/>
    <mergeCell ref="A125:E125"/>
    <mergeCell ref="A115:B115"/>
    <mergeCell ref="A116:B116"/>
    <mergeCell ref="C116:E116"/>
    <mergeCell ref="A118:L118"/>
    <mergeCell ref="A100:B100"/>
    <mergeCell ref="A86:L86"/>
    <mergeCell ref="A93:B93"/>
    <mergeCell ref="A94:L94"/>
    <mergeCell ref="A83:L83"/>
    <mergeCell ref="A88:B88"/>
    <mergeCell ref="A89:L89"/>
  </mergeCells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scale="7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bbb512-1571-4e07-b6d1-58a2f7b56e94">
      <Terms xmlns="http://schemas.microsoft.com/office/infopath/2007/PartnerControls"/>
    </lcf76f155ced4ddcb4097134ff3c332f>
    <TaxCatchAll xmlns="23ba8f61-b463-4306-8171-955c033565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371C6DF127524E98DE5C6998D084C2" ma:contentTypeVersion="17" ma:contentTypeDescription="Crear nuevo documento." ma:contentTypeScope="" ma:versionID="cf5ea3d61db5c70dc8c5d5e203494840">
  <xsd:schema xmlns:xsd="http://www.w3.org/2001/XMLSchema" xmlns:xs="http://www.w3.org/2001/XMLSchema" xmlns:p="http://schemas.microsoft.com/office/2006/metadata/properties" xmlns:ns2="20bbb512-1571-4e07-b6d1-58a2f7b56e94" xmlns:ns3="23ba8f61-b463-4306-8171-955c033565ec" targetNamespace="http://schemas.microsoft.com/office/2006/metadata/properties" ma:root="true" ma:fieldsID="25cc8b4b8fc313c8311f68ad90f86af8" ns2:_="" ns3:_="">
    <xsd:import namespace="20bbb512-1571-4e07-b6d1-58a2f7b56e94"/>
    <xsd:import namespace="23ba8f61-b463-4306-8171-955c03356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bb512-1571-4e07-b6d1-58a2f7b56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177ecfaa-47e7-4f14-b507-320617269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a8f61-b463-4306-8171-955c03356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efe680-5e5f-4900-b467-64a002080389}" ma:internalName="TaxCatchAll" ma:showField="CatchAllData" ma:web="23ba8f61-b463-4306-8171-955c033565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543F7-5415-4496-913C-A387BC1B3AF6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128b5264-5809-45d8-8a0c-d77e9be845cb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20bbb512-1571-4e07-b6d1-58a2f7b56e94"/>
    <ds:schemaRef ds:uri="23ba8f61-b463-4306-8171-955c033565ec"/>
  </ds:schemaRefs>
</ds:datastoreItem>
</file>

<file path=customXml/itemProps2.xml><?xml version="1.0" encoding="utf-8"?>
<ds:datastoreItem xmlns:ds="http://schemas.openxmlformats.org/officeDocument/2006/customXml" ds:itemID="{FFFF2A53-EAA8-4ABA-8C24-B1DA24AF1F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bbb512-1571-4e07-b6d1-58a2f7b56e94"/>
    <ds:schemaRef ds:uri="23ba8f61-b463-4306-8171-955c03356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D17A5E-962A-4254-9EFE-7A4BBB9E1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Malla curricular</vt:lpstr>
      <vt:lpstr>'Malla curricular'!Área_de_impresión</vt:lpstr>
      <vt:lpstr>'Malla curricular'!Títulos_a_imprimir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CGDC_DES</dc:creator>
  <cp:keywords/>
  <dc:description/>
  <cp:lastModifiedBy>HERNANDEZ - SALDANA IGNACIO ALFREDO</cp:lastModifiedBy>
  <cp:revision/>
  <cp:lastPrinted>2025-04-01T03:38:11Z</cp:lastPrinted>
  <dcterms:created xsi:type="dcterms:W3CDTF">2023-06-12T22:25:45Z</dcterms:created>
  <dcterms:modified xsi:type="dcterms:W3CDTF">2025-06-13T18:13:47Z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0x01010078371C6DF127524E98DE5C6998D084C2</vt:lpwstr>
  </property>
  <property fmtid="{D5CDD505-2E9C-101B-9397-08002B2CF9AE}" pid="3" name="MediaServiceImageTags">
    <vt:lpwstr/>
  </property>
</Properties>
</file>