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correobuap-my.sharepoint.com/personal/marlenne_lopez_correo_buap_mx/Documents/CGDC/DGDC - SGC/Repositorio Virtual/Planes de Estudio/Planes de Estudio 2024/Mallas Curriculares 2024/Fac. Cs. de la Electrónica/"/>
    </mc:Choice>
  </mc:AlternateContent>
  <xr:revisionPtr revIDLastSave="331" documentId="13_ncr:1_{133729F0-AAD8-43CE-BB7D-713380E412C3}" xr6:coauthVersionLast="47" xr6:coauthVersionMax="47" xr10:uidLastSave="{D342AD76-E935-42B5-A68D-E815BBA78B79}"/>
  <bookViews>
    <workbookView xWindow="-109" yWindow="-109" windowWidth="26301" windowHeight="14169" xr2:uid="{7EAF93A8-A0B1-46BB-AB92-0A11A7412218}"/>
  </bookViews>
  <sheets>
    <sheet name="Malla curricular" sheetId="1" r:id="rId1"/>
  </sheets>
  <definedNames>
    <definedName name="_xlnm._FilterDatabase" localSheetId="0" hidden="1">'Malla curricular'!$D$1:$D$123</definedName>
    <definedName name="_xlnm.Print_Titles" localSheetId="0">'Malla curricular'!$19:$20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3" i="1" l="1"/>
  <c r="G103" i="1"/>
  <c r="F103" i="1"/>
  <c r="J24" i="1"/>
  <c r="F90" i="1"/>
  <c r="G90" i="1"/>
  <c r="I90" i="1"/>
  <c r="G109" i="1"/>
  <c r="I109" i="1"/>
  <c r="K109" i="1"/>
  <c r="F109" i="1"/>
  <c r="F78" i="1"/>
  <c r="F75" i="1"/>
  <c r="F65" i="1"/>
  <c r="G29" i="1"/>
  <c r="I29" i="1"/>
  <c r="F29" i="1"/>
  <c r="K117" i="1" l="1"/>
  <c r="J117" i="1"/>
  <c r="I117" i="1"/>
  <c r="H108" i="1"/>
  <c r="H107" i="1"/>
  <c r="H106" i="1"/>
  <c r="H105" i="1"/>
  <c r="H102" i="1"/>
  <c r="H101" i="1"/>
  <c r="H100" i="1"/>
  <c r="H98" i="1"/>
  <c r="H97" i="1"/>
  <c r="H93" i="1"/>
  <c r="H92" i="1"/>
  <c r="H89" i="1"/>
  <c r="H88" i="1"/>
  <c r="H85" i="1"/>
  <c r="H84" i="1"/>
  <c r="H83" i="1"/>
  <c r="H82" i="1"/>
  <c r="H81" i="1"/>
  <c r="H80" i="1"/>
  <c r="H77" i="1"/>
  <c r="H74" i="1"/>
  <c r="H73" i="1"/>
  <c r="H72" i="1"/>
  <c r="H71" i="1"/>
  <c r="H70" i="1"/>
  <c r="H67" i="1"/>
  <c r="H64" i="1"/>
  <c r="H59" i="1"/>
  <c r="H58" i="1"/>
  <c r="H57" i="1"/>
  <c r="H54" i="1"/>
  <c r="H53" i="1"/>
  <c r="H52" i="1"/>
  <c r="H51" i="1"/>
  <c r="H50" i="1"/>
  <c r="H47" i="1"/>
  <c r="H46" i="1"/>
  <c r="H43" i="1"/>
  <c r="H42" i="1"/>
  <c r="H41" i="1"/>
  <c r="H40" i="1"/>
  <c r="H37" i="1"/>
  <c r="H36" i="1"/>
  <c r="H35" i="1"/>
  <c r="H34" i="1"/>
  <c r="H33" i="1"/>
  <c r="H32" i="1"/>
  <c r="H31" i="1"/>
  <c r="H24" i="1"/>
  <c r="H28" i="1"/>
  <c r="H27" i="1"/>
  <c r="H26" i="1"/>
  <c r="H25" i="1"/>
  <c r="H23" i="1"/>
  <c r="G60" i="1"/>
  <c r="I60" i="1"/>
  <c r="F60" i="1"/>
  <c r="G55" i="1"/>
  <c r="I55" i="1"/>
  <c r="F55" i="1"/>
  <c r="G48" i="1"/>
  <c r="I48" i="1"/>
  <c r="F48" i="1"/>
  <c r="G44" i="1"/>
  <c r="I44" i="1"/>
  <c r="F44" i="1"/>
  <c r="G38" i="1"/>
  <c r="I38" i="1"/>
  <c r="F38" i="1"/>
  <c r="H103" i="1" l="1"/>
  <c r="H90" i="1"/>
  <c r="H78" i="1"/>
  <c r="I61" i="1"/>
  <c r="G61" i="1"/>
  <c r="H109" i="1"/>
  <c r="H68" i="1"/>
  <c r="F61" i="1"/>
  <c r="H65" i="1"/>
  <c r="H29" i="1"/>
  <c r="H48" i="1"/>
  <c r="H75" i="1"/>
  <c r="H38" i="1"/>
  <c r="H44" i="1"/>
  <c r="H55" i="1"/>
  <c r="H86" i="1"/>
  <c r="H94" i="1"/>
  <c r="H60" i="1"/>
  <c r="J27" i="1"/>
  <c r="H110" i="1" l="1"/>
  <c r="H61" i="1"/>
  <c r="K24" i="1"/>
  <c r="J85" i="1"/>
  <c r="J83" i="1"/>
  <c r="J97" i="1"/>
  <c r="J108" i="1"/>
  <c r="F94" i="1"/>
  <c r="J89" i="1"/>
  <c r="G86" i="1"/>
  <c r="I86" i="1"/>
  <c r="G94" i="1"/>
  <c r="I94" i="1"/>
  <c r="J92" i="1"/>
  <c r="I78" i="1"/>
  <c r="G78" i="1"/>
  <c r="G75" i="1"/>
  <c r="I75" i="1"/>
  <c r="A36" i="1"/>
  <c r="F86" i="1"/>
  <c r="G65" i="1"/>
  <c r="I65" i="1"/>
  <c r="J31" i="1"/>
  <c r="J102" i="1"/>
  <c r="J101" i="1"/>
  <c r="J100" i="1"/>
  <c r="J107" i="1"/>
  <c r="J106" i="1"/>
  <c r="J105" i="1"/>
  <c r="J93" i="1"/>
  <c r="J88" i="1"/>
  <c r="J82" i="1"/>
  <c r="J84" i="1"/>
  <c r="J81" i="1"/>
  <c r="J80" i="1"/>
  <c r="J77" i="1"/>
  <c r="J47" i="1"/>
  <c r="J74" i="1"/>
  <c r="J73" i="1"/>
  <c r="J72" i="1"/>
  <c r="G68" i="1"/>
  <c r="I68" i="1"/>
  <c r="F68" i="1"/>
  <c r="J67" i="1"/>
  <c r="J59" i="1"/>
  <c r="J58" i="1"/>
  <c r="J57" i="1"/>
  <c r="J54" i="1"/>
  <c r="J53" i="1"/>
  <c r="J52" i="1"/>
  <c r="J51" i="1"/>
  <c r="J50" i="1"/>
  <c r="J46" i="1"/>
  <c r="J42" i="1"/>
  <c r="J71" i="1"/>
  <c r="J70" i="1"/>
  <c r="J43" i="1"/>
  <c r="J41" i="1"/>
  <c r="J40" i="1"/>
  <c r="J37" i="1"/>
  <c r="J35" i="1"/>
  <c r="J36" i="1"/>
  <c r="J34" i="1"/>
  <c r="J33" i="1"/>
  <c r="J32" i="1"/>
  <c r="J64" i="1"/>
  <c r="J103" i="1" l="1"/>
  <c r="H111" i="1"/>
  <c r="K33" i="1"/>
  <c r="K72" i="1"/>
  <c r="K43" i="1"/>
  <c r="K84" i="1"/>
  <c r="K36" i="1"/>
  <c r="K70" i="1"/>
  <c r="K52" i="1"/>
  <c r="K67" i="1"/>
  <c r="K74" i="1"/>
  <c r="K82" i="1"/>
  <c r="K35" i="1"/>
  <c r="K53" i="1"/>
  <c r="K47" i="1"/>
  <c r="K48" i="1" s="1"/>
  <c r="K101" i="1"/>
  <c r="K42" i="1"/>
  <c r="K93" i="1"/>
  <c r="K41" i="1"/>
  <c r="K58" i="1"/>
  <c r="K81" i="1"/>
  <c r="K85" i="1"/>
  <c r="K34" i="1"/>
  <c r="K51" i="1"/>
  <c r="K59" i="1"/>
  <c r="K73" i="1"/>
  <c r="K89" i="1"/>
  <c r="K71" i="1"/>
  <c r="K64" i="1"/>
  <c r="K37" i="1"/>
  <c r="K54" i="1"/>
  <c r="K102" i="1"/>
  <c r="K32" i="1"/>
  <c r="K80" i="1"/>
  <c r="K83" i="1"/>
  <c r="F110" i="1"/>
  <c r="F111" i="1" s="1"/>
  <c r="K88" i="1"/>
  <c r="J90" i="1"/>
  <c r="I110" i="1"/>
  <c r="I111" i="1" s="1"/>
  <c r="I118" i="1" s="1"/>
  <c r="G110" i="1"/>
  <c r="G111" i="1" s="1"/>
  <c r="J109" i="1"/>
  <c r="K100" i="1"/>
  <c r="J48" i="1"/>
  <c r="K31" i="1"/>
  <c r="J38" i="1"/>
  <c r="K50" i="1"/>
  <c r="J55" i="1"/>
  <c r="J44" i="1"/>
  <c r="K57" i="1"/>
  <c r="J60" i="1"/>
  <c r="K40" i="1"/>
  <c r="K92" i="1"/>
  <c r="K77" i="1"/>
  <c r="K78" i="1" s="1"/>
  <c r="J86" i="1"/>
  <c r="J94" i="1"/>
  <c r="J78" i="1"/>
  <c r="J75" i="1"/>
  <c r="J68" i="1"/>
  <c r="K103" i="1" l="1"/>
  <c r="K68" i="1"/>
  <c r="K90" i="1"/>
  <c r="K38" i="1"/>
  <c r="K60" i="1"/>
  <c r="K86" i="1"/>
  <c r="K94" i="1"/>
  <c r="K55" i="1"/>
  <c r="K75" i="1"/>
  <c r="K44" i="1"/>
  <c r="J23" i="1"/>
  <c r="J25" i="1"/>
  <c r="J26" i="1"/>
  <c r="J28" i="1"/>
  <c r="J29" i="1" l="1"/>
  <c r="J61" i="1" s="1"/>
  <c r="K23" i="1"/>
  <c r="K29" i="1" s="1"/>
  <c r="K61" i="1" s="1"/>
  <c r="K65" i="1"/>
  <c r="K110" i="1" s="1"/>
  <c r="J65" i="1"/>
  <c r="J110" i="1" s="1"/>
  <c r="K111" i="1" l="1"/>
  <c r="J111" i="1"/>
</calcChain>
</file>

<file path=xl/sharedStrings.xml><?xml version="1.0" encoding="utf-8"?>
<sst xmlns="http://schemas.openxmlformats.org/spreadsheetml/2006/main" count="326" uniqueCount="187">
  <si>
    <t>Benemérita Universidad Autónoma de Puebla</t>
  </si>
  <si>
    <t xml:space="preserve"> Vicerrectoría de Docencia</t>
  </si>
  <si>
    <t>Malla curricular: Relación de Asignaturas por Niveles de Formación, Horas Teoría, Práctica y de Trabajo Independiente</t>
  </si>
  <si>
    <t xml:space="preserve"> Plan de Estudios: Licenciatura en Ingeniería Biomédica</t>
  </si>
  <si>
    <t>Modalidad: Escolarizada</t>
  </si>
  <si>
    <t>Periodicidad: 5 años (10 semestres)</t>
  </si>
  <si>
    <t xml:space="preserve">Vigencia: A partir de agosto 2024 </t>
  </si>
  <si>
    <t>No.</t>
  </si>
  <si>
    <t>Clave</t>
  </si>
  <si>
    <t>Nombre de la Asignatura</t>
  </si>
  <si>
    <t>Semestre</t>
  </si>
  <si>
    <t>Horas de Mediación Docente</t>
  </si>
  <si>
    <t>Horas Totales por Semana</t>
  </si>
  <si>
    <t>Horas de Trabajo Independiente por Periodo</t>
  </si>
  <si>
    <t>Total de Horas por Periodo</t>
  </si>
  <si>
    <t>Total de Créditos</t>
  </si>
  <si>
    <t>Requisitos</t>
  </si>
  <si>
    <t>Nivel Básico</t>
  </si>
  <si>
    <t>Área de Formación General Universitaria</t>
  </si>
  <si>
    <t>FGMA 001</t>
  </si>
  <si>
    <t>Introducción a la Formación General Universitaria</t>
  </si>
  <si>
    <t>S/R</t>
  </si>
  <si>
    <t>FGMA 004</t>
  </si>
  <si>
    <t>Inglés I</t>
  </si>
  <si>
    <t>FGMA 005</t>
  </si>
  <si>
    <t>Inglés II</t>
  </si>
  <si>
    <t>FGMA 006</t>
  </si>
  <si>
    <t>Inglés III</t>
  </si>
  <si>
    <t>FGMA 007</t>
  </si>
  <si>
    <t>Inglés IV</t>
  </si>
  <si>
    <t>Formación General Disciplinaria</t>
  </si>
  <si>
    <t>Subtotal Área de Formación General Universitaria</t>
  </si>
  <si>
    <t>Área de Física y Matemáticas</t>
  </si>
  <si>
    <t>IBMA 001</t>
  </si>
  <si>
    <t>Matemáticas para Ingeniería I</t>
  </si>
  <si>
    <t>P</t>
  </si>
  <si>
    <t>IBMA 006</t>
  </si>
  <si>
    <t>Matemáticas para Ingeniería II</t>
  </si>
  <si>
    <t>IBMA 007</t>
  </si>
  <si>
    <t>Matemáticas para Ingeniería III</t>
  </si>
  <si>
    <t>IBMA 008</t>
  </si>
  <si>
    <t>Álgebra Lineal</t>
  </si>
  <si>
    <t>IBMA 009</t>
  </si>
  <si>
    <t>Ecuaciones Diferenciales</t>
  </si>
  <si>
    <t>IBMA 010</t>
  </si>
  <si>
    <t>Estadística y Diseño de Experimentos</t>
  </si>
  <si>
    <t>IBMA 011</t>
  </si>
  <si>
    <t>Bioelectromagnetismo</t>
  </si>
  <si>
    <t>Subtotal Área de Física y Matemáticas</t>
  </si>
  <si>
    <t>Área de  Sistemas Biomédicos</t>
  </si>
  <si>
    <t>IBMA 002</t>
  </si>
  <si>
    <t>Introducción a la Ingeniería Biomédica</t>
  </si>
  <si>
    <t>IBMA 003</t>
  </si>
  <si>
    <t>Anatomía Humana</t>
  </si>
  <si>
    <t>IBMA 012</t>
  </si>
  <si>
    <t>Metrología Biomédica</t>
  </si>
  <si>
    <t>IBMA 013</t>
  </si>
  <si>
    <t>Biología Celular</t>
  </si>
  <si>
    <t>Química II</t>
  </si>
  <si>
    <t>Subtotal Área de Sistemas Biomédicos</t>
  </si>
  <si>
    <t>Área de Administración y Gestión Hospitalaria</t>
  </si>
  <si>
    <t>IBMA 014</t>
  </si>
  <si>
    <t>Normativa y Legislación Biomédica</t>
  </si>
  <si>
    <t>IBMA 015</t>
  </si>
  <si>
    <t>Ingeniería Clínica y Administración Hospitalaria</t>
  </si>
  <si>
    <t>Subtotal Área de Administración y Gestión Hospitalaria</t>
  </si>
  <si>
    <t>Área de  Bioinstrumentación</t>
  </si>
  <si>
    <t>IBMA 004</t>
  </si>
  <si>
    <t>Programación I</t>
  </si>
  <si>
    <t>IBMA 016</t>
  </si>
  <si>
    <t>Sistemas Digitales Reconfigurables</t>
  </si>
  <si>
    <t>IBMA 017</t>
  </si>
  <si>
    <t>Circuitos Eléctricos</t>
  </si>
  <si>
    <t>IBMA 018</t>
  </si>
  <si>
    <t>Programación II</t>
  </si>
  <si>
    <t>p</t>
  </si>
  <si>
    <t>IBMA 019</t>
  </si>
  <si>
    <t>Dispositivos Electrónicos</t>
  </si>
  <si>
    <t>Subtotal Área de Bioinstrumentación</t>
  </si>
  <si>
    <t>Área de  Biomateriales</t>
  </si>
  <si>
    <t>IBMA 005</t>
  </si>
  <si>
    <t>Química I</t>
  </si>
  <si>
    <t>IBMA 020</t>
  </si>
  <si>
    <t>IBMA 021</t>
  </si>
  <si>
    <t>Bioquímica</t>
  </si>
  <si>
    <t>Subtotal Área de Biomateriales</t>
  </si>
  <si>
    <t>Total Nivel Básico</t>
  </si>
  <si>
    <t>Nivel Formativo</t>
  </si>
  <si>
    <t>FGMA 003</t>
  </si>
  <si>
    <t>Formación General Profesional</t>
  </si>
  <si>
    <t>FGMA 002</t>
  </si>
  <si>
    <t>Área de  Física y Matemáticas</t>
  </si>
  <si>
    <t>IBMA 250</t>
  </si>
  <si>
    <t>Física Médica</t>
  </si>
  <si>
    <t>Área de Sistemas Biomédicos</t>
  </si>
  <si>
    <t>IBMA 251</t>
  </si>
  <si>
    <t>Fisiología Humana</t>
  </si>
  <si>
    <t>IBMA 252</t>
  </si>
  <si>
    <t>Biofísica</t>
  </si>
  <si>
    <t>IBMA 253</t>
  </si>
  <si>
    <t>Biomecánica I</t>
  </si>
  <si>
    <t>IBMA 254</t>
  </si>
  <si>
    <t>Modelado y Control de Sistemas Biomédicos</t>
  </si>
  <si>
    <t>Sistemas Analógicos y sus Aplicaciones</t>
  </si>
  <si>
    <t>IBMA 255</t>
  </si>
  <si>
    <t>Procesamiento de Imágenes Biomédicas</t>
  </si>
  <si>
    <t>Procesamiento Digital de Bioseñales</t>
  </si>
  <si>
    <t>IBMA 256</t>
  </si>
  <si>
    <t>Ingeniería de Rehabilitación</t>
  </si>
  <si>
    <t>Área de Bioinstrumentación</t>
  </si>
  <si>
    <t>IBMA 257</t>
  </si>
  <si>
    <t>IBMA 258</t>
  </si>
  <si>
    <t>IBMA 259</t>
  </si>
  <si>
    <t>Instrumentación Biomédica I</t>
  </si>
  <si>
    <t>IBMA 260</t>
  </si>
  <si>
    <t>Accionamientos Eléctricos</t>
  </si>
  <si>
    <t>IBMA 261</t>
  </si>
  <si>
    <t>Biosensores</t>
  </si>
  <si>
    <t>IBMA 262</t>
  </si>
  <si>
    <t>Instrumentación Biomédica II</t>
  </si>
  <si>
    <t>Área de Manufactura de Dispositivos Biomédicos</t>
  </si>
  <si>
    <t>IBMA 263</t>
  </si>
  <si>
    <t>Sistemas de Gestión de Calidad para Dispositivos Biomédicos</t>
  </si>
  <si>
    <t>IBMA 264</t>
  </si>
  <si>
    <t>Diseño y Manufactura Aditiva</t>
  </si>
  <si>
    <t>Subtotal Área de Dispositivos Biomédicos</t>
  </si>
  <si>
    <t>Área de Biomateriales</t>
  </si>
  <si>
    <t>IBMA 265</t>
  </si>
  <si>
    <t>Ciencia e Ingeniería de Materiales</t>
  </si>
  <si>
    <t>IBMA 266</t>
  </si>
  <si>
    <t>Biomateriales</t>
  </si>
  <si>
    <t xml:space="preserve">Área de Integración Disciplinaria </t>
  </si>
  <si>
    <t>Asignaturas Integradoras</t>
  </si>
  <si>
    <t>IAIB 200</t>
  </si>
  <si>
    <t>Proyecto Integrador Biomédico</t>
  </si>
  <si>
    <t>ICU2 200</t>
  </si>
  <si>
    <t>Gestión de Proyectos Innovadores</t>
  </si>
  <si>
    <t>Práctica Profesional Crítica</t>
  </si>
  <si>
    <t>IBMA 200</t>
  </si>
  <si>
    <t>Práctica Biomédica I</t>
  </si>
  <si>
    <t>IBMA 201</t>
  </si>
  <si>
    <t>Práctica Biomédica II</t>
  </si>
  <si>
    <t>IBMA 202</t>
  </si>
  <si>
    <t>Práctica Biomédica III</t>
  </si>
  <si>
    <t>Subtotal Área de Integración Disciplinaria</t>
  </si>
  <si>
    <t>Área de Optativas Disciplinarias</t>
  </si>
  <si>
    <t>Optativa I</t>
  </si>
  <si>
    <t>Los definidos por la Unidad Académica</t>
  </si>
  <si>
    <t>Optativa II</t>
  </si>
  <si>
    <t>Optativa III</t>
  </si>
  <si>
    <t>Optativa IV</t>
  </si>
  <si>
    <t>Subtotal Área de Optativas Disciplinarias</t>
  </si>
  <si>
    <t>Total de Nivel Formativo</t>
  </si>
  <si>
    <t>Totales Mínimos</t>
  </si>
  <si>
    <t>Área de Optativas Complementarias</t>
  </si>
  <si>
    <t>0 a 5</t>
  </si>
  <si>
    <t>3 a 5</t>
  </si>
  <si>
    <t>54 a 90</t>
  </si>
  <si>
    <t>3 a 6</t>
  </si>
  <si>
    <t>Subtotal Área de Optativas Complementarias</t>
  </si>
  <si>
    <t>0 a 20</t>
  </si>
  <si>
    <t>12 a 20</t>
  </si>
  <si>
    <t>Totales Máximos</t>
  </si>
  <si>
    <t>152 a 172</t>
  </si>
  <si>
    <t>100 a 120</t>
  </si>
  <si>
    <t>264 a 272</t>
  </si>
  <si>
    <t>4864 a 5008</t>
  </si>
  <si>
    <t>311 a 323</t>
  </si>
  <si>
    <t>IBMA 003
IBMA 013</t>
  </si>
  <si>
    <r>
      <t xml:space="preserve">Nivel Educativo: </t>
    </r>
    <r>
      <rPr>
        <b/>
        <sz val="10"/>
        <rFont val="Source Sans Pro"/>
        <family val="2"/>
      </rPr>
      <t>Licenciatura</t>
    </r>
  </si>
  <si>
    <r>
      <t xml:space="preserve">Tiempo mínimo y máximo: </t>
    </r>
    <r>
      <rPr>
        <b/>
        <sz val="10"/>
        <rFont val="Source Sans Pro"/>
        <family val="2"/>
      </rPr>
      <t>5.0 a 7.5 años</t>
    </r>
  </si>
  <si>
    <r>
      <t xml:space="preserve">Tipo de Plan de Estudios: </t>
    </r>
    <r>
      <rPr>
        <b/>
        <sz val="10"/>
        <rFont val="Source Sans Pro"/>
        <family val="2"/>
      </rPr>
      <t>Científico-Práctico</t>
    </r>
  </si>
  <si>
    <r>
      <t>Título que se otorga:</t>
    </r>
    <r>
      <rPr>
        <b/>
        <sz val="10"/>
        <rFont val="Source Sans Pro"/>
        <family val="2"/>
      </rPr>
      <t xml:space="preserve"> Licenciado (a) en Ingeniería Biomédica</t>
    </r>
  </si>
  <si>
    <r>
      <t xml:space="preserve">Certificado que se otorga:  </t>
    </r>
    <r>
      <rPr>
        <b/>
        <sz val="10"/>
        <rFont val="Source Sans Pro"/>
        <family val="2"/>
      </rPr>
      <t>Licenciado (a) en Ingeniería Biomédica</t>
    </r>
  </si>
  <si>
    <r>
      <t xml:space="preserve">Unidad Académica: </t>
    </r>
    <r>
      <rPr>
        <b/>
        <sz val="10"/>
        <rFont val="Source Sans Pro"/>
        <family val="2"/>
      </rPr>
      <t>Facultad de Ciencias de la Electrónica</t>
    </r>
  </si>
  <si>
    <r>
      <t>P</t>
    </r>
    <r>
      <rPr>
        <vertAlign val="superscript"/>
        <sz val="10"/>
        <rFont val="Source Sans Pro"/>
        <family val="2"/>
      </rPr>
      <t>4</t>
    </r>
  </si>
  <si>
    <r>
      <t>Tipo de Asignatura</t>
    </r>
    <r>
      <rPr>
        <b/>
        <vertAlign val="superscript"/>
        <sz val="10"/>
        <color theme="9"/>
        <rFont val="Source Sans Pro"/>
        <family val="2"/>
      </rPr>
      <t>1</t>
    </r>
  </si>
  <si>
    <r>
      <t>HTS</t>
    </r>
    <r>
      <rPr>
        <b/>
        <vertAlign val="superscript"/>
        <sz val="10"/>
        <color theme="9"/>
        <rFont val="Source Sans Pro"/>
        <family val="2"/>
      </rPr>
      <t>1</t>
    </r>
  </si>
  <si>
    <r>
      <t>HPS</t>
    </r>
    <r>
      <rPr>
        <b/>
        <vertAlign val="superscript"/>
        <sz val="10"/>
        <color theme="9"/>
        <rFont val="Source Sans Pro"/>
        <family val="2"/>
      </rPr>
      <t>2</t>
    </r>
  </si>
  <si>
    <t>Duración del Plan</t>
  </si>
  <si>
    <r>
      <t xml:space="preserve">Créditos mínimos y máximos para la obtención del título: </t>
    </r>
    <r>
      <rPr>
        <b/>
        <sz val="10"/>
        <rFont val="Source Sans Pro"/>
        <family val="2"/>
      </rPr>
      <t>299 / 323</t>
    </r>
  </si>
  <si>
    <r>
      <t xml:space="preserve">Horas mínimas y máximas para la obtención del título: </t>
    </r>
    <r>
      <rPr>
        <b/>
        <sz val="10"/>
        <rFont val="Source Sans Pro"/>
        <family val="2"/>
      </rPr>
      <t>4648 / 5008</t>
    </r>
  </si>
  <si>
    <r>
      <t>32</t>
    </r>
    <r>
      <rPr>
        <vertAlign val="superscript"/>
        <sz val="10"/>
        <rFont val="Source Sans Pro"/>
        <family val="2"/>
      </rPr>
      <t>3</t>
    </r>
  </si>
  <si>
    <r>
      <rPr>
        <vertAlign val="superscript"/>
        <sz val="10"/>
        <rFont val="Source Sans Pro"/>
        <family val="2"/>
      </rPr>
      <t>1</t>
    </r>
    <r>
      <rPr>
        <sz val="10"/>
        <rFont val="Source Sans Pro"/>
        <family val="2"/>
      </rPr>
      <t xml:space="preserve"> HTS= Horas Teoría por Semana</t>
    </r>
  </si>
  <si>
    <r>
      <rPr>
        <vertAlign val="superscript"/>
        <sz val="10"/>
        <rFont val="Source Sans Pro"/>
        <family val="2"/>
      </rPr>
      <t>2</t>
    </r>
    <r>
      <rPr>
        <sz val="10"/>
        <rFont val="Source Sans Pro"/>
        <family val="2"/>
      </rPr>
      <t>HPS= Horas Prácticas por Semana</t>
    </r>
  </si>
  <si>
    <r>
      <rPr>
        <vertAlign val="superscript"/>
        <sz val="10"/>
        <rFont val="Source Sans Pro"/>
        <family val="2"/>
      </rPr>
      <t>3</t>
    </r>
    <r>
      <rPr>
        <sz val="10"/>
        <rFont val="Source Sans Pro"/>
        <family val="2"/>
      </rPr>
      <t>Corresponde a horas de Proyecto de Impacto Social</t>
    </r>
  </si>
  <si>
    <t>Nota: El Servicio Social no se contempla en la malla curricular, es realizado cuando se concluyen los créditos del PE, es regulado por Secretaria de Salud y es requisito de egreso.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</si>
</sst>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Source Sans Pro"/>
      <family val="2"/>
    </font>
    <font>
      <b/>
      <sz val="10"/>
      <name val="Source Sans Pro"/>
      <family val="2"/>
    </font>
    <font>
      <sz val="8"/>
      <name val="Calibri"/>
      <family val="2"/>
      <scheme val="minor"/>
    </font>
    <font>
      <vertAlign val="superscript"/>
      <sz val="10"/>
      <name val="Source Sans Pro"/>
      <family val="2"/>
    </font>
    <font>
      <b/>
      <sz val="10"/>
      <color theme="9"/>
      <name val="Source Sans Pro"/>
      <family val="2"/>
    </font>
    <font>
      <b/>
      <vertAlign val="superscript"/>
      <sz val="10"/>
      <color theme="9"/>
      <name val="Source Sans Pro"/>
      <family val="2"/>
    </font>
    <font>
      <sz val="10"/>
      <color theme="9"/>
      <name val="Source Sans Pro"/>
      <family val="2"/>
    </font>
  </fonts>
  <fills count="11">
    <fill>
      <patternFill patternType="none"/>
    </fill>
    <fill>
      <patternFill patternType="gray125"/>
    </fill>
    <fill>
      <patternFill patternType="solid">
        <fgColor rgb="FF003B5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80C4E8"/>
        <bgColor indexed="64"/>
      </patternFill>
    </fill>
    <fill>
      <patternFill patternType="solid">
        <fgColor rgb="FF80C4E8"/>
        <bgColor rgb="FF9CC2E5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89999084444715716"/>
        <bgColor rgb="FFBDD6EE"/>
      </patternFill>
    </fill>
    <fill>
      <patternFill patternType="solid">
        <fgColor theme="1" tint="0.89999084444715716"/>
        <bgColor indexed="64"/>
      </patternFill>
    </fill>
    <fill>
      <patternFill patternType="solid">
        <fgColor theme="9" tint="-0.499984740745262"/>
        <bgColor rgb="FF8EAADB"/>
      </patternFill>
    </fill>
    <fill>
      <patternFill patternType="lightDown">
        <fgColor theme="9" tint="-0.499984740745262"/>
        <bgColor indexed="65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1" fontId="1" fillId="0" borderId="14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vertical="center" wrapText="1"/>
    </xf>
    <xf numFmtId="0" fontId="1" fillId="0" borderId="1" xfId="0" quotePrefix="1" applyFont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left" vertical="center" wrapText="1"/>
    </xf>
    <xf numFmtId="0" fontId="5" fillId="9" borderId="10" xfId="0" applyFont="1" applyFill="1" applyBorder="1" applyAlignment="1">
      <alignment horizontal="left" vertical="center" wrapText="1"/>
    </xf>
    <xf numFmtId="0" fontId="5" fillId="9" borderId="11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right" vertical="center"/>
    </xf>
    <xf numFmtId="0" fontId="2" fillId="4" borderId="9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vertical="center"/>
    </xf>
    <xf numFmtId="0" fontId="2" fillId="7" borderId="2" xfId="0" applyFont="1" applyFill="1" applyBorder="1" applyAlignment="1">
      <alignment horizontal="left" vertical="center" wrapText="1"/>
    </xf>
    <xf numFmtId="0" fontId="2" fillId="7" borderId="17" xfId="0" applyFont="1" applyFill="1" applyBorder="1" applyAlignment="1">
      <alignment horizontal="left" vertical="center" wrapText="1"/>
    </xf>
    <xf numFmtId="0" fontId="2" fillId="7" borderId="9" xfId="0" applyFont="1" applyFill="1" applyBorder="1" applyAlignment="1">
      <alignment horizontal="left" vertical="center" wrapText="1"/>
    </xf>
    <xf numFmtId="0" fontId="2" fillId="7" borderId="18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C4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BUAP">
      <a:dk1>
        <a:srgbClr val="003B5C"/>
      </a:dk1>
      <a:lt1>
        <a:srgbClr val="00B5E2"/>
      </a:lt1>
      <a:dk2>
        <a:srgbClr val="ED7102"/>
      </a:dk2>
      <a:lt2>
        <a:srgbClr val="E61983"/>
      </a:lt2>
      <a:accent1>
        <a:srgbClr val="FECD1B"/>
      </a:accent1>
      <a:accent2>
        <a:srgbClr val="76B72A"/>
      </a:accent2>
      <a:accent3>
        <a:srgbClr val="4DBCC6"/>
      </a:accent3>
      <a:accent4>
        <a:srgbClr val="BCBCBC"/>
      </a:accent4>
      <a:accent5>
        <a:srgbClr val="000000"/>
      </a:accent5>
      <a:accent6>
        <a:srgbClr val="FFFFFF"/>
      </a:accent6>
      <a:hlink>
        <a:srgbClr val="945F38"/>
      </a:hlink>
      <a:folHlink>
        <a:srgbClr val="6831D7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0821-22F0-489F-85F9-167633846B07}">
  <dimension ref="A1:L123"/>
  <sheetViews>
    <sheetView showGridLines="0" tabSelected="1" zoomScaleNormal="100" zoomScaleSheetLayoutView="100" workbookViewId="0">
      <selection sqref="A1:L1"/>
    </sheetView>
  </sheetViews>
  <sheetFormatPr baseColWidth="10" defaultColWidth="11.375" defaultRowHeight="13.6" x14ac:dyDescent="0.25"/>
  <cols>
    <col min="1" max="1" width="3.625" style="8" bestFit="1" customWidth="1"/>
    <col min="2" max="2" width="9.625" style="7" customWidth="1"/>
    <col min="3" max="3" width="35.25" style="8" customWidth="1"/>
    <col min="4" max="4" width="8.875" style="8" customWidth="1"/>
    <col min="5" max="5" width="10.75" style="8" customWidth="1"/>
    <col min="6" max="6" width="8.125" style="8" customWidth="1"/>
    <col min="7" max="7" width="8.625" style="8" bestFit="1" customWidth="1"/>
    <col min="8" max="8" width="11.125" style="8" customWidth="1"/>
    <col min="9" max="9" width="15" style="8" customWidth="1"/>
    <col min="10" max="10" width="10.25" style="8" customWidth="1"/>
    <col min="11" max="11" width="7.875" style="8" customWidth="1"/>
    <col min="12" max="12" width="16" style="8" bestFit="1" customWidth="1"/>
    <col min="13" max="16384" width="11.375" style="8"/>
  </cols>
  <sheetData>
    <row r="1" spans="1:12" x14ac:dyDescent="0.25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</row>
    <row r="2" spans="1:12" x14ac:dyDescent="0.25">
      <c r="A2" s="68" t="s">
        <v>1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</row>
    <row r="3" spans="1:12" x14ac:dyDescent="0.25">
      <c r="A3" s="68" t="s">
        <v>2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</row>
    <row r="4" spans="1:12" x14ac:dyDescent="0.25">
      <c r="A4" s="68" t="s">
        <v>3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</row>
    <row r="5" spans="1:12" x14ac:dyDescent="0.25">
      <c r="A5" s="68" t="s">
        <v>4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</row>
    <row r="6" spans="1:12" x14ac:dyDescent="0.25">
      <c r="A6" s="68" t="s">
        <v>5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</row>
    <row r="7" spans="1:12" x14ac:dyDescent="0.25">
      <c r="A7" s="68" t="s">
        <v>6</v>
      </c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</row>
    <row r="9" spans="1:12" x14ac:dyDescent="0.25">
      <c r="A9" s="9" t="s">
        <v>169</v>
      </c>
      <c r="B9" s="10"/>
      <c r="C9" s="9"/>
      <c r="D9" s="9"/>
      <c r="E9" s="9"/>
      <c r="F9" s="9"/>
      <c r="G9" s="9"/>
      <c r="H9" s="9"/>
      <c r="I9" s="9"/>
      <c r="J9" s="9"/>
      <c r="K9" s="9"/>
    </row>
    <row r="10" spans="1:12" x14ac:dyDescent="0.25">
      <c r="A10" s="65" t="s">
        <v>179</v>
      </c>
      <c r="B10" s="65"/>
      <c r="C10" s="65"/>
      <c r="D10" s="65"/>
      <c r="E10" s="65"/>
      <c r="F10" s="65"/>
      <c r="G10" s="65"/>
      <c r="H10" s="65"/>
      <c r="I10" s="65"/>
      <c r="J10" s="65"/>
      <c r="K10" s="65"/>
    </row>
    <row r="11" spans="1:12" x14ac:dyDescent="0.25">
      <c r="A11" s="9"/>
      <c r="B11" s="9" t="s">
        <v>180</v>
      </c>
      <c r="C11" s="9"/>
      <c r="D11" s="9"/>
      <c r="E11" s="9"/>
      <c r="F11" s="9"/>
      <c r="G11" s="9"/>
      <c r="H11" s="9"/>
      <c r="I11" s="9"/>
      <c r="J11" s="9"/>
      <c r="K11" s="9"/>
    </row>
    <row r="12" spans="1:12" x14ac:dyDescent="0.25">
      <c r="A12" s="9"/>
      <c r="B12" s="9" t="s">
        <v>170</v>
      </c>
      <c r="C12" s="9"/>
      <c r="D12" s="9"/>
      <c r="E12" s="9"/>
      <c r="F12" s="9"/>
      <c r="G12" s="9"/>
      <c r="H12" s="9"/>
      <c r="I12" s="9"/>
      <c r="J12" s="9"/>
      <c r="K12" s="9"/>
    </row>
    <row r="13" spans="1:12" x14ac:dyDescent="0.25">
      <c r="A13" s="9"/>
      <c r="B13" s="9" t="s">
        <v>181</v>
      </c>
      <c r="C13" s="9"/>
      <c r="D13" s="9"/>
      <c r="E13" s="9"/>
      <c r="F13" s="9"/>
      <c r="G13" s="9"/>
      <c r="H13" s="9"/>
      <c r="I13" s="9"/>
      <c r="J13" s="9"/>
      <c r="K13" s="9"/>
    </row>
    <row r="14" spans="1:12" x14ac:dyDescent="0.25">
      <c r="A14" s="65" t="s">
        <v>171</v>
      </c>
      <c r="B14" s="65"/>
      <c r="C14" s="65"/>
      <c r="D14" s="65"/>
      <c r="E14" s="65"/>
      <c r="F14" s="65"/>
      <c r="G14" s="65"/>
      <c r="H14" s="65"/>
      <c r="I14" s="65"/>
      <c r="J14" s="65"/>
      <c r="K14" s="65"/>
    </row>
    <row r="15" spans="1:12" x14ac:dyDescent="0.25">
      <c r="A15" s="65" t="s">
        <v>172</v>
      </c>
      <c r="B15" s="65"/>
      <c r="C15" s="65"/>
      <c r="D15" s="65"/>
      <c r="E15" s="65"/>
      <c r="F15" s="65"/>
      <c r="G15" s="65"/>
      <c r="H15" s="65"/>
      <c r="I15" s="65"/>
      <c r="J15" s="65"/>
      <c r="K15" s="65"/>
    </row>
    <row r="16" spans="1:12" x14ac:dyDescent="0.25">
      <c r="A16" s="65" t="s">
        <v>173</v>
      </c>
      <c r="B16" s="65"/>
      <c r="C16" s="65"/>
      <c r="D16" s="65"/>
      <c r="E16" s="65"/>
      <c r="F16" s="65"/>
      <c r="G16" s="65"/>
      <c r="H16" s="65"/>
      <c r="I16" s="65"/>
      <c r="J16" s="65"/>
      <c r="K16" s="65"/>
    </row>
    <row r="17" spans="1:12" x14ac:dyDescent="0.25">
      <c r="A17" s="9" t="s">
        <v>174</v>
      </c>
      <c r="B17" s="10"/>
      <c r="C17" s="9"/>
      <c r="D17" s="9"/>
      <c r="E17" s="9"/>
      <c r="F17" s="9"/>
      <c r="G17" s="9"/>
      <c r="H17" s="9"/>
      <c r="I17" s="9"/>
      <c r="J17" s="9"/>
      <c r="K17" s="9"/>
    </row>
    <row r="18" spans="1:12" x14ac:dyDescent="0.25">
      <c r="C18" s="11"/>
      <c r="D18" s="11"/>
      <c r="E18" s="11"/>
      <c r="F18" s="11"/>
      <c r="G18" s="11"/>
      <c r="H18" s="11"/>
      <c r="I18" s="11"/>
      <c r="J18" s="11"/>
      <c r="K18" s="11"/>
    </row>
    <row r="19" spans="1:12" ht="26.5" customHeight="1" x14ac:dyDescent="0.25">
      <c r="A19" s="70" t="s">
        <v>7</v>
      </c>
      <c r="B19" s="69" t="s">
        <v>8</v>
      </c>
      <c r="C19" s="69" t="s">
        <v>9</v>
      </c>
      <c r="D19" s="69" t="s">
        <v>10</v>
      </c>
      <c r="E19" s="69" t="s">
        <v>176</v>
      </c>
      <c r="F19" s="69" t="s">
        <v>11</v>
      </c>
      <c r="G19" s="69"/>
      <c r="H19" s="71" t="s">
        <v>12</v>
      </c>
      <c r="I19" s="69" t="s">
        <v>13</v>
      </c>
      <c r="J19" s="69" t="s">
        <v>14</v>
      </c>
      <c r="K19" s="69" t="s">
        <v>15</v>
      </c>
      <c r="L19" s="69" t="s">
        <v>16</v>
      </c>
    </row>
    <row r="20" spans="1:12" ht="16.3" customHeight="1" x14ac:dyDescent="0.25">
      <c r="A20" s="70"/>
      <c r="B20" s="69"/>
      <c r="C20" s="69"/>
      <c r="D20" s="69"/>
      <c r="E20" s="69"/>
      <c r="F20" s="34" t="s">
        <v>177</v>
      </c>
      <c r="G20" s="34" t="s">
        <v>178</v>
      </c>
      <c r="H20" s="72"/>
      <c r="I20" s="69"/>
      <c r="J20" s="69"/>
      <c r="K20" s="69"/>
      <c r="L20" s="69"/>
    </row>
    <row r="21" spans="1:12" x14ac:dyDescent="0.25">
      <c r="A21" s="64" t="s">
        <v>17</v>
      </c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</row>
    <row r="22" spans="1:12" ht="13.6" customHeight="1" x14ac:dyDescent="0.25">
      <c r="A22" s="63" t="s">
        <v>18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</row>
    <row r="23" spans="1:12" ht="27.2" x14ac:dyDescent="0.25">
      <c r="A23" s="3">
        <v>1</v>
      </c>
      <c r="B23" s="12" t="s">
        <v>19</v>
      </c>
      <c r="C23" s="13" t="s">
        <v>20</v>
      </c>
      <c r="D23" s="3">
        <v>1</v>
      </c>
      <c r="E23" s="3" t="s">
        <v>175</v>
      </c>
      <c r="F23" s="3">
        <v>1</v>
      </c>
      <c r="G23" s="3">
        <v>2</v>
      </c>
      <c r="H23" s="3">
        <f>F23+G23</f>
        <v>3</v>
      </c>
      <c r="I23" s="3">
        <v>16</v>
      </c>
      <c r="J23" s="3">
        <f>(F23*18+G23*18+I23)</f>
        <v>70</v>
      </c>
      <c r="K23" s="3">
        <f>ROUND(J23/16,0)</f>
        <v>4</v>
      </c>
      <c r="L23" s="3" t="s">
        <v>21</v>
      </c>
    </row>
    <row r="24" spans="1:12" ht="14.95" x14ac:dyDescent="0.25">
      <c r="A24" s="14">
        <v>2</v>
      </c>
      <c r="B24" s="12" t="s">
        <v>90</v>
      </c>
      <c r="C24" s="13" t="s">
        <v>30</v>
      </c>
      <c r="D24" s="3">
        <v>3</v>
      </c>
      <c r="E24" s="3" t="s">
        <v>175</v>
      </c>
      <c r="F24" s="3">
        <v>1</v>
      </c>
      <c r="G24" s="3">
        <v>2</v>
      </c>
      <c r="H24" s="3">
        <f>F24+G24</f>
        <v>3</v>
      </c>
      <c r="I24" s="3">
        <v>16</v>
      </c>
      <c r="J24" s="3">
        <f>(F24*18+G24*18+I24)</f>
        <v>70</v>
      </c>
      <c r="K24" s="15">
        <f>ROUND(J24/16,0)</f>
        <v>4</v>
      </c>
      <c r="L24" s="3" t="s">
        <v>19</v>
      </c>
    </row>
    <row r="25" spans="1:12" ht="14.95" x14ac:dyDescent="0.25">
      <c r="A25" s="3">
        <v>3</v>
      </c>
      <c r="B25" s="12" t="s">
        <v>22</v>
      </c>
      <c r="C25" s="13" t="s">
        <v>23</v>
      </c>
      <c r="D25" s="3">
        <v>1</v>
      </c>
      <c r="E25" s="3" t="s">
        <v>175</v>
      </c>
      <c r="F25" s="3">
        <v>2</v>
      </c>
      <c r="G25" s="3">
        <v>2</v>
      </c>
      <c r="H25" s="3">
        <f t="shared" ref="H25:H28" si="0">F25+G25</f>
        <v>4</v>
      </c>
      <c r="I25" s="3">
        <v>0</v>
      </c>
      <c r="J25" s="3">
        <f>(F25*18+G25*18+I25)</f>
        <v>72</v>
      </c>
      <c r="K25" s="3">
        <v>4</v>
      </c>
      <c r="L25" s="3" t="s">
        <v>21</v>
      </c>
    </row>
    <row r="26" spans="1:12" ht="14.95" x14ac:dyDescent="0.25">
      <c r="A26" s="3">
        <v>4</v>
      </c>
      <c r="B26" s="12" t="s">
        <v>24</v>
      </c>
      <c r="C26" s="13" t="s">
        <v>25</v>
      </c>
      <c r="D26" s="3">
        <v>2</v>
      </c>
      <c r="E26" s="3" t="s">
        <v>175</v>
      </c>
      <c r="F26" s="3">
        <v>2</v>
      </c>
      <c r="G26" s="3">
        <v>2</v>
      </c>
      <c r="H26" s="3">
        <f t="shared" si="0"/>
        <v>4</v>
      </c>
      <c r="I26" s="3">
        <v>0</v>
      </c>
      <c r="J26" s="3">
        <f t="shared" ref="J26:J28" si="1">(F26*18+G26*18+I26)</f>
        <v>72</v>
      </c>
      <c r="K26" s="3">
        <v>4</v>
      </c>
      <c r="L26" s="3" t="s">
        <v>22</v>
      </c>
    </row>
    <row r="27" spans="1:12" ht="14.95" x14ac:dyDescent="0.25">
      <c r="A27" s="6">
        <v>5</v>
      </c>
      <c r="B27" s="12" t="s">
        <v>26</v>
      </c>
      <c r="C27" s="16" t="s">
        <v>27</v>
      </c>
      <c r="D27" s="6">
        <v>3</v>
      </c>
      <c r="E27" s="3" t="s">
        <v>175</v>
      </c>
      <c r="F27" s="6">
        <v>2</v>
      </c>
      <c r="G27" s="6">
        <v>2</v>
      </c>
      <c r="H27" s="6">
        <f t="shared" si="0"/>
        <v>4</v>
      </c>
      <c r="I27" s="6">
        <v>0</v>
      </c>
      <c r="J27" s="3">
        <f t="shared" si="1"/>
        <v>72</v>
      </c>
      <c r="K27" s="3">
        <v>4</v>
      </c>
      <c r="L27" s="6" t="s">
        <v>24</v>
      </c>
    </row>
    <row r="28" spans="1:12" ht="14.95" x14ac:dyDescent="0.25">
      <c r="A28" s="3">
        <v>6</v>
      </c>
      <c r="B28" s="12" t="s">
        <v>28</v>
      </c>
      <c r="C28" s="16" t="s">
        <v>29</v>
      </c>
      <c r="D28" s="6">
        <v>4</v>
      </c>
      <c r="E28" s="3" t="s">
        <v>175</v>
      </c>
      <c r="F28" s="6">
        <v>2</v>
      </c>
      <c r="G28" s="6">
        <v>2</v>
      </c>
      <c r="H28" s="6">
        <f t="shared" si="0"/>
        <v>4</v>
      </c>
      <c r="I28" s="6">
        <v>0</v>
      </c>
      <c r="J28" s="6">
        <f t="shared" si="1"/>
        <v>72</v>
      </c>
      <c r="K28" s="3">
        <v>4</v>
      </c>
      <c r="L28" s="6" t="s">
        <v>26</v>
      </c>
    </row>
    <row r="29" spans="1:12" ht="25.15" customHeight="1" x14ac:dyDescent="0.25">
      <c r="A29" s="57"/>
      <c r="B29" s="58"/>
      <c r="C29" s="59" t="s">
        <v>31</v>
      </c>
      <c r="D29" s="59"/>
      <c r="E29" s="59"/>
      <c r="F29" s="40">
        <f t="shared" ref="F29:K29" si="2">SUM(F23:F28)</f>
        <v>10</v>
      </c>
      <c r="G29" s="40">
        <f t="shared" si="2"/>
        <v>12</v>
      </c>
      <c r="H29" s="40">
        <f t="shared" si="2"/>
        <v>22</v>
      </c>
      <c r="I29" s="40">
        <f t="shared" si="2"/>
        <v>32</v>
      </c>
      <c r="J29" s="40">
        <f t="shared" si="2"/>
        <v>428</v>
      </c>
      <c r="K29" s="40">
        <f t="shared" si="2"/>
        <v>24</v>
      </c>
      <c r="L29" s="40"/>
    </row>
    <row r="30" spans="1:12" ht="13.6" customHeight="1" x14ac:dyDescent="0.25">
      <c r="A30" s="63" t="s">
        <v>32</v>
      </c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</row>
    <row r="31" spans="1:12" x14ac:dyDescent="0.25">
      <c r="A31" s="3">
        <v>7</v>
      </c>
      <c r="B31" s="17" t="s">
        <v>33</v>
      </c>
      <c r="C31" s="1" t="s">
        <v>34</v>
      </c>
      <c r="D31" s="3">
        <v>1</v>
      </c>
      <c r="E31" s="3" t="s">
        <v>35</v>
      </c>
      <c r="F31" s="3">
        <v>3</v>
      </c>
      <c r="G31" s="3">
        <v>2</v>
      </c>
      <c r="H31" s="3">
        <f t="shared" ref="H31:H37" si="3">F31+G31</f>
        <v>5</v>
      </c>
      <c r="I31" s="3">
        <v>0</v>
      </c>
      <c r="J31" s="3">
        <f>(F31*18+G31*18+I31)</f>
        <v>90</v>
      </c>
      <c r="K31" s="15">
        <f>ROUND(J31/16,0)</f>
        <v>6</v>
      </c>
      <c r="L31" s="3" t="s">
        <v>21</v>
      </c>
    </row>
    <row r="32" spans="1:12" x14ac:dyDescent="0.25">
      <c r="A32" s="3">
        <v>8</v>
      </c>
      <c r="B32" s="17" t="s">
        <v>36</v>
      </c>
      <c r="C32" s="1" t="s">
        <v>37</v>
      </c>
      <c r="D32" s="3">
        <v>2</v>
      </c>
      <c r="E32" s="3" t="s">
        <v>35</v>
      </c>
      <c r="F32" s="3">
        <v>3</v>
      </c>
      <c r="G32" s="3">
        <v>2</v>
      </c>
      <c r="H32" s="3">
        <f t="shared" si="3"/>
        <v>5</v>
      </c>
      <c r="I32" s="3">
        <v>0</v>
      </c>
      <c r="J32" s="3">
        <f t="shared" ref="J32:J37" si="4">(F32*18+G32*18+I32)</f>
        <v>90</v>
      </c>
      <c r="K32" s="15">
        <f t="shared" ref="K32:K37" si="5">ROUND(J32/16,0)</f>
        <v>6</v>
      </c>
      <c r="L32" s="3" t="s">
        <v>33</v>
      </c>
    </row>
    <row r="33" spans="1:12" x14ac:dyDescent="0.25">
      <c r="A33" s="3">
        <v>9</v>
      </c>
      <c r="B33" s="17" t="s">
        <v>38</v>
      </c>
      <c r="C33" s="1" t="s">
        <v>39</v>
      </c>
      <c r="D33" s="3">
        <v>3</v>
      </c>
      <c r="E33" s="3" t="s">
        <v>35</v>
      </c>
      <c r="F33" s="3">
        <v>3</v>
      </c>
      <c r="G33" s="3">
        <v>2</v>
      </c>
      <c r="H33" s="3">
        <f t="shared" si="3"/>
        <v>5</v>
      </c>
      <c r="I33" s="3">
        <v>0</v>
      </c>
      <c r="J33" s="3">
        <f t="shared" si="4"/>
        <v>90</v>
      </c>
      <c r="K33" s="15">
        <f t="shared" si="5"/>
        <v>6</v>
      </c>
      <c r="L33" s="3" t="s">
        <v>36</v>
      </c>
    </row>
    <row r="34" spans="1:12" x14ac:dyDescent="0.25">
      <c r="A34" s="3">
        <v>10</v>
      </c>
      <c r="B34" s="17" t="s">
        <v>40</v>
      </c>
      <c r="C34" s="1" t="s">
        <v>41</v>
      </c>
      <c r="D34" s="3">
        <v>2</v>
      </c>
      <c r="E34" s="3" t="s">
        <v>35</v>
      </c>
      <c r="F34" s="3">
        <v>3</v>
      </c>
      <c r="G34" s="3">
        <v>2</v>
      </c>
      <c r="H34" s="3">
        <f t="shared" si="3"/>
        <v>5</v>
      </c>
      <c r="I34" s="3">
        <v>0</v>
      </c>
      <c r="J34" s="3">
        <f t="shared" si="4"/>
        <v>90</v>
      </c>
      <c r="K34" s="15">
        <f t="shared" si="5"/>
        <v>6</v>
      </c>
      <c r="L34" s="3" t="s">
        <v>21</v>
      </c>
    </row>
    <row r="35" spans="1:12" x14ac:dyDescent="0.25">
      <c r="A35" s="3">
        <v>11</v>
      </c>
      <c r="B35" s="17" t="s">
        <v>42</v>
      </c>
      <c r="C35" s="1" t="s">
        <v>43</v>
      </c>
      <c r="D35" s="3">
        <v>3</v>
      </c>
      <c r="E35" s="3" t="s">
        <v>35</v>
      </c>
      <c r="F35" s="3">
        <v>3</v>
      </c>
      <c r="G35" s="3">
        <v>2</v>
      </c>
      <c r="H35" s="3">
        <f t="shared" si="3"/>
        <v>5</v>
      </c>
      <c r="I35" s="3">
        <v>0</v>
      </c>
      <c r="J35" s="3">
        <f>(F35*18+G35*18+I35)</f>
        <v>90</v>
      </c>
      <c r="K35" s="15">
        <f t="shared" si="5"/>
        <v>6</v>
      </c>
      <c r="L35" s="3" t="s">
        <v>36</v>
      </c>
    </row>
    <row r="36" spans="1:12" x14ac:dyDescent="0.25">
      <c r="A36" s="3">
        <f>A35+1</f>
        <v>12</v>
      </c>
      <c r="B36" s="17" t="s">
        <v>44</v>
      </c>
      <c r="C36" s="1" t="s">
        <v>45</v>
      </c>
      <c r="D36" s="3">
        <v>4</v>
      </c>
      <c r="E36" s="3" t="s">
        <v>35</v>
      </c>
      <c r="F36" s="3">
        <v>3</v>
      </c>
      <c r="G36" s="3">
        <v>2</v>
      </c>
      <c r="H36" s="3">
        <f t="shared" si="3"/>
        <v>5</v>
      </c>
      <c r="I36" s="3">
        <v>0</v>
      </c>
      <c r="J36" s="3">
        <f>(F36*18+G36*18+I36)</f>
        <v>90</v>
      </c>
      <c r="K36" s="15">
        <f t="shared" si="5"/>
        <v>6</v>
      </c>
      <c r="L36" s="3" t="s">
        <v>40</v>
      </c>
    </row>
    <row r="37" spans="1:12" x14ac:dyDescent="0.25">
      <c r="A37" s="3">
        <v>13</v>
      </c>
      <c r="B37" s="17" t="s">
        <v>46</v>
      </c>
      <c r="C37" s="18" t="s">
        <v>47</v>
      </c>
      <c r="D37" s="3">
        <v>4</v>
      </c>
      <c r="E37" s="3" t="s">
        <v>35</v>
      </c>
      <c r="F37" s="3">
        <v>3</v>
      </c>
      <c r="G37" s="3">
        <v>2</v>
      </c>
      <c r="H37" s="3">
        <f t="shared" si="3"/>
        <v>5</v>
      </c>
      <c r="I37" s="3">
        <v>0</v>
      </c>
      <c r="J37" s="3">
        <f t="shared" si="4"/>
        <v>90</v>
      </c>
      <c r="K37" s="15">
        <f t="shared" si="5"/>
        <v>6</v>
      </c>
      <c r="L37" s="3" t="s">
        <v>38</v>
      </c>
    </row>
    <row r="38" spans="1:12" x14ac:dyDescent="0.25">
      <c r="A38" s="57"/>
      <c r="B38" s="58"/>
      <c r="C38" s="59" t="s">
        <v>48</v>
      </c>
      <c r="D38" s="59"/>
      <c r="E38" s="59"/>
      <c r="F38" s="40">
        <f>SUM(F31:F37)</f>
        <v>21</v>
      </c>
      <c r="G38" s="40">
        <f t="shared" ref="G38:J38" si="6">SUM(G31:G37)</f>
        <v>14</v>
      </c>
      <c r="H38" s="40">
        <f t="shared" si="6"/>
        <v>35</v>
      </c>
      <c r="I38" s="40">
        <f t="shared" si="6"/>
        <v>0</v>
      </c>
      <c r="J38" s="40">
        <f t="shared" si="6"/>
        <v>630</v>
      </c>
      <c r="K38" s="40">
        <f>SUM(K31:K37)</f>
        <v>42</v>
      </c>
      <c r="L38" s="40"/>
    </row>
    <row r="39" spans="1:12" ht="13.6" customHeight="1" x14ac:dyDescent="0.25">
      <c r="A39" s="63" t="s">
        <v>49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</row>
    <row r="40" spans="1:12" x14ac:dyDescent="0.25">
      <c r="A40" s="3">
        <v>14</v>
      </c>
      <c r="B40" s="12" t="s">
        <v>50</v>
      </c>
      <c r="C40" s="1" t="s">
        <v>51</v>
      </c>
      <c r="D40" s="3">
        <v>1</v>
      </c>
      <c r="E40" s="3" t="s">
        <v>35</v>
      </c>
      <c r="F40" s="3">
        <v>3</v>
      </c>
      <c r="G40" s="3">
        <v>2</v>
      </c>
      <c r="H40" s="3">
        <f t="shared" ref="H40:H43" si="7">F40+G40</f>
        <v>5</v>
      </c>
      <c r="I40" s="3">
        <v>0</v>
      </c>
      <c r="J40" s="3">
        <f>(F40*18+G40*18+I40)</f>
        <v>90</v>
      </c>
      <c r="K40" s="15">
        <f t="shared" ref="K40:K43" si="8">ROUND(J40/16,0)</f>
        <v>6</v>
      </c>
      <c r="L40" s="3" t="s">
        <v>21</v>
      </c>
    </row>
    <row r="41" spans="1:12" x14ac:dyDescent="0.25">
      <c r="A41" s="3">
        <v>15</v>
      </c>
      <c r="B41" s="12" t="s">
        <v>52</v>
      </c>
      <c r="C41" s="1" t="s">
        <v>53</v>
      </c>
      <c r="D41" s="3">
        <v>1</v>
      </c>
      <c r="E41" s="3" t="s">
        <v>35</v>
      </c>
      <c r="F41" s="3">
        <v>3</v>
      </c>
      <c r="G41" s="3">
        <v>2</v>
      </c>
      <c r="H41" s="3">
        <f t="shared" si="7"/>
        <v>5</v>
      </c>
      <c r="I41" s="3">
        <v>0</v>
      </c>
      <c r="J41" s="3">
        <f>(F41*18+G41*18+I41)</f>
        <v>90</v>
      </c>
      <c r="K41" s="15">
        <f t="shared" si="8"/>
        <v>6</v>
      </c>
      <c r="L41" s="3" t="s">
        <v>21</v>
      </c>
    </row>
    <row r="42" spans="1:12" x14ac:dyDescent="0.25">
      <c r="A42" s="3">
        <v>16</v>
      </c>
      <c r="B42" s="12" t="s">
        <v>54</v>
      </c>
      <c r="C42" s="1" t="s">
        <v>55</v>
      </c>
      <c r="D42" s="3">
        <v>2</v>
      </c>
      <c r="E42" s="3" t="s">
        <v>35</v>
      </c>
      <c r="F42" s="3">
        <v>3</v>
      </c>
      <c r="G42" s="3">
        <v>2</v>
      </c>
      <c r="H42" s="3">
        <f t="shared" si="7"/>
        <v>5</v>
      </c>
      <c r="I42" s="3">
        <v>0</v>
      </c>
      <c r="J42" s="3">
        <f>(F42*18+G42*18+I42)</f>
        <v>90</v>
      </c>
      <c r="K42" s="15">
        <f t="shared" si="8"/>
        <v>6</v>
      </c>
      <c r="L42" s="3" t="s">
        <v>50</v>
      </c>
    </row>
    <row r="43" spans="1:12" x14ac:dyDescent="0.25">
      <c r="A43" s="3">
        <v>17</v>
      </c>
      <c r="B43" s="12" t="s">
        <v>56</v>
      </c>
      <c r="C43" s="1" t="s">
        <v>57</v>
      </c>
      <c r="D43" s="3">
        <v>4</v>
      </c>
      <c r="E43" s="3" t="s">
        <v>35</v>
      </c>
      <c r="F43" s="3">
        <v>3</v>
      </c>
      <c r="G43" s="3">
        <v>2</v>
      </c>
      <c r="H43" s="3">
        <f t="shared" si="7"/>
        <v>5</v>
      </c>
      <c r="I43" s="3">
        <v>0</v>
      </c>
      <c r="J43" s="3">
        <f>(F43*18+G43*18+I43)</f>
        <v>90</v>
      </c>
      <c r="K43" s="15">
        <f t="shared" si="8"/>
        <v>6</v>
      </c>
      <c r="L43" s="3" t="s">
        <v>82</v>
      </c>
    </row>
    <row r="44" spans="1:12" x14ac:dyDescent="0.25">
      <c r="A44" s="57"/>
      <c r="B44" s="58"/>
      <c r="C44" s="59" t="s">
        <v>59</v>
      </c>
      <c r="D44" s="59"/>
      <c r="E44" s="59"/>
      <c r="F44" s="40">
        <f>SUM(F40:F43)</f>
        <v>12</v>
      </c>
      <c r="G44" s="40">
        <f t="shared" ref="G44:J44" si="9">SUM(G40:G43)</f>
        <v>8</v>
      </c>
      <c r="H44" s="40">
        <f t="shared" si="9"/>
        <v>20</v>
      </c>
      <c r="I44" s="40">
        <f t="shared" si="9"/>
        <v>0</v>
      </c>
      <c r="J44" s="40">
        <f t="shared" si="9"/>
        <v>360</v>
      </c>
      <c r="K44" s="40">
        <f>SUM(K40:K43)</f>
        <v>24</v>
      </c>
      <c r="L44" s="40"/>
    </row>
    <row r="45" spans="1:12" ht="13.6" customHeight="1" x14ac:dyDescent="0.25">
      <c r="A45" s="63" t="s">
        <v>60</v>
      </c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</row>
    <row r="46" spans="1:12" x14ac:dyDescent="0.25">
      <c r="A46" s="3">
        <v>18</v>
      </c>
      <c r="B46" s="12" t="s">
        <v>61</v>
      </c>
      <c r="C46" s="19" t="s">
        <v>62</v>
      </c>
      <c r="D46" s="3">
        <v>3</v>
      </c>
      <c r="E46" s="3" t="s">
        <v>35</v>
      </c>
      <c r="F46" s="3">
        <v>2</v>
      </c>
      <c r="G46" s="3">
        <v>2</v>
      </c>
      <c r="H46" s="3">
        <f t="shared" ref="H46:H47" si="10">F46+G46</f>
        <v>4</v>
      </c>
      <c r="I46" s="3">
        <v>0</v>
      </c>
      <c r="J46" s="3">
        <f>(F46*18+G46*18+I46)</f>
        <v>72</v>
      </c>
      <c r="K46" s="15">
        <v>4</v>
      </c>
      <c r="L46" s="3" t="s">
        <v>54</v>
      </c>
    </row>
    <row r="47" spans="1:12" ht="27.2" x14ac:dyDescent="0.25">
      <c r="A47" s="3">
        <v>19</v>
      </c>
      <c r="B47" s="12" t="s">
        <v>63</v>
      </c>
      <c r="C47" s="13" t="s">
        <v>64</v>
      </c>
      <c r="D47" s="3">
        <v>4</v>
      </c>
      <c r="E47" s="3" t="s">
        <v>35</v>
      </c>
      <c r="F47" s="3">
        <v>3</v>
      </c>
      <c r="G47" s="3">
        <v>2</v>
      </c>
      <c r="H47" s="3">
        <f t="shared" si="10"/>
        <v>5</v>
      </c>
      <c r="I47" s="3">
        <v>0</v>
      </c>
      <c r="J47" s="3">
        <f>(F47*18+G47*18+I47)</f>
        <v>90</v>
      </c>
      <c r="K47" s="3">
        <f>ROUND(J47/16,0)</f>
        <v>6</v>
      </c>
      <c r="L47" s="3" t="s">
        <v>61</v>
      </c>
    </row>
    <row r="48" spans="1:12" ht="26.5" customHeight="1" x14ac:dyDescent="0.25">
      <c r="A48" s="57"/>
      <c r="B48" s="58"/>
      <c r="C48" s="59" t="s">
        <v>65</v>
      </c>
      <c r="D48" s="59"/>
      <c r="E48" s="59"/>
      <c r="F48" s="40">
        <f>SUM(F46:F47)</f>
        <v>5</v>
      </c>
      <c r="G48" s="40">
        <f t="shared" ref="G48:K48" si="11">SUM(G46:G47)</f>
        <v>4</v>
      </c>
      <c r="H48" s="40">
        <f t="shared" si="11"/>
        <v>9</v>
      </c>
      <c r="I48" s="40">
        <f t="shared" si="11"/>
        <v>0</v>
      </c>
      <c r="J48" s="40">
        <f t="shared" si="11"/>
        <v>162</v>
      </c>
      <c r="K48" s="40">
        <f t="shared" si="11"/>
        <v>10</v>
      </c>
      <c r="L48" s="40"/>
    </row>
    <row r="49" spans="1:12" ht="13.6" customHeight="1" x14ac:dyDescent="0.25">
      <c r="A49" s="63" t="s">
        <v>66</v>
      </c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</row>
    <row r="50" spans="1:12" x14ac:dyDescent="0.25">
      <c r="A50" s="3">
        <v>20</v>
      </c>
      <c r="B50" s="12" t="s">
        <v>67</v>
      </c>
      <c r="C50" s="1" t="s">
        <v>68</v>
      </c>
      <c r="D50" s="3">
        <v>1</v>
      </c>
      <c r="E50" s="3" t="s">
        <v>35</v>
      </c>
      <c r="F50" s="3">
        <v>3</v>
      </c>
      <c r="G50" s="3">
        <v>2</v>
      </c>
      <c r="H50" s="3">
        <f t="shared" ref="H50:H54" si="12">F50+G50</f>
        <v>5</v>
      </c>
      <c r="I50" s="3">
        <v>0</v>
      </c>
      <c r="J50" s="3">
        <f t="shared" ref="J50:J52" si="13">(F50*18+G50*18+I50)</f>
        <v>90</v>
      </c>
      <c r="K50" s="15">
        <f>ROUND(J50/16,0)</f>
        <v>6</v>
      </c>
      <c r="L50" s="3" t="s">
        <v>21</v>
      </c>
    </row>
    <row r="51" spans="1:12" x14ac:dyDescent="0.25">
      <c r="A51" s="3">
        <v>21</v>
      </c>
      <c r="B51" s="12" t="s">
        <v>69</v>
      </c>
      <c r="C51" s="1" t="s">
        <v>70</v>
      </c>
      <c r="D51" s="3">
        <v>2</v>
      </c>
      <c r="E51" s="3" t="s">
        <v>35</v>
      </c>
      <c r="F51" s="3">
        <v>3</v>
      </c>
      <c r="G51" s="3">
        <v>2</v>
      </c>
      <c r="H51" s="3">
        <f t="shared" si="12"/>
        <v>5</v>
      </c>
      <c r="I51" s="3">
        <v>0</v>
      </c>
      <c r="J51" s="3">
        <f t="shared" si="13"/>
        <v>90</v>
      </c>
      <c r="K51" s="15">
        <f>ROUND(J51/16,0)</f>
        <v>6</v>
      </c>
      <c r="L51" s="3" t="s">
        <v>21</v>
      </c>
    </row>
    <row r="52" spans="1:12" x14ac:dyDescent="0.25">
      <c r="A52" s="3">
        <v>22</v>
      </c>
      <c r="B52" s="12" t="s">
        <v>71</v>
      </c>
      <c r="C52" s="1" t="s">
        <v>72</v>
      </c>
      <c r="D52" s="3">
        <v>3</v>
      </c>
      <c r="E52" s="3" t="s">
        <v>35</v>
      </c>
      <c r="F52" s="3">
        <v>3</v>
      </c>
      <c r="G52" s="3">
        <v>2</v>
      </c>
      <c r="H52" s="3">
        <f t="shared" si="12"/>
        <v>5</v>
      </c>
      <c r="I52" s="3">
        <v>0</v>
      </c>
      <c r="J52" s="3">
        <f t="shared" si="13"/>
        <v>90</v>
      </c>
      <c r="K52" s="15">
        <f>ROUND(J52/16,0)</f>
        <v>6</v>
      </c>
      <c r="L52" s="3" t="s">
        <v>69</v>
      </c>
    </row>
    <row r="53" spans="1:12" x14ac:dyDescent="0.25">
      <c r="A53" s="3">
        <v>23</v>
      </c>
      <c r="B53" s="12" t="s">
        <v>73</v>
      </c>
      <c r="C53" s="1" t="s">
        <v>74</v>
      </c>
      <c r="D53" s="3">
        <v>4</v>
      </c>
      <c r="E53" s="3" t="s">
        <v>75</v>
      </c>
      <c r="F53" s="3">
        <v>3</v>
      </c>
      <c r="G53" s="3">
        <v>2</v>
      </c>
      <c r="H53" s="3">
        <f t="shared" si="12"/>
        <v>5</v>
      </c>
      <c r="I53" s="3">
        <v>0</v>
      </c>
      <c r="J53" s="3">
        <f>(F53*18+G53*18+I53)</f>
        <v>90</v>
      </c>
      <c r="K53" s="15">
        <f>ROUND(J53/16,0)</f>
        <v>6</v>
      </c>
      <c r="L53" s="3" t="s">
        <v>67</v>
      </c>
    </row>
    <row r="54" spans="1:12" x14ac:dyDescent="0.25">
      <c r="A54" s="3">
        <v>24</v>
      </c>
      <c r="B54" s="12" t="s">
        <v>76</v>
      </c>
      <c r="C54" s="1" t="s">
        <v>77</v>
      </c>
      <c r="D54" s="3">
        <v>4</v>
      </c>
      <c r="E54" s="3" t="s">
        <v>35</v>
      </c>
      <c r="F54" s="3">
        <v>3</v>
      </c>
      <c r="G54" s="3">
        <v>2</v>
      </c>
      <c r="H54" s="3">
        <f t="shared" si="12"/>
        <v>5</v>
      </c>
      <c r="I54" s="3">
        <v>0</v>
      </c>
      <c r="J54" s="3">
        <f>(F54*18+G54*18+I54)</f>
        <v>90</v>
      </c>
      <c r="K54" s="15">
        <f>ROUND(J54/16,0)</f>
        <v>6</v>
      </c>
      <c r="L54" s="3" t="s">
        <v>71</v>
      </c>
    </row>
    <row r="55" spans="1:12" x14ac:dyDescent="0.25">
      <c r="A55" s="57"/>
      <c r="B55" s="58"/>
      <c r="C55" s="59" t="s">
        <v>78</v>
      </c>
      <c r="D55" s="59"/>
      <c r="E55" s="59"/>
      <c r="F55" s="40">
        <f>SUM(F50:F54)</f>
        <v>15</v>
      </c>
      <c r="G55" s="40">
        <f t="shared" ref="G55:K55" si="14">SUM(G50:G54)</f>
        <v>10</v>
      </c>
      <c r="H55" s="40">
        <f t="shared" si="14"/>
        <v>25</v>
      </c>
      <c r="I55" s="40">
        <f t="shared" si="14"/>
        <v>0</v>
      </c>
      <c r="J55" s="40">
        <f t="shared" si="14"/>
        <v>450</v>
      </c>
      <c r="K55" s="40">
        <f t="shared" si="14"/>
        <v>30</v>
      </c>
      <c r="L55" s="40"/>
    </row>
    <row r="56" spans="1:12" ht="13.6" customHeight="1" x14ac:dyDescent="0.25">
      <c r="A56" s="63" t="s">
        <v>79</v>
      </c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</row>
    <row r="57" spans="1:12" x14ac:dyDescent="0.25">
      <c r="A57" s="3">
        <v>25</v>
      </c>
      <c r="B57" s="12" t="s">
        <v>80</v>
      </c>
      <c r="C57" s="1" t="s">
        <v>81</v>
      </c>
      <c r="D57" s="3">
        <v>1</v>
      </c>
      <c r="E57" s="3" t="s">
        <v>35</v>
      </c>
      <c r="F57" s="3">
        <v>3</v>
      </c>
      <c r="G57" s="3">
        <v>2</v>
      </c>
      <c r="H57" s="3">
        <f t="shared" ref="H57:H59" si="15">F57+G57</f>
        <v>5</v>
      </c>
      <c r="I57" s="3">
        <v>0</v>
      </c>
      <c r="J57" s="3">
        <f t="shared" ref="J57:J59" si="16">(F57*18+G57*18+I57)</f>
        <v>90</v>
      </c>
      <c r="K57" s="15">
        <f>ROUND(J57/16,0)</f>
        <v>6</v>
      </c>
      <c r="L57" s="3" t="s">
        <v>21</v>
      </c>
    </row>
    <row r="58" spans="1:12" x14ac:dyDescent="0.25">
      <c r="A58" s="3">
        <v>26</v>
      </c>
      <c r="B58" s="12" t="s">
        <v>82</v>
      </c>
      <c r="C58" s="1" t="s">
        <v>58</v>
      </c>
      <c r="D58" s="3">
        <v>2</v>
      </c>
      <c r="E58" s="3" t="s">
        <v>35</v>
      </c>
      <c r="F58" s="3">
        <v>3</v>
      </c>
      <c r="G58" s="3">
        <v>2</v>
      </c>
      <c r="H58" s="3">
        <f t="shared" si="15"/>
        <v>5</v>
      </c>
      <c r="I58" s="3">
        <v>0</v>
      </c>
      <c r="J58" s="3">
        <f t="shared" si="16"/>
        <v>90</v>
      </c>
      <c r="K58" s="15">
        <f>ROUND(J58/16,0)</f>
        <v>6</v>
      </c>
      <c r="L58" s="3" t="s">
        <v>80</v>
      </c>
    </row>
    <row r="59" spans="1:12" x14ac:dyDescent="0.25">
      <c r="A59" s="3">
        <v>27</v>
      </c>
      <c r="B59" s="12" t="s">
        <v>83</v>
      </c>
      <c r="C59" s="1" t="s">
        <v>84</v>
      </c>
      <c r="D59" s="3">
        <v>3</v>
      </c>
      <c r="E59" s="3" t="s">
        <v>35</v>
      </c>
      <c r="F59" s="3">
        <v>3</v>
      </c>
      <c r="G59" s="3">
        <v>2</v>
      </c>
      <c r="H59" s="3">
        <f t="shared" si="15"/>
        <v>5</v>
      </c>
      <c r="I59" s="3">
        <v>0</v>
      </c>
      <c r="J59" s="3">
        <f t="shared" si="16"/>
        <v>90</v>
      </c>
      <c r="K59" s="15">
        <f>ROUND(J59/16,0)</f>
        <v>6</v>
      </c>
      <c r="L59" s="3" t="s">
        <v>82</v>
      </c>
    </row>
    <row r="60" spans="1:12" x14ac:dyDescent="0.25">
      <c r="A60" s="57"/>
      <c r="B60" s="58"/>
      <c r="C60" s="59" t="s">
        <v>85</v>
      </c>
      <c r="D60" s="59"/>
      <c r="E60" s="59"/>
      <c r="F60" s="40">
        <f>SUM(F57:F59)</f>
        <v>9</v>
      </c>
      <c r="G60" s="40">
        <f t="shared" ref="G60:K60" si="17">SUM(G57:G59)</f>
        <v>6</v>
      </c>
      <c r="H60" s="40">
        <f t="shared" si="17"/>
        <v>15</v>
      </c>
      <c r="I60" s="40">
        <f t="shared" si="17"/>
        <v>0</v>
      </c>
      <c r="J60" s="40">
        <f t="shared" si="17"/>
        <v>270</v>
      </c>
      <c r="K60" s="40">
        <f t="shared" si="17"/>
        <v>18</v>
      </c>
      <c r="L60" s="40"/>
    </row>
    <row r="61" spans="1:12" x14ac:dyDescent="0.25">
      <c r="A61" s="53"/>
      <c r="B61" s="54"/>
      <c r="C61" s="50" t="s">
        <v>86</v>
      </c>
      <c r="D61" s="51"/>
      <c r="E61" s="52"/>
      <c r="F61" s="34">
        <f>SUM(F29,F38,F44,F48,F55,F60)</f>
        <v>72</v>
      </c>
      <c r="G61" s="34">
        <f t="shared" ref="G61:K61" si="18">SUM(G29,G38,G44,G48,G55,G60)</f>
        <v>54</v>
      </c>
      <c r="H61" s="34">
        <f t="shared" si="18"/>
        <v>126</v>
      </c>
      <c r="I61" s="34">
        <f t="shared" si="18"/>
        <v>32</v>
      </c>
      <c r="J61" s="34">
        <f t="shared" si="18"/>
        <v>2300</v>
      </c>
      <c r="K61" s="34">
        <f t="shared" si="18"/>
        <v>148</v>
      </c>
      <c r="L61" s="41"/>
    </row>
    <row r="62" spans="1:12" x14ac:dyDescent="0.25">
      <c r="A62" s="64" t="s">
        <v>87</v>
      </c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</row>
    <row r="63" spans="1:12" ht="13.6" customHeight="1" x14ac:dyDescent="0.25">
      <c r="A63" s="63" t="s">
        <v>18</v>
      </c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</row>
    <row r="64" spans="1:12" ht="14.95" x14ac:dyDescent="0.25">
      <c r="A64" s="6">
        <v>28</v>
      </c>
      <c r="B64" s="20" t="s">
        <v>88</v>
      </c>
      <c r="C64" s="16" t="s">
        <v>89</v>
      </c>
      <c r="D64" s="6">
        <v>7</v>
      </c>
      <c r="E64" s="6" t="s">
        <v>175</v>
      </c>
      <c r="F64" s="6">
        <v>1</v>
      </c>
      <c r="G64" s="6">
        <v>2</v>
      </c>
      <c r="H64" s="6">
        <f>F64+G64</f>
        <v>3</v>
      </c>
      <c r="I64" s="6">
        <v>16</v>
      </c>
      <c r="J64" s="6">
        <f>(F64*18+G64*18+I64)</f>
        <v>70</v>
      </c>
      <c r="K64" s="15">
        <f>ROUND(J64/16,0)</f>
        <v>4</v>
      </c>
      <c r="L64" s="6" t="s">
        <v>90</v>
      </c>
    </row>
    <row r="65" spans="1:12" ht="27.2" customHeight="1" x14ac:dyDescent="0.25">
      <c r="A65" s="57"/>
      <c r="B65" s="58"/>
      <c r="C65" s="59" t="s">
        <v>31</v>
      </c>
      <c r="D65" s="59"/>
      <c r="E65" s="59"/>
      <c r="F65" s="40">
        <f>SUM(F64:F64)</f>
        <v>1</v>
      </c>
      <c r="G65" s="40">
        <f t="shared" ref="G65:K65" si="19">SUM(G64:G64)</f>
        <v>2</v>
      </c>
      <c r="H65" s="40">
        <f t="shared" si="19"/>
        <v>3</v>
      </c>
      <c r="I65" s="40">
        <f t="shared" si="19"/>
        <v>16</v>
      </c>
      <c r="J65" s="40">
        <f t="shared" si="19"/>
        <v>70</v>
      </c>
      <c r="K65" s="40">
        <f t="shared" si="19"/>
        <v>4</v>
      </c>
      <c r="L65" s="40"/>
    </row>
    <row r="66" spans="1:12" ht="13.6" customHeight="1" x14ac:dyDescent="0.25">
      <c r="A66" s="63" t="s">
        <v>91</v>
      </c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</row>
    <row r="67" spans="1:12" x14ac:dyDescent="0.25">
      <c r="A67" s="21">
        <v>29</v>
      </c>
      <c r="B67" s="22" t="s">
        <v>92</v>
      </c>
      <c r="C67" s="1" t="s">
        <v>93</v>
      </c>
      <c r="D67" s="3">
        <v>5</v>
      </c>
      <c r="E67" s="3" t="s">
        <v>35</v>
      </c>
      <c r="F67" s="3">
        <v>3</v>
      </c>
      <c r="G67" s="3">
        <v>2</v>
      </c>
      <c r="H67" s="3">
        <f t="shared" ref="H67" si="20">F67+G67</f>
        <v>5</v>
      </c>
      <c r="I67" s="3">
        <v>0</v>
      </c>
      <c r="J67" s="3">
        <f>(F67*18+G67*18+I67)</f>
        <v>90</v>
      </c>
      <c r="K67" s="15">
        <f>ROUND(J67/16,0)</f>
        <v>6</v>
      </c>
      <c r="L67" s="3" t="s">
        <v>56</v>
      </c>
    </row>
    <row r="68" spans="1:12" x14ac:dyDescent="0.25">
      <c r="A68" s="57"/>
      <c r="B68" s="58"/>
      <c r="C68" s="59" t="s">
        <v>48</v>
      </c>
      <c r="D68" s="59"/>
      <c r="E68" s="59"/>
      <c r="F68" s="40">
        <f>SUM(F67)</f>
        <v>3</v>
      </c>
      <c r="G68" s="40">
        <f t="shared" ref="G68:K68" si="21">SUM(G67)</f>
        <v>2</v>
      </c>
      <c r="H68" s="40">
        <f t="shared" si="21"/>
        <v>5</v>
      </c>
      <c r="I68" s="40">
        <f t="shared" si="21"/>
        <v>0</v>
      </c>
      <c r="J68" s="40">
        <f t="shared" si="21"/>
        <v>90</v>
      </c>
      <c r="K68" s="40">
        <f t="shared" si="21"/>
        <v>6</v>
      </c>
      <c r="L68" s="40"/>
    </row>
    <row r="69" spans="1:12" ht="13.6" customHeight="1" x14ac:dyDescent="0.25">
      <c r="A69" s="63" t="s">
        <v>94</v>
      </c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</row>
    <row r="70" spans="1:12" ht="27.2" x14ac:dyDescent="0.25">
      <c r="A70" s="3">
        <v>30</v>
      </c>
      <c r="B70" s="12" t="s">
        <v>95</v>
      </c>
      <c r="C70" s="2" t="s">
        <v>96</v>
      </c>
      <c r="D70" s="3">
        <v>5</v>
      </c>
      <c r="E70" s="3" t="s">
        <v>35</v>
      </c>
      <c r="F70" s="3">
        <v>3</v>
      </c>
      <c r="G70" s="3">
        <v>2</v>
      </c>
      <c r="H70" s="3">
        <f t="shared" ref="H70:H74" si="22">F70+G70</f>
        <v>5</v>
      </c>
      <c r="I70" s="3">
        <v>0</v>
      </c>
      <c r="J70" s="3">
        <f>(F70*18+G70*18+I70)</f>
        <v>90</v>
      </c>
      <c r="K70" s="15">
        <f>ROUND(J70/16,0)</f>
        <v>6</v>
      </c>
      <c r="L70" s="3" t="s">
        <v>168</v>
      </c>
    </row>
    <row r="71" spans="1:12" x14ac:dyDescent="0.25">
      <c r="A71" s="3">
        <v>31</v>
      </c>
      <c r="B71" s="12" t="s">
        <v>97</v>
      </c>
      <c r="C71" s="1" t="s">
        <v>98</v>
      </c>
      <c r="D71" s="3">
        <v>5</v>
      </c>
      <c r="E71" s="3" t="s">
        <v>35</v>
      </c>
      <c r="F71" s="3">
        <v>3</v>
      </c>
      <c r="G71" s="3">
        <v>2</v>
      </c>
      <c r="H71" s="3">
        <f t="shared" si="22"/>
        <v>5</v>
      </c>
      <c r="I71" s="3">
        <v>0</v>
      </c>
      <c r="J71" s="3">
        <f>(F71*18+G71*18+I71)</f>
        <v>90</v>
      </c>
      <c r="K71" s="15">
        <f>ROUND(J71/16,0)</f>
        <v>6</v>
      </c>
      <c r="L71" s="3" t="s">
        <v>42</v>
      </c>
    </row>
    <row r="72" spans="1:12" x14ac:dyDescent="0.25">
      <c r="A72" s="21">
        <v>32</v>
      </c>
      <c r="B72" s="12" t="s">
        <v>99</v>
      </c>
      <c r="C72" s="1" t="s">
        <v>100</v>
      </c>
      <c r="D72" s="3">
        <v>6</v>
      </c>
      <c r="E72" s="3" t="s">
        <v>35</v>
      </c>
      <c r="F72" s="3">
        <v>3</v>
      </c>
      <c r="G72" s="3">
        <v>2</v>
      </c>
      <c r="H72" s="3">
        <f t="shared" si="22"/>
        <v>5</v>
      </c>
      <c r="I72" s="3">
        <v>0</v>
      </c>
      <c r="J72" s="3">
        <f t="shared" ref="J72:J74" si="23">(F72*18+G72*18+I72)</f>
        <v>90</v>
      </c>
      <c r="K72" s="15">
        <f>ROUND(J72/16,0)</f>
        <v>6</v>
      </c>
      <c r="L72" s="3" t="s">
        <v>95</v>
      </c>
    </row>
    <row r="73" spans="1:12" ht="27.2" x14ac:dyDescent="0.25">
      <c r="A73" s="21">
        <v>33</v>
      </c>
      <c r="B73" s="12" t="s">
        <v>101</v>
      </c>
      <c r="C73" s="1" t="s">
        <v>102</v>
      </c>
      <c r="D73" s="3">
        <v>6</v>
      </c>
      <c r="E73" s="3" t="s">
        <v>75</v>
      </c>
      <c r="F73" s="3">
        <v>3</v>
      </c>
      <c r="G73" s="3">
        <v>2</v>
      </c>
      <c r="H73" s="3">
        <f t="shared" si="22"/>
        <v>5</v>
      </c>
      <c r="I73" s="3">
        <v>0</v>
      </c>
      <c r="J73" s="3">
        <f t="shared" si="23"/>
        <v>90</v>
      </c>
      <c r="K73" s="15">
        <f>ROUND(J73/16,0)</f>
        <v>6</v>
      </c>
      <c r="L73" s="3" t="s">
        <v>110</v>
      </c>
    </row>
    <row r="74" spans="1:12" x14ac:dyDescent="0.25">
      <c r="A74" s="21">
        <v>34</v>
      </c>
      <c r="B74" s="12" t="s">
        <v>104</v>
      </c>
      <c r="C74" s="2" t="s">
        <v>105</v>
      </c>
      <c r="D74" s="3">
        <v>7</v>
      </c>
      <c r="E74" s="3" t="s">
        <v>35</v>
      </c>
      <c r="F74" s="3">
        <v>3</v>
      </c>
      <c r="G74" s="3">
        <v>2</v>
      </c>
      <c r="H74" s="3">
        <f t="shared" si="22"/>
        <v>5</v>
      </c>
      <c r="I74" s="3">
        <v>0</v>
      </c>
      <c r="J74" s="3">
        <f t="shared" si="23"/>
        <v>90</v>
      </c>
      <c r="K74" s="15">
        <f>ROUND(J74/16,0)</f>
        <v>6</v>
      </c>
      <c r="L74" s="3" t="s">
        <v>111</v>
      </c>
    </row>
    <row r="75" spans="1:12" x14ac:dyDescent="0.25">
      <c r="A75" s="57"/>
      <c r="B75" s="58"/>
      <c r="C75" s="59" t="s">
        <v>59</v>
      </c>
      <c r="D75" s="59"/>
      <c r="E75" s="59"/>
      <c r="F75" s="40">
        <f>SUM(F70:F74)</f>
        <v>15</v>
      </c>
      <c r="G75" s="40">
        <f t="shared" ref="G75:K75" si="24">SUM(G70:G74)</f>
        <v>10</v>
      </c>
      <c r="H75" s="40">
        <f t="shared" si="24"/>
        <v>25</v>
      </c>
      <c r="I75" s="40">
        <f t="shared" si="24"/>
        <v>0</v>
      </c>
      <c r="J75" s="40">
        <f t="shared" si="24"/>
        <v>450</v>
      </c>
      <c r="K75" s="40">
        <f t="shared" si="24"/>
        <v>30</v>
      </c>
      <c r="L75" s="40"/>
    </row>
    <row r="76" spans="1:12" ht="13.6" customHeight="1" x14ac:dyDescent="0.25">
      <c r="A76" s="63" t="s">
        <v>60</v>
      </c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</row>
    <row r="77" spans="1:12" x14ac:dyDescent="0.25">
      <c r="A77" s="3">
        <v>35</v>
      </c>
      <c r="B77" s="12" t="s">
        <v>107</v>
      </c>
      <c r="C77" s="13" t="s">
        <v>108</v>
      </c>
      <c r="D77" s="3">
        <v>5</v>
      </c>
      <c r="E77" s="3" t="s">
        <v>35</v>
      </c>
      <c r="F77" s="3">
        <v>3</v>
      </c>
      <c r="G77" s="3">
        <v>2</v>
      </c>
      <c r="H77" s="3">
        <f t="shared" ref="H77" si="25">F77+G77</f>
        <v>5</v>
      </c>
      <c r="I77" s="3">
        <v>0</v>
      </c>
      <c r="J77" s="3">
        <f t="shared" ref="J77" si="26">(F77*18+G77*18+I77)</f>
        <v>90</v>
      </c>
      <c r="K77" s="15">
        <f>ROUND(J77/16,0)</f>
        <v>6</v>
      </c>
      <c r="L77" s="3" t="s">
        <v>63</v>
      </c>
    </row>
    <row r="78" spans="1:12" ht="28.55" customHeight="1" x14ac:dyDescent="0.25">
      <c r="A78" s="57"/>
      <c r="B78" s="58"/>
      <c r="C78" s="59" t="s">
        <v>65</v>
      </c>
      <c r="D78" s="59"/>
      <c r="E78" s="59"/>
      <c r="F78" s="40">
        <f>SUM(F77:F77)</f>
        <v>3</v>
      </c>
      <c r="G78" s="40">
        <f t="shared" ref="G78:K78" si="27">SUM(G77:G77)</f>
        <v>2</v>
      </c>
      <c r="H78" s="40">
        <f t="shared" si="27"/>
        <v>5</v>
      </c>
      <c r="I78" s="40">
        <f t="shared" si="27"/>
        <v>0</v>
      </c>
      <c r="J78" s="40">
        <f t="shared" si="27"/>
        <v>90</v>
      </c>
      <c r="K78" s="40">
        <f t="shared" si="27"/>
        <v>6</v>
      </c>
      <c r="L78" s="40"/>
    </row>
    <row r="79" spans="1:12" ht="13.6" customHeight="1" x14ac:dyDescent="0.25">
      <c r="A79" s="63" t="s">
        <v>109</v>
      </c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</row>
    <row r="80" spans="1:12" x14ac:dyDescent="0.25">
      <c r="A80" s="21">
        <v>36</v>
      </c>
      <c r="B80" s="22" t="s">
        <v>110</v>
      </c>
      <c r="C80" s="13" t="s">
        <v>103</v>
      </c>
      <c r="D80" s="3">
        <v>5</v>
      </c>
      <c r="E80" s="3" t="s">
        <v>35</v>
      </c>
      <c r="F80" s="21">
        <v>3</v>
      </c>
      <c r="G80" s="21">
        <v>2</v>
      </c>
      <c r="H80" s="21">
        <f t="shared" ref="H80:H85" si="28">F80+G80</f>
        <v>5</v>
      </c>
      <c r="I80" s="21">
        <v>0</v>
      </c>
      <c r="J80" s="3">
        <f t="shared" ref="J80:J84" si="29">(F80*18+G80*18+I80)</f>
        <v>90</v>
      </c>
      <c r="K80" s="15">
        <f t="shared" ref="K80:K85" si="30">ROUND(J80/16,0)</f>
        <v>6</v>
      </c>
      <c r="L80" s="3" t="s">
        <v>76</v>
      </c>
    </row>
    <row r="81" spans="1:12" x14ac:dyDescent="0.25">
      <c r="A81" s="21">
        <v>37</v>
      </c>
      <c r="B81" s="22" t="s">
        <v>111</v>
      </c>
      <c r="C81" s="13" t="s">
        <v>106</v>
      </c>
      <c r="D81" s="3">
        <v>6</v>
      </c>
      <c r="E81" s="3" t="s">
        <v>35</v>
      </c>
      <c r="F81" s="21">
        <v>3</v>
      </c>
      <c r="G81" s="21">
        <v>2</v>
      </c>
      <c r="H81" s="21">
        <f t="shared" si="28"/>
        <v>5</v>
      </c>
      <c r="I81" s="21">
        <v>0</v>
      </c>
      <c r="J81" s="3">
        <f t="shared" si="29"/>
        <v>90</v>
      </c>
      <c r="K81" s="15">
        <f t="shared" si="30"/>
        <v>6</v>
      </c>
      <c r="L81" s="3" t="s">
        <v>46</v>
      </c>
    </row>
    <row r="82" spans="1:12" x14ac:dyDescent="0.25">
      <c r="A82" s="21">
        <v>38</v>
      </c>
      <c r="B82" s="22" t="s">
        <v>112</v>
      </c>
      <c r="C82" s="13" t="s">
        <v>113</v>
      </c>
      <c r="D82" s="3">
        <v>6</v>
      </c>
      <c r="E82" s="3" t="s">
        <v>35</v>
      </c>
      <c r="F82" s="21">
        <v>3</v>
      </c>
      <c r="G82" s="21">
        <v>2</v>
      </c>
      <c r="H82" s="21">
        <f t="shared" si="28"/>
        <v>5</v>
      </c>
      <c r="I82" s="21">
        <v>0</v>
      </c>
      <c r="J82" s="3">
        <f>(F82*18+G82*18+I82)</f>
        <v>90</v>
      </c>
      <c r="K82" s="15">
        <f t="shared" si="30"/>
        <v>6</v>
      </c>
      <c r="L82" s="3" t="s">
        <v>110</v>
      </c>
    </row>
    <row r="83" spans="1:12" x14ac:dyDescent="0.25">
      <c r="A83" s="21">
        <v>39</v>
      </c>
      <c r="B83" s="22" t="s">
        <v>114</v>
      </c>
      <c r="C83" s="13" t="s">
        <v>115</v>
      </c>
      <c r="D83" s="3">
        <v>5</v>
      </c>
      <c r="E83" s="3" t="s">
        <v>35</v>
      </c>
      <c r="F83" s="21">
        <v>3</v>
      </c>
      <c r="G83" s="21">
        <v>2</v>
      </c>
      <c r="H83" s="21">
        <f t="shared" si="28"/>
        <v>5</v>
      </c>
      <c r="I83" s="21">
        <v>0</v>
      </c>
      <c r="J83" s="3">
        <f>(F83*18+G83*18+I83)</f>
        <v>90</v>
      </c>
      <c r="K83" s="15">
        <f t="shared" si="30"/>
        <v>6</v>
      </c>
      <c r="L83" s="3" t="s">
        <v>71</v>
      </c>
    </row>
    <row r="84" spans="1:12" x14ac:dyDescent="0.25">
      <c r="A84" s="21">
        <v>40</v>
      </c>
      <c r="B84" s="22" t="s">
        <v>116</v>
      </c>
      <c r="C84" s="23" t="s">
        <v>117</v>
      </c>
      <c r="D84" s="3">
        <v>8</v>
      </c>
      <c r="E84" s="3" t="s">
        <v>35</v>
      </c>
      <c r="F84" s="21">
        <v>3</v>
      </c>
      <c r="G84" s="21">
        <v>2</v>
      </c>
      <c r="H84" s="21">
        <f t="shared" si="28"/>
        <v>5</v>
      </c>
      <c r="I84" s="21">
        <v>0</v>
      </c>
      <c r="J84" s="3">
        <f t="shared" si="29"/>
        <v>90</v>
      </c>
      <c r="K84" s="15">
        <f t="shared" si="30"/>
        <v>6</v>
      </c>
      <c r="L84" s="3" t="s">
        <v>76</v>
      </c>
    </row>
    <row r="85" spans="1:12" x14ac:dyDescent="0.25">
      <c r="A85" s="21">
        <v>41</v>
      </c>
      <c r="B85" s="22" t="s">
        <v>118</v>
      </c>
      <c r="C85" s="13" t="s">
        <v>119</v>
      </c>
      <c r="D85" s="3">
        <v>8</v>
      </c>
      <c r="E85" s="3" t="s">
        <v>35</v>
      </c>
      <c r="F85" s="21">
        <v>3</v>
      </c>
      <c r="G85" s="21">
        <v>2</v>
      </c>
      <c r="H85" s="21">
        <f t="shared" si="28"/>
        <v>5</v>
      </c>
      <c r="I85" s="21">
        <v>0</v>
      </c>
      <c r="J85" s="3">
        <f t="shared" ref="J85" si="31">(F85*18+G85*18+I85)</f>
        <v>90</v>
      </c>
      <c r="K85" s="15">
        <f t="shared" si="30"/>
        <v>6</v>
      </c>
      <c r="L85" s="3" t="s">
        <v>112</v>
      </c>
    </row>
    <row r="86" spans="1:12" x14ac:dyDescent="0.25">
      <c r="A86" s="57"/>
      <c r="B86" s="58"/>
      <c r="C86" s="59" t="s">
        <v>78</v>
      </c>
      <c r="D86" s="59"/>
      <c r="E86" s="59"/>
      <c r="F86" s="40">
        <f t="shared" ref="F86:K86" si="32">SUM(F80:F85)</f>
        <v>18</v>
      </c>
      <c r="G86" s="40">
        <f t="shared" si="32"/>
        <v>12</v>
      </c>
      <c r="H86" s="40">
        <f t="shared" si="32"/>
        <v>30</v>
      </c>
      <c r="I86" s="40">
        <f t="shared" si="32"/>
        <v>0</v>
      </c>
      <c r="J86" s="40">
        <f t="shared" si="32"/>
        <v>540</v>
      </c>
      <c r="K86" s="40">
        <f t="shared" si="32"/>
        <v>36</v>
      </c>
      <c r="L86" s="40"/>
    </row>
    <row r="87" spans="1:12" ht="13.6" customHeight="1" x14ac:dyDescent="0.25">
      <c r="A87" s="63" t="s">
        <v>120</v>
      </c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</row>
    <row r="88" spans="1:12" ht="27.2" x14ac:dyDescent="0.25">
      <c r="A88" s="3">
        <v>42</v>
      </c>
      <c r="B88" s="12" t="s">
        <v>121</v>
      </c>
      <c r="C88" s="13" t="s">
        <v>122</v>
      </c>
      <c r="D88" s="3">
        <v>7</v>
      </c>
      <c r="E88" s="3" t="s">
        <v>35</v>
      </c>
      <c r="F88" s="3">
        <v>3</v>
      </c>
      <c r="G88" s="3">
        <v>2</v>
      </c>
      <c r="H88" s="3">
        <f t="shared" ref="H88:H89" si="33">F88+G88</f>
        <v>5</v>
      </c>
      <c r="I88" s="3">
        <v>0</v>
      </c>
      <c r="J88" s="3">
        <f t="shared" ref="J88" si="34">(F88*18+G88*18+I88)</f>
        <v>90</v>
      </c>
      <c r="K88" s="15">
        <f>ROUND(J88/16,0)</f>
        <v>6</v>
      </c>
      <c r="L88" s="3" t="s">
        <v>99</v>
      </c>
    </row>
    <row r="89" spans="1:12" x14ac:dyDescent="0.25">
      <c r="A89" s="3">
        <v>43</v>
      </c>
      <c r="B89" s="12" t="s">
        <v>123</v>
      </c>
      <c r="C89" s="13" t="s">
        <v>124</v>
      </c>
      <c r="D89" s="3">
        <v>7</v>
      </c>
      <c r="E89" s="3" t="s">
        <v>35</v>
      </c>
      <c r="F89" s="3">
        <v>3</v>
      </c>
      <c r="G89" s="3">
        <v>2</v>
      </c>
      <c r="H89" s="3">
        <f t="shared" si="33"/>
        <v>5</v>
      </c>
      <c r="I89" s="3">
        <v>0</v>
      </c>
      <c r="J89" s="3">
        <f t="shared" ref="J89" si="35">(F89*18+G89*18+I89)</f>
        <v>90</v>
      </c>
      <c r="K89" s="15">
        <f>ROUND(J89/16,0)</f>
        <v>6</v>
      </c>
      <c r="L89" s="3" t="s">
        <v>107</v>
      </c>
    </row>
    <row r="90" spans="1:12" ht="13.6" customHeight="1" x14ac:dyDescent="0.25">
      <c r="A90" s="57"/>
      <c r="B90" s="58"/>
      <c r="C90" s="59" t="s">
        <v>125</v>
      </c>
      <c r="D90" s="59"/>
      <c r="E90" s="59"/>
      <c r="F90" s="40">
        <f t="shared" ref="F90:K90" si="36">SUM(F88:F89)</f>
        <v>6</v>
      </c>
      <c r="G90" s="40">
        <f t="shared" si="36"/>
        <v>4</v>
      </c>
      <c r="H90" s="40">
        <f t="shared" si="36"/>
        <v>10</v>
      </c>
      <c r="I90" s="40">
        <f t="shared" si="36"/>
        <v>0</v>
      </c>
      <c r="J90" s="40">
        <f t="shared" si="36"/>
        <v>180</v>
      </c>
      <c r="K90" s="40">
        <f t="shared" si="36"/>
        <v>12</v>
      </c>
      <c r="L90" s="40"/>
    </row>
    <row r="91" spans="1:12" ht="13.6" customHeight="1" x14ac:dyDescent="0.25">
      <c r="A91" s="63" t="s">
        <v>126</v>
      </c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</row>
    <row r="92" spans="1:12" x14ac:dyDescent="0.25">
      <c r="A92" s="3">
        <v>44</v>
      </c>
      <c r="B92" s="12" t="s">
        <v>127</v>
      </c>
      <c r="C92" s="13" t="s">
        <v>128</v>
      </c>
      <c r="D92" s="3">
        <v>6</v>
      </c>
      <c r="E92" s="3" t="s">
        <v>35</v>
      </c>
      <c r="F92" s="3">
        <v>3</v>
      </c>
      <c r="G92" s="3">
        <v>2</v>
      </c>
      <c r="H92" s="3">
        <f t="shared" ref="H92:H93" si="37">F92+G92</f>
        <v>5</v>
      </c>
      <c r="I92" s="3">
        <v>0</v>
      </c>
      <c r="J92" s="3">
        <f>(F92*18+G92*18+I92)</f>
        <v>90</v>
      </c>
      <c r="K92" s="15">
        <f>ROUND(J92/16,0)</f>
        <v>6</v>
      </c>
      <c r="L92" s="3" t="s">
        <v>83</v>
      </c>
    </row>
    <row r="93" spans="1:12" x14ac:dyDescent="0.25">
      <c r="A93" s="21">
        <v>45</v>
      </c>
      <c r="B93" s="12" t="s">
        <v>129</v>
      </c>
      <c r="C93" s="13" t="s">
        <v>130</v>
      </c>
      <c r="D93" s="3">
        <v>7</v>
      </c>
      <c r="E93" s="3" t="s">
        <v>35</v>
      </c>
      <c r="F93" s="3">
        <v>3</v>
      </c>
      <c r="G93" s="3">
        <v>2</v>
      </c>
      <c r="H93" s="3">
        <f t="shared" si="37"/>
        <v>5</v>
      </c>
      <c r="I93" s="3">
        <v>0</v>
      </c>
      <c r="J93" s="3">
        <f t="shared" ref="J93" si="38">(F93*18+G93*18+I93)</f>
        <v>90</v>
      </c>
      <c r="K93" s="15">
        <f>ROUND(J93/16,0)</f>
        <v>6</v>
      </c>
      <c r="L93" s="3" t="s">
        <v>127</v>
      </c>
    </row>
    <row r="94" spans="1:12" x14ac:dyDescent="0.25">
      <c r="A94" s="57"/>
      <c r="B94" s="58"/>
      <c r="C94" s="59" t="s">
        <v>85</v>
      </c>
      <c r="D94" s="59"/>
      <c r="E94" s="59"/>
      <c r="F94" s="40">
        <f t="shared" ref="F94:K94" si="39">SUM(F92:F93)</f>
        <v>6</v>
      </c>
      <c r="G94" s="40">
        <f t="shared" si="39"/>
        <v>4</v>
      </c>
      <c r="H94" s="40">
        <f t="shared" si="39"/>
        <v>10</v>
      </c>
      <c r="I94" s="40">
        <f t="shared" si="39"/>
        <v>0</v>
      </c>
      <c r="J94" s="40">
        <f t="shared" si="39"/>
        <v>180</v>
      </c>
      <c r="K94" s="40">
        <f t="shared" si="39"/>
        <v>12</v>
      </c>
      <c r="L94" s="40"/>
    </row>
    <row r="95" spans="1:12" ht="13.6" customHeight="1" x14ac:dyDescent="0.25">
      <c r="A95" s="63" t="s">
        <v>131</v>
      </c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</row>
    <row r="96" spans="1:12" x14ac:dyDescent="0.25">
      <c r="A96" s="55"/>
      <c r="B96" s="56"/>
      <c r="C96" s="44" t="s">
        <v>132</v>
      </c>
      <c r="D96" s="45"/>
      <c r="E96" s="45"/>
      <c r="F96" s="45"/>
      <c r="G96" s="45"/>
      <c r="H96" s="45"/>
      <c r="I96" s="45"/>
      <c r="J96" s="45"/>
      <c r="K96" s="45"/>
      <c r="L96" s="46"/>
    </row>
    <row r="97" spans="1:12" x14ac:dyDescent="0.25">
      <c r="A97" s="24">
        <v>46</v>
      </c>
      <c r="B97" s="25" t="s">
        <v>133</v>
      </c>
      <c r="C97" s="26" t="s">
        <v>134</v>
      </c>
      <c r="D97" s="24">
        <v>6</v>
      </c>
      <c r="E97" s="27" t="s">
        <v>35</v>
      </c>
      <c r="F97" s="28">
        <v>2</v>
      </c>
      <c r="G97" s="28">
        <v>2</v>
      </c>
      <c r="H97" s="28">
        <f t="shared" ref="H97:H98" si="40">F97+G97</f>
        <v>4</v>
      </c>
      <c r="I97" s="28">
        <v>16</v>
      </c>
      <c r="J97" s="28">
        <f>(F97*18+G97*18+I97)</f>
        <v>88</v>
      </c>
      <c r="K97" s="29">
        <v>5</v>
      </c>
      <c r="L97" s="3" t="s">
        <v>95</v>
      </c>
    </row>
    <row r="98" spans="1:12" ht="14.95" x14ac:dyDescent="0.25">
      <c r="A98" s="24">
        <v>47</v>
      </c>
      <c r="B98" s="25" t="s">
        <v>135</v>
      </c>
      <c r="C98" s="30" t="s">
        <v>136</v>
      </c>
      <c r="D98" s="27">
        <v>8</v>
      </c>
      <c r="E98" s="28" t="s">
        <v>35</v>
      </c>
      <c r="F98" s="28">
        <v>1</v>
      </c>
      <c r="G98" s="28">
        <v>2</v>
      </c>
      <c r="H98" s="28">
        <f t="shared" si="40"/>
        <v>3</v>
      </c>
      <c r="I98" s="42" t="s">
        <v>182</v>
      </c>
      <c r="J98" s="28">
        <v>86</v>
      </c>
      <c r="K98" s="15">
        <v>5</v>
      </c>
      <c r="L98" s="3" t="s">
        <v>133</v>
      </c>
    </row>
    <row r="99" spans="1:12" x14ac:dyDescent="0.25">
      <c r="A99" s="55"/>
      <c r="B99" s="56"/>
      <c r="C99" s="44" t="s">
        <v>137</v>
      </c>
      <c r="D99" s="45"/>
      <c r="E99" s="45"/>
      <c r="F99" s="45"/>
      <c r="G99" s="45"/>
      <c r="H99" s="45"/>
      <c r="I99" s="45"/>
      <c r="J99" s="45"/>
      <c r="K99" s="45"/>
      <c r="L99" s="46"/>
    </row>
    <row r="100" spans="1:12" x14ac:dyDescent="0.25">
      <c r="A100" s="24">
        <v>48</v>
      </c>
      <c r="B100" s="25" t="s">
        <v>138</v>
      </c>
      <c r="C100" s="1" t="s">
        <v>139</v>
      </c>
      <c r="D100" s="31">
        <v>6</v>
      </c>
      <c r="E100" s="31" t="s">
        <v>35</v>
      </c>
      <c r="F100" s="31">
        <v>5</v>
      </c>
      <c r="G100" s="31">
        <v>0</v>
      </c>
      <c r="H100" s="31">
        <f t="shared" ref="H100:H102" si="41">F100+G100</f>
        <v>5</v>
      </c>
      <c r="I100" s="31">
        <v>0</v>
      </c>
      <c r="J100" s="31">
        <f t="shared" ref="J100:J101" si="42">(F100*18+G100*18+I100)</f>
        <v>90</v>
      </c>
      <c r="K100" s="32">
        <f>ROUND(J100/16,0)</f>
        <v>6</v>
      </c>
      <c r="L100" s="3" t="s">
        <v>61</v>
      </c>
    </row>
    <row r="101" spans="1:12" x14ac:dyDescent="0.25">
      <c r="A101" s="24">
        <v>49</v>
      </c>
      <c r="B101" s="25" t="s">
        <v>140</v>
      </c>
      <c r="C101" s="1" t="s">
        <v>141</v>
      </c>
      <c r="D101" s="31">
        <v>7</v>
      </c>
      <c r="E101" s="31" t="s">
        <v>35</v>
      </c>
      <c r="F101" s="31">
        <v>5</v>
      </c>
      <c r="G101" s="31">
        <v>0</v>
      </c>
      <c r="H101" s="31">
        <f t="shared" si="41"/>
        <v>5</v>
      </c>
      <c r="I101" s="31">
        <v>0</v>
      </c>
      <c r="J101" s="31">
        <f t="shared" si="42"/>
        <v>90</v>
      </c>
      <c r="K101" s="32">
        <f>ROUND(J101/16,0)</f>
        <v>6</v>
      </c>
      <c r="L101" s="3" t="s">
        <v>138</v>
      </c>
    </row>
    <row r="102" spans="1:12" x14ac:dyDescent="0.25">
      <c r="A102" s="24">
        <v>50</v>
      </c>
      <c r="B102" s="25" t="s">
        <v>142</v>
      </c>
      <c r="C102" s="1" t="s">
        <v>143</v>
      </c>
      <c r="D102" s="31">
        <v>8</v>
      </c>
      <c r="E102" s="31" t="s">
        <v>35</v>
      </c>
      <c r="F102" s="31">
        <v>5</v>
      </c>
      <c r="G102" s="31">
        <v>0</v>
      </c>
      <c r="H102" s="31">
        <f t="shared" si="41"/>
        <v>5</v>
      </c>
      <c r="I102" s="31">
        <v>0</v>
      </c>
      <c r="J102" s="31">
        <f>(F102*18+G102*18+I102)</f>
        <v>90</v>
      </c>
      <c r="K102" s="32">
        <f>ROUND(J102/16,0)</f>
        <v>6</v>
      </c>
      <c r="L102" s="3" t="s">
        <v>140</v>
      </c>
    </row>
    <row r="103" spans="1:12" ht="27.2" customHeight="1" x14ac:dyDescent="0.25">
      <c r="A103" s="57"/>
      <c r="B103" s="58"/>
      <c r="C103" s="59" t="s">
        <v>144</v>
      </c>
      <c r="D103" s="59"/>
      <c r="E103" s="59"/>
      <c r="F103" s="40">
        <f>F97+F98+F100+F101+F102</f>
        <v>18</v>
      </c>
      <c r="G103" s="40">
        <f t="shared" ref="G103:K103" si="43">G97+G98+G100+G101+G102</f>
        <v>4</v>
      </c>
      <c r="H103" s="40">
        <f t="shared" si="43"/>
        <v>22</v>
      </c>
      <c r="I103" s="40">
        <f>I97+32+I100+I101+I102</f>
        <v>48</v>
      </c>
      <c r="J103" s="40">
        <f t="shared" si="43"/>
        <v>444</v>
      </c>
      <c r="K103" s="40">
        <f t="shared" si="43"/>
        <v>28</v>
      </c>
      <c r="L103" s="40"/>
    </row>
    <row r="104" spans="1:12" ht="13.6" customHeight="1" x14ac:dyDescent="0.25">
      <c r="A104" s="63" t="s">
        <v>145</v>
      </c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</row>
    <row r="105" spans="1:12" ht="27.2" x14ac:dyDescent="0.25">
      <c r="A105" s="3">
        <v>51</v>
      </c>
      <c r="B105" s="43"/>
      <c r="C105" s="13" t="s">
        <v>146</v>
      </c>
      <c r="D105" s="3">
        <v>6</v>
      </c>
      <c r="E105" s="3" t="s">
        <v>35</v>
      </c>
      <c r="F105" s="3">
        <v>2</v>
      </c>
      <c r="G105" s="3">
        <v>2</v>
      </c>
      <c r="H105" s="3">
        <f t="shared" ref="H105:H108" si="44">F105+G105</f>
        <v>4</v>
      </c>
      <c r="I105" s="3">
        <v>0</v>
      </c>
      <c r="J105" s="3">
        <f t="shared" ref="J105:J107" si="45">(F105*18+G105*18+I105)</f>
        <v>72</v>
      </c>
      <c r="K105" s="15">
        <v>4</v>
      </c>
      <c r="L105" s="3" t="s">
        <v>147</v>
      </c>
    </row>
    <row r="106" spans="1:12" ht="27.2" x14ac:dyDescent="0.25">
      <c r="A106" s="3">
        <v>52</v>
      </c>
      <c r="B106" s="43"/>
      <c r="C106" s="13" t="s">
        <v>148</v>
      </c>
      <c r="D106" s="3">
        <v>7</v>
      </c>
      <c r="E106" s="3" t="s">
        <v>35</v>
      </c>
      <c r="F106" s="3">
        <v>2</v>
      </c>
      <c r="G106" s="3">
        <v>2</v>
      </c>
      <c r="H106" s="3">
        <f t="shared" si="44"/>
        <v>4</v>
      </c>
      <c r="I106" s="3">
        <v>0</v>
      </c>
      <c r="J106" s="3">
        <f t="shared" si="45"/>
        <v>72</v>
      </c>
      <c r="K106" s="15">
        <v>4</v>
      </c>
      <c r="L106" s="3" t="s">
        <v>147</v>
      </c>
    </row>
    <row r="107" spans="1:12" ht="27.2" x14ac:dyDescent="0.25">
      <c r="A107" s="3">
        <v>53</v>
      </c>
      <c r="B107" s="43"/>
      <c r="C107" s="13" t="s">
        <v>149</v>
      </c>
      <c r="D107" s="3">
        <v>8</v>
      </c>
      <c r="E107" s="3" t="s">
        <v>35</v>
      </c>
      <c r="F107" s="3">
        <v>2</v>
      </c>
      <c r="G107" s="3">
        <v>2</v>
      </c>
      <c r="H107" s="3">
        <f t="shared" si="44"/>
        <v>4</v>
      </c>
      <c r="I107" s="3">
        <v>0</v>
      </c>
      <c r="J107" s="3">
        <f t="shared" si="45"/>
        <v>72</v>
      </c>
      <c r="K107" s="15">
        <v>4</v>
      </c>
      <c r="L107" s="3" t="s">
        <v>147</v>
      </c>
    </row>
    <row r="108" spans="1:12" ht="27.2" x14ac:dyDescent="0.25">
      <c r="A108" s="24">
        <v>54</v>
      </c>
      <c r="B108" s="43"/>
      <c r="C108" s="13" t="s">
        <v>150</v>
      </c>
      <c r="D108" s="33">
        <v>8</v>
      </c>
      <c r="E108" s="33" t="s">
        <v>35</v>
      </c>
      <c r="F108" s="33">
        <v>4</v>
      </c>
      <c r="G108" s="33">
        <v>0</v>
      </c>
      <c r="H108" s="33">
        <f t="shared" si="44"/>
        <v>4</v>
      </c>
      <c r="I108" s="33">
        <v>16</v>
      </c>
      <c r="J108" s="33">
        <f>(F108*18+G108*18+I108)</f>
        <v>88</v>
      </c>
      <c r="K108" s="15">
        <v>5</v>
      </c>
      <c r="L108" s="3" t="s">
        <v>147</v>
      </c>
    </row>
    <row r="109" spans="1:12" x14ac:dyDescent="0.25">
      <c r="A109" s="57"/>
      <c r="B109" s="58"/>
      <c r="C109" s="59" t="s">
        <v>151</v>
      </c>
      <c r="D109" s="59"/>
      <c r="E109" s="59"/>
      <c r="F109" s="40">
        <f>SUM(F105:F108)</f>
        <v>10</v>
      </c>
      <c r="G109" s="40">
        <f t="shared" ref="G109:K109" si="46">SUM(G105:G108)</f>
        <v>6</v>
      </c>
      <c r="H109" s="40">
        <f t="shared" si="46"/>
        <v>16</v>
      </c>
      <c r="I109" s="40">
        <f t="shared" si="46"/>
        <v>16</v>
      </c>
      <c r="J109" s="40">
        <f t="shared" si="46"/>
        <v>304</v>
      </c>
      <c r="K109" s="40">
        <f t="shared" si="46"/>
        <v>17</v>
      </c>
      <c r="L109" s="40"/>
    </row>
    <row r="110" spans="1:12" x14ac:dyDescent="0.25">
      <c r="A110" s="53"/>
      <c r="B110" s="54"/>
      <c r="C110" s="50" t="s">
        <v>152</v>
      </c>
      <c r="D110" s="51"/>
      <c r="E110" s="52"/>
      <c r="F110" s="34">
        <f t="shared" ref="F110:K110" si="47">F109+F103+F94+F90+F86+F78+F75+F68+F65</f>
        <v>80</v>
      </c>
      <c r="G110" s="34">
        <f t="shared" si="47"/>
        <v>46</v>
      </c>
      <c r="H110" s="34">
        <f t="shared" si="47"/>
        <v>126</v>
      </c>
      <c r="I110" s="34">
        <f t="shared" si="47"/>
        <v>80</v>
      </c>
      <c r="J110" s="34">
        <f t="shared" si="47"/>
        <v>2348</v>
      </c>
      <c r="K110" s="34">
        <f t="shared" si="47"/>
        <v>151</v>
      </c>
      <c r="L110" s="41"/>
    </row>
    <row r="111" spans="1:12" x14ac:dyDescent="0.25">
      <c r="A111" s="47" t="s">
        <v>153</v>
      </c>
      <c r="B111" s="48"/>
      <c r="C111" s="48"/>
      <c r="D111" s="48"/>
      <c r="E111" s="49"/>
      <c r="F111" s="35">
        <f t="shared" ref="F111:K111" si="48">SUM(F61,F110)</f>
        <v>152</v>
      </c>
      <c r="G111" s="35">
        <f t="shared" si="48"/>
        <v>100</v>
      </c>
      <c r="H111" s="35">
        <f t="shared" si="48"/>
        <v>252</v>
      </c>
      <c r="I111" s="35">
        <f t="shared" si="48"/>
        <v>112</v>
      </c>
      <c r="J111" s="35">
        <f t="shared" si="48"/>
        <v>4648</v>
      </c>
      <c r="K111" s="35">
        <f t="shared" si="48"/>
        <v>299</v>
      </c>
      <c r="L111" s="36"/>
    </row>
    <row r="112" spans="1:12" ht="13.6" customHeight="1" x14ac:dyDescent="0.25">
      <c r="A112" s="63" t="s">
        <v>154</v>
      </c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</row>
    <row r="113" spans="1:12" ht="27.2" x14ac:dyDescent="0.25">
      <c r="A113" s="3">
        <v>55</v>
      </c>
      <c r="B113" s="43"/>
      <c r="C113" s="13" t="s">
        <v>146</v>
      </c>
      <c r="D113" s="3">
        <v>5</v>
      </c>
      <c r="E113" s="3" t="s">
        <v>35</v>
      </c>
      <c r="F113" s="3" t="s">
        <v>155</v>
      </c>
      <c r="G113" s="3" t="s">
        <v>155</v>
      </c>
      <c r="H113" s="3" t="s">
        <v>156</v>
      </c>
      <c r="I113" s="3">
        <v>0</v>
      </c>
      <c r="J113" s="3" t="s">
        <v>157</v>
      </c>
      <c r="K113" s="3" t="s">
        <v>158</v>
      </c>
      <c r="L113" s="3" t="s">
        <v>147</v>
      </c>
    </row>
    <row r="114" spans="1:12" ht="27.2" x14ac:dyDescent="0.25">
      <c r="A114" s="3">
        <v>56</v>
      </c>
      <c r="B114" s="43"/>
      <c r="C114" s="13" t="s">
        <v>148</v>
      </c>
      <c r="D114" s="3">
        <v>7</v>
      </c>
      <c r="E114" s="3" t="s">
        <v>35</v>
      </c>
      <c r="F114" s="3" t="s">
        <v>155</v>
      </c>
      <c r="G114" s="3" t="s">
        <v>155</v>
      </c>
      <c r="H114" s="3" t="s">
        <v>156</v>
      </c>
      <c r="I114" s="3">
        <v>0</v>
      </c>
      <c r="J114" s="3" t="s">
        <v>157</v>
      </c>
      <c r="K114" s="3" t="s">
        <v>158</v>
      </c>
      <c r="L114" s="3" t="s">
        <v>147</v>
      </c>
    </row>
    <row r="115" spans="1:12" ht="27.2" x14ac:dyDescent="0.25">
      <c r="A115" s="3">
        <v>57</v>
      </c>
      <c r="B115" s="43"/>
      <c r="C115" s="13" t="s">
        <v>149</v>
      </c>
      <c r="D115" s="3">
        <v>8</v>
      </c>
      <c r="E115" s="4" t="s">
        <v>35</v>
      </c>
      <c r="F115" s="5" t="s">
        <v>155</v>
      </c>
      <c r="G115" s="5" t="s">
        <v>155</v>
      </c>
      <c r="H115" s="3" t="s">
        <v>156</v>
      </c>
      <c r="I115" s="3">
        <v>0</v>
      </c>
      <c r="J115" s="3" t="s">
        <v>157</v>
      </c>
      <c r="K115" s="3" t="s">
        <v>158</v>
      </c>
      <c r="L115" s="3" t="s">
        <v>147</v>
      </c>
    </row>
    <row r="116" spans="1:12" ht="27.2" x14ac:dyDescent="0.25">
      <c r="A116" s="3">
        <v>58</v>
      </c>
      <c r="B116" s="43"/>
      <c r="C116" s="13" t="s">
        <v>150</v>
      </c>
      <c r="D116" s="3">
        <v>8</v>
      </c>
      <c r="E116" s="4" t="s">
        <v>35</v>
      </c>
      <c r="F116" s="5" t="s">
        <v>155</v>
      </c>
      <c r="G116" s="5" t="s">
        <v>155</v>
      </c>
      <c r="H116" s="3" t="s">
        <v>156</v>
      </c>
      <c r="I116" s="3">
        <v>0</v>
      </c>
      <c r="J116" s="3" t="s">
        <v>157</v>
      </c>
      <c r="K116" s="6" t="s">
        <v>158</v>
      </c>
      <c r="L116" s="3" t="s">
        <v>147</v>
      </c>
    </row>
    <row r="117" spans="1:12" ht="13.6" customHeight="1" x14ac:dyDescent="0.25">
      <c r="A117" s="66"/>
      <c r="B117" s="67"/>
      <c r="C117" s="60" t="s">
        <v>159</v>
      </c>
      <c r="D117" s="61"/>
      <c r="E117" s="62"/>
      <c r="F117" s="40" t="s">
        <v>160</v>
      </c>
      <c r="G117" s="40" t="s">
        <v>160</v>
      </c>
      <c r="H117" s="40" t="s">
        <v>161</v>
      </c>
      <c r="I117" s="40">
        <f t="shared" ref="I117" si="49">SUM(I113:I116)</f>
        <v>0</v>
      </c>
      <c r="J117" s="40" t="str">
        <f>_xlfn.CONCAT(54*4," a ",90*4)</f>
        <v>216 a 360</v>
      </c>
      <c r="K117" s="40" t="str">
        <f>_xlfn.CONCAT(3*4," a ",6*4)</f>
        <v>12 a 24</v>
      </c>
      <c r="L117" s="40"/>
    </row>
    <row r="118" spans="1:12" x14ac:dyDescent="0.25">
      <c r="A118" s="47" t="s">
        <v>162</v>
      </c>
      <c r="B118" s="48"/>
      <c r="C118" s="48"/>
      <c r="D118" s="48"/>
      <c r="E118" s="49"/>
      <c r="F118" s="37" t="s">
        <v>163</v>
      </c>
      <c r="G118" s="37" t="s">
        <v>164</v>
      </c>
      <c r="H118" s="37" t="s">
        <v>165</v>
      </c>
      <c r="I118" s="37">
        <f>I117+I111</f>
        <v>112</v>
      </c>
      <c r="J118" s="37" t="s">
        <v>166</v>
      </c>
      <c r="K118" s="38" t="s">
        <v>167</v>
      </c>
      <c r="L118" s="39"/>
    </row>
    <row r="119" spans="1:12" customFormat="1" ht="14.3" x14ac:dyDescent="0.25"/>
    <row r="120" spans="1:12" ht="27.85" customHeight="1" x14ac:dyDescent="0.25">
      <c r="A120" s="73" t="s">
        <v>186</v>
      </c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</row>
    <row r="121" spans="1:12" ht="14.95" x14ac:dyDescent="0.25">
      <c r="B121" s="9" t="s">
        <v>183</v>
      </c>
    </row>
    <row r="122" spans="1:12" ht="14.95" x14ac:dyDescent="0.25">
      <c r="B122" s="9" t="s">
        <v>184</v>
      </c>
    </row>
    <row r="123" spans="1:12" ht="14.95" x14ac:dyDescent="0.25">
      <c r="B123" s="9" t="s">
        <v>185</v>
      </c>
    </row>
  </sheetData>
  <mergeCells count="83">
    <mergeCell ref="A120:L120"/>
    <mergeCell ref="A15:K15"/>
    <mergeCell ref="A29:B29"/>
    <mergeCell ref="A16:K16"/>
    <mergeCell ref="F19:G19"/>
    <mergeCell ref="J19:J20"/>
    <mergeCell ref="K19:K20"/>
    <mergeCell ref="C44:E44"/>
    <mergeCell ref="A44:B44"/>
    <mergeCell ref="A96:B96"/>
    <mergeCell ref="C94:E94"/>
    <mergeCell ref="A95:L95"/>
    <mergeCell ref="A49:L49"/>
    <mergeCell ref="A55:B55"/>
    <mergeCell ref="C55:E55"/>
    <mergeCell ref="C61:E61"/>
    <mergeCell ref="A61:B61"/>
    <mergeCell ref="A87:L87"/>
    <mergeCell ref="A90:B90"/>
    <mergeCell ref="C90:E90"/>
    <mergeCell ref="A91:L91"/>
    <mergeCell ref="L19:L20"/>
    <mergeCell ref="I19:I20"/>
    <mergeCell ref="A19:A20"/>
    <mergeCell ref="B19:B20"/>
    <mergeCell ref="A38:B38"/>
    <mergeCell ref="C38:E38"/>
    <mergeCell ref="H19:H20"/>
    <mergeCell ref="D19:D20"/>
    <mergeCell ref="C29:E29"/>
    <mergeCell ref="A21:L21"/>
    <mergeCell ref="A22:L22"/>
    <mergeCell ref="A30:L30"/>
    <mergeCell ref="C19:C20"/>
    <mergeCell ref="E19:E20"/>
    <mergeCell ref="A1:L1"/>
    <mergeCell ref="A2:L2"/>
    <mergeCell ref="A3:L3"/>
    <mergeCell ref="A4:L4"/>
    <mergeCell ref="A7:L7"/>
    <mergeCell ref="A5:L5"/>
    <mergeCell ref="A6:L6"/>
    <mergeCell ref="A10:K10"/>
    <mergeCell ref="A14:K14"/>
    <mergeCell ref="A118:E118"/>
    <mergeCell ref="A39:L39"/>
    <mergeCell ref="A45:L45"/>
    <mergeCell ref="A112:L112"/>
    <mergeCell ref="A104:L104"/>
    <mergeCell ref="A48:B48"/>
    <mergeCell ref="C48:E48"/>
    <mergeCell ref="A65:B65"/>
    <mergeCell ref="C65:E65"/>
    <mergeCell ref="A68:B68"/>
    <mergeCell ref="C68:E68"/>
    <mergeCell ref="A60:B60"/>
    <mergeCell ref="C60:E60"/>
    <mergeCell ref="A117:B117"/>
    <mergeCell ref="C117:E117"/>
    <mergeCell ref="A56:L56"/>
    <mergeCell ref="A75:B75"/>
    <mergeCell ref="C75:E75"/>
    <mergeCell ref="A66:L66"/>
    <mergeCell ref="A69:L69"/>
    <mergeCell ref="A63:L63"/>
    <mergeCell ref="A76:L76"/>
    <mergeCell ref="A78:B78"/>
    <mergeCell ref="C78:E78"/>
    <mergeCell ref="A79:L79"/>
    <mergeCell ref="A86:B86"/>
    <mergeCell ref="C86:E86"/>
    <mergeCell ref="A103:B103"/>
    <mergeCell ref="A94:B94"/>
    <mergeCell ref="A62:L62"/>
    <mergeCell ref="C96:L96"/>
    <mergeCell ref="C99:L99"/>
    <mergeCell ref="A111:E111"/>
    <mergeCell ref="C110:E110"/>
    <mergeCell ref="A110:B110"/>
    <mergeCell ref="A99:B99"/>
    <mergeCell ref="A109:B109"/>
    <mergeCell ref="C109:E109"/>
    <mergeCell ref="C103:E103"/>
  </mergeCells>
  <phoneticPr fontId="3" type="noConversion"/>
  <printOptions horizontalCentered="1"/>
  <pageMargins left="0.23622047244094491" right="0.23622047244094491" top="0.35433070866141736" bottom="0.35433070866141736" header="0.31496062992125984" footer="0.31496062992125984"/>
  <pageSetup scale="81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0bbb512-1571-4e07-b6d1-58a2f7b56e94">
      <Terms xmlns="http://schemas.microsoft.com/office/infopath/2007/PartnerControls"/>
    </lcf76f155ced4ddcb4097134ff3c332f>
    <TaxCatchAll xmlns="23ba8f61-b463-4306-8171-955c033565e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8371C6DF127524E98DE5C6998D084C2" ma:contentTypeVersion="17" ma:contentTypeDescription="Crear nuevo documento." ma:contentTypeScope="" ma:versionID="cf5ea3d61db5c70dc8c5d5e203494840">
  <xsd:schema xmlns:xsd="http://www.w3.org/2001/XMLSchema" xmlns:xs="http://www.w3.org/2001/XMLSchema" xmlns:p="http://schemas.microsoft.com/office/2006/metadata/properties" xmlns:ns2="20bbb512-1571-4e07-b6d1-58a2f7b56e94" xmlns:ns3="23ba8f61-b463-4306-8171-955c033565ec" targetNamespace="http://schemas.microsoft.com/office/2006/metadata/properties" ma:root="true" ma:fieldsID="25cc8b4b8fc313c8311f68ad90f86af8" ns2:_="" ns3:_="">
    <xsd:import namespace="20bbb512-1571-4e07-b6d1-58a2f7b56e94"/>
    <xsd:import namespace="23ba8f61-b463-4306-8171-955c033565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bbb512-1571-4e07-b6d1-58a2f7b56e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177ecfaa-47e7-4f14-b507-320617269f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ba8f61-b463-4306-8171-955c033565e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2efe680-5e5f-4900-b467-64a002080389}" ma:internalName="TaxCatchAll" ma:showField="CatchAllData" ma:web="23ba8f61-b463-4306-8171-955c033565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C543F7-5415-4496-913C-A387BC1B3AF6}">
  <ds:schemaRefs>
    <ds:schemaRef ds:uri="http://schemas.microsoft.com/office/2006/metadata/properties"/>
    <ds:schemaRef ds:uri="http://schemas.microsoft.com/office/infopath/2007/PartnerControls"/>
    <ds:schemaRef ds:uri="20bbb512-1571-4e07-b6d1-58a2f7b56e94"/>
    <ds:schemaRef ds:uri="23ba8f61-b463-4306-8171-955c033565ec"/>
  </ds:schemaRefs>
</ds:datastoreItem>
</file>

<file path=customXml/itemProps2.xml><?xml version="1.0" encoding="utf-8"?>
<ds:datastoreItem xmlns:ds="http://schemas.openxmlformats.org/officeDocument/2006/customXml" ds:itemID="{D8D17A5E-962A-4254-9EFE-7A4BBB9E1E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83A2F4-EE66-4C50-890D-D59640BA9D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bbb512-1571-4e07-b6d1-58a2f7b56e94"/>
    <ds:schemaRef ds:uri="23ba8f61-b463-4306-8171-955c033565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Malla curricular</vt:lpstr>
      <vt:lpstr>'Malla curricular'!Títulos_a_imprimir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Marlene Palma</dc:creator>
  <cp:keywords/>
  <dc:description/>
  <cp:lastModifiedBy>GOMEZ - HERRERA MARGARITA</cp:lastModifiedBy>
  <cp:revision/>
  <cp:lastPrinted>2024-11-26T22:56:56Z</cp:lastPrinted>
  <dcterms:created xsi:type="dcterms:W3CDTF">2023-06-12T22:25:45Z</dcterms:created>
  <dcterms:modified xsi:type="dcterms:W3CDTF">2025-02-05T16:24:21Z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0x01010078371C6DF127524E98DE5C6998D084C2</vt:lpwstr>
  </property>
  <property fmtid="{D5CDD505-2E9C-101B-9397-08002B2CF9AE}" pid="3" name="MediaServiceImageTags">
    <vt:lpwstr/>
  </property>
</Properties>
</file>