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IEVA-VD\Downloads\Mallas FCE\"/>
    </mc:Choice>
  </mc:AlternateContent>
  <xr:revisionPtr revIDLastSave="0" documentId="13_ncr:1_{0515C2F2-06AE-4B24-A1FE-622443C4F8C0}" xr6:coauthVersionLast="47" xr6:coauthVersionMax="47" xr10:uidLastSave="{00000000-0000-0000-0000-000000000000}"/>
  <bookViews>
    <workbookView xWindow="-120" yWindow="-120" windowWidth="51840" windowHeight="21240" tabRatio="729" xr2:uid="{00000000-000D-0000-FFFF-FFFF00000000}"/>
  </bookViews>
  <sheets>
    <sheet name="Malla curricular" sheetId="7" r:id="rId1"/>
  </sheets>
  <definedNames>
    <definedName name="__xlnm.Print_Titles">#REF!</definedName>
    <definedName name="_xlnm._FilterDatabase" localSheetId="0" hidden="1">'Malla curricular'!$A$18:$L$107</definedName>
    <definedName name="_xlnm.Print_Area" localSheetId="0">'Malla curricular'!$A$1:$L$111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7" l="1"/>
  <c r="I94" i="7" l="1"/>
  <c r="I72" i="7"/>
  <c r="F28" i="7"/>
  <c r="G66" i="7"/>
  <c r="I66" i="7"/>
  <c r="K66" i="7"/>
  <c r="F66" i="7"/>
  <c r="G63" i="7"/>
  <c r="I63" i="7"/>
  <c r="K63" i="7"/>
  <c r="F63" i="7"/>
  <c r="G58" i="7"/>
  <c r="I58" i="7"/>
  <c r="K58" i="7"/>
  <c r="F58" i="7"/>
  <c r="F54" i="7"/>
  <c r="G48" i="7"/>
  <c r="I48" i="7"/>
  <c r="K48" i="7"/>
  <c r="F48" i="7"/>
  <c r="G39" i="7"/>
  <c r="I39" i="7"/>
  <c r="K39" i="7"/>
  <c r="F39" i="7"/>
  <c r="G28" i="7"/>
  <c r="H28" i="7"/>
  <c r="I28" i="7"/>
  <c r="J28" i="7"/>
  <c r="K28" i="7"/>
  <c r="F59" i="7" l="1"/>
  <c r="F94" i="7"/>
  <c r="G80" i="7" l="1"/>
  <c r="I80" i="7"/>
  <c r="K80" i="7"/>
  <c r="F80" i="7"/>
  <c r="G77" i="7"/>
  <c r="I77" i="7"/>
  <c r="K77" i="7"/>
  <c r="F77" i="7"/>
  <c r="G72" i="7"/>
  <c r="K72" i="7"/>
  <c r="G54" i="7"/>
  <c r="G59" i="7" s="1"/>
  <c r="I54" i="7"/>
  <c r="I59" i="7" s="1"/>
  <c r="K54" i="7"/>
  <c r="K59" i="7" s="1"/>
  <c r="I98" i="7"/>
  <c r="G98" i="7"/>
  <c r="F98" i="7"/>
  <c r="H97" i="7"/>
  <c r="J97" i="7" s="1"/>
  <c r="H96" i="7"/>
  <c r="H92" i="7"/>
  <c r="H90" i="7"/>
  <c r="H89" i="7"/>
  <c r="J89" i="7" s="1"/>
  <c r="K89" i="7" s="1"/>
  <c r="H88" i="7"/>
  <c r="J88" i="7" s="1"/>
  <c r="K88" i="7" s="1"/>
  <c r="I85" i="7"/>
  <c r="G85" i="7"/>
  <c r="F85" i="7"/>
  <c r="H84" i="7"/>
  <c r="J84" i="7" s="1"/>
  <c r="H83" i="7"/>
  <c r="J83" i="7" s="1"/>
  <c r="H82" i="7"/>
  <c r="H79" i="7"/>
  <c r="J79" i="7" s="1"/>
  <c r="J80" i="7" s="1"/>
  <c r="H57" i="7"/>
  <c r="J57" i="7" s="1"/>
  <c r="H56" i="7"/>
  <c r="F72" i="7"/>
  <c r="H71" i="7"/>
  <c r="J71" i="7" s="1"/>
  <c r="H70" i="7"/>
  <c r="J70" i="7" s="1"/>
  <c r="H69" i="7"/>
  <c r="J69" i="7" s="1"/>
  <c r="H68" i="7"/>
  <c r="H62" i="7"/>
  <c r="H63" i="7" s="1"/>
  <c r="H76" i="7"/>
  <c r="J76" i="7" s="1"/>
  <c r="H75" i="7"/>
  <c r="J75" i="7" s="1"/>
  <c r="H53" i="7"/>
  <c r="J53" i="7" s="1"/>
  <c r="H52" i="7"/>
  <c r="J52" i="7" s="1"/>
  <c r="H51" i="7"/>
  <c r="J51" i="7" s="1"/>
  <c r="H74" i="7"/>
  <c r="J74" i="7" s="1"/>
  <c r="H50" i="7"/>
  <c r="J50" i="7" s="1"/>
  <c r="H65" i="7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92" i="7" l="1"/>
  <c r="J94" i="7" s="1"/>
  <c r="H94" i="7"/>
  <c r="K94" i="7"/>
  <c r="H98" i="7"/>
  <c r="H72" i="7"/>
  <c r="J54" i="7"/>
  <c r="I99" i="7"/>
  <c r="I100" i="7" s="1"/>
  <c r="H48" i="7"/>
  <c r="J30" i="7"/>
  <c r="J39" i="7" s="1"/>
  <c r="H39" i="7"/>
  <c r="J65" i="7"/>
  <c r="J66" i="7" s="1"/>
  <c r="H66" i="7"/>
  <c r="J77" i="7"/>
  <c r="F99" i="7"/>
  <c r="F100" i="7" s="1"/>
  <c r="H58" i="7"/>
  <c r="H54" i="7"/>
  <c r="G99" i="7"/>
  <c r="G100" i="7" s="1"/>
  <c r="H77" i="7"/>
  <c r="H80" i="7"/>
  <c r="J41" i="7"/>
  <c r="J48" i="7" s="1"/>
  <c r="J68" i="7"/>
  <c r="J72" i="7" s="1"/>
  <c r="J56" i="7"/>
  <c r="J58" i="7" s="1"/>
  <c r="H85" i="7"/>
  <c r="J82" i="7"/>
  <c r="J85" i="7" s="1"/>
  <c r="K85" i="7"/>
  <c r="J96" i="7"/>
  <c r="J62" i="7"/>
  <c r="J63" i="7" s="1"/>
  <c r="H59" i="7" l="1"/>
  <c r="J59" i="7"/>
  <c r="H99" i="7"/>
  <c r="J98" i="7"/>
  <c r="J99" i="7" s="1"/>
  <c r="K98" i="7"/>
  <c r="J100" i="7" l="1"/>
  <c r="H100" i="7"/>
  <c r="K99" i="7"/>
  <c r="K100" i="7" s="1"/>
  <c r="F107" i="7" l="1"/>
  <c r="K107" i="7"/>
  <c r="J107" i="7"/>
  <c r="H107" i="7"/>
  <c r="I107" i="7"/>
  <c r="G107" i="7"/>
</calcChain>
</file>

<file path=xl/sharedStrings.xml><?xml version="1.0" encoding="utf-8"?>
<sst xmlns="http://schemas.openxmlformats.org/spreadsheetml/2006/main" count="258" uniqueCount="132">
  <si>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</si>
  <si>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</si>
  <si>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</si>
  <si>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Ingeniería en Logística Digital y Cadena de Suministro</t>
  </si>
  <si>
    <t>Periodicidad: 4 años (8 semestres)</t>
  </si>
  <si>
    <t>Vigencia: A partir de agosto 2025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</si>
  <si>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</si>
  <si>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</si>
  <si>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</si>
  <si>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 xml:space="preserve">Certificado que se otorga: </t>
    </r>
    <r>
      <rPr>
        <b/>
        <sz val="10"/>
        <rFont val="Source Sans Pro"/>
        <family val="2"/>
      </rPr>
      <t>Licenciado(a) en Ingeniería en Logística Digital y Cadena de Suministro</t>
    </r>
  </si>
  <si>
    <r>
      <t xml:space="preserve">Unidad Académica: </t>
    </r>
    <r>
      <rPr>
        <b/>
        <sz val="10"/>
        <rFont val="Source Sans Pro"/>
        <family val="2"/>
      </rPr>
      <t>Facultad de Ingeniería</t>
    </r>
  </si>
  <si>
    <t>No.</t>
  </si>
  <si>
    <t>Clave</t>
  </si>
  <si>
    <t>Nombre de la Asignatura</t>
  </si>
  <si>
    <t>Semestre</t>
  </si>
  <si>
    <r>
      <t>Tipo de Asignatura</t>
    </r>
    <r>
      <rPr>
        <b/>
        <vertAlign val="superscript"/>
        <sz val="10"/>
        <color theme="9"/>
        <rFont val="Source Sans Pro"/>
        <family val="2"/>
      </rPr>
      <t>4</t>
    </r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</si>
  <si>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</si>
  <si>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</si>
  <si>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</si>
  <si>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</si>
  <si>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</si>
  <si>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</si>
  <si>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</si>
  <si>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</si>
  <si>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Nivel Básico</t>
  </si>
  <si>
    <t>Área de Formación General Universitaria</t>
  </si>
  <si>
    <t>FGMA 001</t>
  </si>
  <si>
    <t>Introducción a la Formación General Universitaria</t>
  </si>
  <si>
    <t>P</t>
  </si>
  <si>
    <t>S/R</t>
  </si>
  <si>
    <t>FGMA 002</t>
  </si>
  <si>
    <t>Formación General Disciplinaria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</si>
  <si>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</si>
  <si>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</si>
  <si>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</si>
  <si>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</si>
  <si>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</si>
  <si>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</si>
  <si>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</si>
  <si>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</si>
  <si>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</si>
  <si>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Área de Ingeniería en Logística y Gestión de la Cadena de Suministro</t>
  </si>
  <si>
    <t>Fundamentos de Logística y Cadena de Suministro</t>
  </si>
  <si>
    <t>Química y Física para Almacenaje y Distribución</t>
  </si>
  <si>
    <t xml:space="preserve">Probabilidad y Estadística aplicada a Logística </t>
  </si>
  <si>
    <t>Logística Inversa</t>
  </si>
  <si>
    <t>Investigación de Operaciones Logísticas I</t>
  </si>
  <si>
    <t>Investigación de Operaciones Logísticas II</t>
  </si>
  <si>
    <t>Operación de la Cadena de Suministro</t>
  </si>
  <si>
    <t xml:space="preserve">Operaciones Logísticas </t>
  </si>
  <si>
    <t>Logística de Servicios</t>
  </si>
  <si>
    <t>Métodos Numéricos I</t>
  </si>
  <si>
    <t>Métodos Numéricos II</t>
  </si>
  <si>
    <t>Métodos Numéricos III</t>
  </si>
  <si>
    <t xml:space="preserve">Análisis Matemático Aplicado a Logística </t>
  </si>
  <si>
    <t>Área de Gestión Avanzada de la Logística</t>
  </si>
  <si>
    <t>Gestión Organizacional</t>
  </si>
  <si>
    <t xml:space="preserve">Costos y Presupuesto en Logística </t>
  </si>
  <si>
    <t>Finanzas Aplicadas a Gestión Logística</t>
  </si>
  <si>
    <t>Gestión del Talento Logístico I</t>
  </si>
  <si>
    <t>Área de Gestión de la Cadena de Suministro Global</t>
  </si>
  <si>
    <t>Legislación Aduanera en Logística Global</t>
  </si>
  <si>
    <t>Total Nivel Básico</t>
  </si>
  <si>
    <t>Nivel Formativo</t>
  </si>
  <si>
    <t>FGMA 003</t>
  </si>
  <si>
    <t>Formación General Profesional</t>
  </si>
  <si>
    <t>Área de Gestión Avanzada de la Cadena de Suministro</t>
  </si>
  <si>
    <t>Gestión de Transporte Integral I</t>
  </si>
  <si>
    <t>Gestión de Transporte Integral II</t>
  </si>
  <si>
    <t>Logística Predictiva y Simulación de Escenarios</t>
  </si>
  <si>
    <t>Gestión Estratégica de la Cadena de Suministro</t>
  </si>
  <si>
    <t>Subtotal Área de Gestión Avanzada de la Cadena de Suministro</t>
  </si>
  <si>
    <t>Planeación Estratégica en Logística</t>
  </si>
  <si>
    <t>Gestión del Talento Logístico II</t>
  </si>
  <si>
    <t>Gestión de Proyectos Logísticos</t>
  </si>
  <si>
    <t>Área de Gestión Sostenible en la Logística</t>
  </si>
  <si>
    <t>Logística Circular</t>
  </si>
  <si>
    <t>Global Logistics and Supply Chain Trends</t>
  </si>
  <si>
    <t>Subtotal Área de Gestión Sostenible en la Logística</t>
  </si>
  <si>
    <t xml:space="preserve">Área de Integración Disciplinaria </t>
  </si>
  <si>
    <t>Asignaturas Integradoras</t>
  </si>
  <si>
    <t>ICU2 200</t>
  </si>
  <si>
    <t>Gestión de Proyectos Innovadores</t>
  </si>
  <si>
    <r>
      <t>32</t>
    </r>
    <r>
      <rPr>
        <vertAlign val="superscript"/>
        <sz val="10"/>
        <rFont val="Source Sans Pro"/>
        <family val="2"/>
      </rPr>
      <t>3</t>
    </r>
  </si>
  <si>
    <t>Práctica Profesional Crítica</t>
  </si>
  <si>
    <t>Vinculación e Integración Social</t>
  </si>
  <si>
    <t>70% de créditos</t>
  </si>
  <si>
    <t>Práctica Profesional</t>
  </si>
  <si>
    <t>Subtotal Área de Integración Disciplinaria</t>
  </si>
  <si>
    <t>Área de Optativas Disciplinarias</t>
  </si>
  <si>
    <t>Optativa I</t>
  </si>
  <si>
    <t>Los definidos por la Unidad Académica</t>
  </si>
  <si>
    <t>Optativa II</t>
  </si>
  <si>
    <t>Subtotal Área de Optativas Disciplinarias</t>
  </si>
  <si>
    <t>Total Nivel Formativo</t>
  </si>
  <si>
    <t>Totales Mínimos</t>
  </si>
  <si>
    <t>Área de Optativas Complementarias</t>
  </si>
  <si>
    <t>0 a 5</t>
  </si>
  <si>
    <t>3 a 5</t>
  </si>
  <si>
    <t>54 a 90</t>
  </si>
  <si>
    <t>3 a 6</t>
  </si>
  <si>
    <t>Optativa III</t>
  </si>
  <si>
    <t>Optativa IV</t>
  </si>
  <si>
    <t>0 a 20</t>
  </si>
  <si>
    <t>12 a 20</t>
  </si>
  <si>
    <t>216 a 360</t>
  </si>
  <si>
    <t>12 a 24</t>
  </si>
  <si>
    <t>Totales Máximos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</si>
  <si>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</si>
  <si>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</si>
  <si>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</si>
  <si>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Tecnología de la Información Aplicada a la Logística y Cadena de Suministro</t>
  </si>
  <si>
    <t>Comercio Internacional en Logística</t>
  </si>
  <si>
    <t>Operaciones Logísticas Globales</t>
  </si>
  <si>
    <t>Logística Sustentable y Responsabilidad Social</t>
  </si>
  <si>
    <t>Proyecto Integrador Logística y Cadena de Suministro I</t>
  </si>
  <si>
    <t>Proyecto Integrador Logística y Cadena de Suministro II</t>
  </si>
  <si>
    <t>Área de Tecnología de la Información Aplicada a la Logística y Cadena de Suministro</t>
  </si>
  <si>
    <t>Subtotal Área de Gestión Avanzada de la Logística</t>
  </si>
  <si>
    <t>Subtotal Área de Gestión de la Cadena de Suministro Global</t>
  </si>
  <si>
    <t>Modalidad Educativa: Escolarizada</t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</si>
  <si>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308/332</t>
    </r>
  </si>
  <si>
    <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</si>
  <si>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r>
      <t xml:space="preserve">Horas mínimas y máximas para la obtención del título: </t>
    </r>
    <r>
      <rPr>
        <b/>
        <sz val="10"/>
        <color rgb="FF000000"/>
        <rFont val="Source Sans Pro"/>
        <family val="2"/>
      </rPr>
      <t>4830/5190</t>
    </r>
  </si>
  <si>
    <t xml:space="preserve">Automatización y Robótica en Logística </t>
  </si>
  <si>
    <r>
      <t>Título que se otorga:</t>
    </r>
    <r>
      <rPr>
        <b/>
        <sz val="10"/>
        <rFont val="Source Sans Pro"/>
        <family val="2"/>
      </rPr>
      <t xml:space="preserve"> Licenciado(a) en Ingeniería en Logística Digital y Cadena de Suministro</t>
    </r>
  </si>
  <si>
    <t>Subtotal Área de Optativas Complementarias</t>
  </si>
  <si>
    <t>Fundamentos de Tecnologías de la Información y Comunicación(TIC)</t>
  </si>
  <si>
    <t>TIC Aplicadas a Logística I</t>
  </si>
  <si>
    <t>TIC Aplicadas a Logística II</t>
  </si>
  <si>
    <t>Subtotal Área de Ingeniería en Logística y Gestión de la Cadena de Suministro</t>
  </si>
  <si>
    <t>Vinculación e Integración Social
70%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</si>
</sst>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  <font>
      <b/>
      <sz val="10"/>
      <color theme="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vertAlign val="superscript"/>
      <sz val="10"/>
      <color theme="9"/>
      <name val="Source Sans Pro"/>
      <family val="2"/>
    </font>
    <font>
      <b/>
      <sz val="10"/>
      <color rgb="FFFFFFFF"/>
      <name val="Source Sans Pro"/>
      <family val="2"/>
    </font>
    <font>
      <vertAlign val="superscript"/>
      <sz val="10"/>
      <color rgb="FF000000"/>
      <name val="Source Sans Pro"/>
      <family val="2"/>
    </font>
    <font>
      <sz val="10"/>
      <color rgb="FF242424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003B5C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808080"/>
        <bgColor rgb="FF00000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10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" fontId="4" fillId="0" borderId="0" xfId="0" applyNumberFormat="1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" fontId="5" fillId="5" borderId="2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left" vertical="center" wrapText="1"/>
    </xf>
    <xf numFmtId="0" fontId="8" fillId="7" borderId="12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/>
    </xf>
    <xf numFmtId="0" fontId="10" fillId="2" borderId="8" xfId="0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right" vertical="center"/>
    </xf>
    <xf numFmtId="0" fontId="8" fillId="7" borderId="15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2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BFBFBF"/>
      <color rgb="FFD5F0FF"/>
      <color rgb="FF808080"/>
      <color rgb="FF80C4E8"/>
      <color rgb="FF003B5C"/>
      <color rgb="FF175C81"/>
      <color rgb="FF093556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282C-D4BE-4986-8AC1-6B76F4E286E7}">
  <dimension ref="A1:N112"/>
  <sheetViews>
    <sheetView showGridLines="0" tabSelected="1" zoomScaleNormal="100" workbookViewId="0">
      <selection activeCell="A8" sqref="A8:L8"/>
    </sheetView>
  </sheetViews>
  <sheetFormatPr baseColWidth="10" defaultColWidth="11.42578125" defaultRowHeight="13.5" x14ac:dyDescent="0.25"/>
  <cols>
    <col min="1" max="1" width="3.7109375" style="2" bestFit="1" customWidth="1"/>
    <col min="2" max="2" width="9.7109375" style="1" customWidth="1"/>
    <col min="3" max="3" width="35.28515625" style="2" customWidth="1"/>
    <col min="4" max="4" width="8.85546875" style="2" hidden="1" customWidth="1"/>
    <col min="5" max="5" width="10.7109375" style="2" hidden="1" customWidth="1"/>
    <col min="6" max="6" width="8.140625" style="2" customWidth="1"/>
    <col min="7" max="7" width="8.7109375" style="2" bestFit="1" customWidth="1"/>
    <col min="8" max="8" width="11.140625" style="2" customWidth="1"/>
    <col min="9" max="9" width="15" style="2" customWidth="1"/>
    <col min="10" max="10" width="10.28515625" style="2" customWidth="1"/>
    <col min="11" max="11" width="7.85546875" style="2" customWidth="1"/>
    <col min="12" max="12" width="16" style="2" bestFit="1" customWidth="1"/>
    <col min="13" max="13" width="15.42578125" style="2" bestFit="1" customWidth="1"/>
    <col min="14" max="14" width="22.140625" style="2" bestFit="1" customWidth="1"/>
    <col min="15" max="16384" width="11.42578125" style="2"/>
  </cols>
  <sheetData>
    <row r="1" spans="1:1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2" x14ac:dyDescent="0.25">
      <c r="A4" s="101" t="s">
        <v>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x14ac:dyDescent="0.25">
      <c r="A5" s="101" t="s">
        <v>120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2" x14ac:dyDescent="0.25">
      <c r="A6" s="101" t="s">
        <v>4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2" x14ac:dyDescent="0.25">
      <c r="A7" s="101" t="s">
        <v>5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1:12" x14ac:dyDescent="0.25">
      <c r="A8" s="100" t="s">
        <v>6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</row>
    <row r="9" spans="1:12" x14ac:dyDescent="0.25">
      <c r="A9" s="100" t="s">
        <v>7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2" x14ac:dyDescent="0.25">
      <c r="A10" s="3"/>
      <c r="B10" s="99" t="s">
        <v>121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2" x14ac:dyDescent="0.25">
      <c r="A11" s="3"/>
      <c r="B11" s="99" t="s">
        <v>122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</row>
    <row r="12" spans="1:12" x14ac:dyDescent="0.25">
      <c r="A12" s="3"/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1:12" x14ac:dyDescent="0.25">
      <c r="A13" s="100" t="s">
        <v>8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1:12" x14ac:dyDescent="0.25">
      <c r="A14" s="100" t="s">
        <v>125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1:12" x14ac:dyDescent="0.25">
      <c r="A15" s="100" t="s">
        <v>9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1:12" x14ac:dyDescent="0.25">
      <c r="A16" s="100" t="s">
        <v>10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7"/>
      <c r="J17" s="3"/>
      <c r="K17" s="3"/>
      <c r="L17" s="3"/>
    </row>
    <row r="18" spans="1:13" ht="26.65" customHeight="1" x14ac:dyDescent="0.25">
      <c r="A18" s="97" t="s">
        <v>11</v>
      </c>
      <c r="B18" s="97" t="s">
        <v>12</v>
      </c>
      <c r="C18" s="97" t="s">
        <v>13</v>
      </c>
      <c r="D18" s="97" t="s">
        <v>14</v>
      </c>
      <c r="E18" s="97" t="s">
        <v>15</v>
      </c>
      <c r="F18" s="97" t="s">
        <v>16</v>
      </c>
      <c r="G18" s="97"/>
      <c r="H18" s="97" t="s">
        <v>17</v>
      </c>
      <c r="I18" s="97" t="s">
        <v>18</v>
      </c>
      <c r="J18" s="97" t="s">
        <v>19</v>
      </c>
      <c r="K18" s="97" t="s">
        <v>20</v>
      </c>
      <c r="L18" s="97" t="s">
        <v>21</v>
      </c>
    </row>
    <row r="19" spans="1:13" ht="15" x14ac:dyDescent="0.25">
      <c r="A19" s="97"/>
      <c r="B19" s="97"/>
      <c r="C19" s="97"/>
      <c r="D19" s="97"/>
      <c r="E19" s="97"/>
      <c r="F19" s="46" t="s">
        <v>22</v>
      </c>
      <c r="G19" s="46" t="s">
        <v>23</v>
      </c>
      <c r="H19" s="97"/>
      <c r="I19" s="97"/>
      <c r="J19" s="97"/>
      <c r="K19" s="97"/>
      <c r="L19" s="97"/>
    </row>
    <row r="20" spans="1:13" x14ac:dyDescent="0.25">
      <c r="A20" s="77" t="s">
        <v>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3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98"/>
    </row>
    <row r="22" spans="1:13" ht="27" x14ac:dyDescent="0.25">
      <c r="A22" s="4">
        <v>1</v>
      </c>
      <c r="B22" s="5" t="s">
        <v>26</v>
      </c>
      <c r="C22" s="6" t="s">
        <v>27</v>
      </c>
      <c r="D22" s="4">
        <v>1</v>
      </c>
      <c r="E22" s="4" t="s">
        <v>28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36">
        <v>4</v>
      </c>
      <c r="L22" s="4" t="s">
        <v>29</v>
      </c>
    </row>
    <row r="23" spans="1:13" x14ac:dyDescent="0.25">
      <c r="A23" s="4">
        <v>2</v>
      </c>
      <c r="B23" s="7" t="s">
        <v>30</v>
      </c>
      <c r="C23" s="6" t="s">
        <v>31</v>
      </c>
      <c r="D23" s="4">
        <v>4</v>
      </c>
      <c r="E23" s="4" t="s">
        <v>28</v>
      </c>
      <c r="F23" s="4">
        <v>1</v>
      </c>
      <c r="G23" s="4">
        <v>2</v>
      </c>
      <c r="H23" s="4">
        <v>3</v>
      </c>
      <c r="I23" s="4">
        <v>16</v>
      </c>
      <c r="J23" s="4">
        <v>70</v>
      </c>
      <c r="K23" s="36">
        <v>4</v>
      </c>
      <c r="L23" s="4" t="s">
        <v>26</v>
      </c>
    </row>
    <row r="24" spans="1:13" x14ac:dyDescent="0.25">
      <c r="A24" s="4">
        <v>3</v>
      </c>
      <c r="B24" s="5" t="s">
        <v>32</v>
      </c>
      <c r="C24" s="6" t="s">
        <v>33</v>
      </c>
      <c r="D24" s="4">
        <v>1</v>
      </c>
      <c r="E24" s="4" t="s">
        <v>28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36">
        <v>4</v>
      </c>
      <c r="L24" s="4" t="s">
        <v>29</v>
      </c>
    </row>
    <row r="25" spans="1:13" x14ac:dyDescent="0.25">
      <c r="A25" s="4">
        <v>4</v>
      </c>
      <c r="B25" s="5" t="s">
        <v>34</v>
      </c>
      <c r="C25" s="6" t="s">
        <v>35</v>
      </c>
      <c r="D25" s="4">
        <v>2</v>
      </c>
      <c r="E25" s="4" t="s">
        <v>28</v>
      </c>
      <c r="F25" s="4">
        <v>2</v>
      </c>
      <c r="G25" s="4">
        <v>2</v>
      </c>
      <c r="H25" s="4">
        <v>4</v>
      </c>
      <c r="I25" s="4">
        <v>0</v>
      </c>
      <c r="J25" s="4">
        <v>72</v>
      </c>
      <c r="K25" s="36">
        <v>4</v>
      </c>
      <c r="L25" s="4" t="s">
        <v>32</v>
      </c>
    </row>
    <row r="26" spans="1:13" x14ac:dyDescent="0.25">
      <c r="A26" s="4">
        <v>5</v>
      </c>
      <c r="B26" s="5" t="s">
        <v>36</v>
      </c>
      <c r="C26" s="8" t="s">
        <v>37</v>
      </c>
      <c r="D26" s="9">
        <v>3</v>
      </c>
      <c r="E26" s="4" t="s">
        <v>28</v>
      </c>
      <c r="F26" s="9">
        <v>2</v>
      </c>
      <c r="G26" s="9">
        <v>2</v>
      </c>
      <c r="H26" s="9">
        <v>4</v>
      </c>
      <c r="I26" s="9">
        <v>0</v>
      </c>
      <c r="J26" s="9">
        <v>72</v>
      </c>
      <c r="K26" s="41">
        <v>4</v>
      </c>
      <c r="L26" s="4" t="s">
        <v>34</v>
      </c>
    </row>
    <row r="27" spans="1:13" x14ac:dyDescent="0.25">
      <c r="A27" s="4">
        <v>6</v>
      </c>
      <c r="B27" s="5" t="s">
        <v>38</v>
      </c>
      <c r="C27" s="10" t="s">
        <v>39</v>
      </c>
      <c r="D27" s="11">
        <v>4</v>
      </c>
      <c r="E27" s="4" t="s">
        <v>28</v>
      </c>
      <c r="F27" s="11">
        <v>2</v>
      </c>
      <c r="G27" s="11">
        <v>2</v>
      </c>
      <c r="H27" s="11">
        <v>4</v>
      </c>
      <c r="I27" s="11">
        <v>0</v>
      </c>
      <c r="J27" s="11">
        <v>72</v>
      </c>
      <c r="K27" s="42">
        <v>4</v>
      </c>
      <c r="L27" s="14" t="s">
        <v>36</v>
      </c>
    </row>
    <row r="28" spans="1:13" x14ac:dyDescent="0.25">
      <c r="A28" s="63"/>
      <c r="B28" s="94"/>
      <c r="C28" s="95" t="s">
        <v>40</v>
      </c>
      <c r="D28" s="95"/>
      <c r="E28" s="95"/>
      <c r="F28" s="24">
        <f>SUM(F22:F27)</f>
        <v>10</v>
      </c>
      <c r="G28" s="24">
        <f t="shared" ref="G28:K28" si="0">SUM(G22:G27)</f>
        <v>12</v>
      </c>
      <c r="H28" s="24">
        <f t="shared" si="0"/>
        <v>22</v>
      </c>
      <c r="I28" s="24">
        <f t="shared" si="0"/>
        <v>32</v>
      </c>
      <c r="J28" s="24">
        <f t="shared" si="0"/>
        <v>428</v>
      </c>
      <c r="K28" s="24">
        <f t="shared" si="0"/>
        <v>24</v>
      </c>
      <c r="L28" s="40"/>
    </row>
    <row r="29" spans="1:13" x14ac:dyDescent="0.25">
      <c r="A29" s="65" t="s">
        <v>41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7"/>
    </row>
    <row r="30" spans="1:13" ht="27" x14ac:dyDescent="0.25">
      <c r="A30" s="4">
        <v>7</v>
      </c>
      <c r="B30" s="5"/>
      <c r="C30" s="102" t="s">
        <v>42</v>
      </c>
      <c r="D30" s="4">
        <v>1</v>
      </c>
      <c r="E30" s="4" t="s">
        <v>28</v>
      </c>
      <c r="F30" s="4">
        <v>2</v>
      </c>
      <c r="G30" s="4">
        <v>2</v>
      </c>
      <c r="H30" s="4">
        <f>SUM(F30:G30)</f>
        <v>4</v>
      </c>
      <c r="I30" s="4">
        <v>18</v>
      </c>
      <c r="J30" s="4">
        <f>((H30*18)+I30)</f>
        <v>90</v>
      </c>
      <c r="K30" s="45">
        <v>6</v>
      </c>
      <c r="L30" s="13" t="s">
        <v>29</v>
      </c>
      <c r="M30" s="39"/>
    </row>
    <row r="31" spans="1:13" ht="27" x14ac:dyDescent="0.25">
      <c r="A31" s="4">
        <v>8</v>
      </c>
      <c r="B31" s="5"/>
      <c r="C31" s="102" t="s">
        <v>43</v>
      </c>
      <c r="D31" s="4">
        <v>1</v>
      </c>
      <c r="E31" s="4" t="s">
        <v>28</v>
      </c>
      <c r="F31" s="4">
        <v>2</v>
      </c>
      <c r="G31" s="4">
        <v>2</v>
      </c>
      <c r="H31" s="4">
        <f t="shared" ref="H31:H38" si="1">SUM(F31:G31)</f>
        <v>4</v>
      </c>
      <c r="I31" s="4">
        <v>18</v>
      </c>
      <c r="J31" s="4">
        <f t="shared" ref="J31:J38" si="2">((H31*18)+I31)</f>
        <v>90</v>
      </c>
      <c r="K31" s="45">
        <v>6</v>
      </c>
      <c r="L31" s="13" t="s">
        <v>29</v>
      </c>
      <c r="M31" s="39"/>
    </row>
    <row r="32" spans="1:13" ht="27" x14ac:dyDescent="0.25">
      <c r="A32" s="4">
        <v>9</v>
      </c>
      <c r="B32" s="7"/>
      <c r="C32" s="102" t="s">
        <v>44</v>
      </c>
      <c r="D32" s="4">
        <v>2</v>
      </c>
      <c r="E32" s="4" t="s">
        <v>28</v>
      </c>
      <c r="F32" s="4">
        <v>2</v>
      </c>
      <c r="G32" s="4">
        <v>2</v>
      </c>
      <c r="H32" s="4">
        <f t="shared" si="1"/>
        <v>4</v>
      </c>
      <c r="I32" s="4">
        <v>18</v>
      </c>
      <c r="J32" s="4">
        <f t="shared" si="2"/>
        <v>90</v>
      </c>
      <c r="K32" s="45">
        <v>6</v>
      </c>
      <c r="L32" s="13" t="s">
        <v>29</v>
      </c>
      <c r="M32" s="39"/>
    </row>
    <row r="33" spans="1:13" x14ac:dyDescent="0.25">
      <c r="A33" s="4">
        <v>10</v>
      </c>
      <c r="B33" s="7"/>
      <c r="C33" s="102" t="s">
        <v>45</v>
      </c>
      <c r="D33" s="4">
        <v>2</v>
      </c>
      <c r="E33" s="4" t="s">
        <v>28</v>
      </c>
      <c r="F33" s="4">
        <v>2</v>
      </c>
      <c r="G33" s="4">
        <v>2</v>
      </c>
      <c r="H33" s="4">
        <f t="shared" si="1"/>
        <v>4</v>
      </c>
      <c r="I33" s="4">
        <v>36</v>
      </c>
      <c r="J33" s="4">
        <f t="shared" si="2"/>
        <v>108</v>
      </c>
      <c r="K33" s="45">
        <v>7</v>
      </c>
      <c r="L33" s="13" t="s">
        <v>29</v>
      </c>
      <c r="M33" s="39"/>
    </row>
    <row r="34" spans="1:13" x14ac:dyDescent="0.25">
      <c r="A34" s="4">
        <v>11</v>
      </c>
      <c r="B34" s="7"/>
      <c r="C34" s="102" t="s">
        <v>46</v>
      </c>
      <c r="D34" s="4">
        <v>2</v>
      </c>
      <c r="E34" s="4" t="s">
        <v>28</v>
      </c>
      <c r="F34" s="4">
        <v>2</v>
      </c>
      <c r="G34" s="4">
        <v>2</v>
      </c>
      <c r="H34" s="4">
        <f t="shared" si="1"/>
        <v>4</v>
      </c>
      <c r="I34" s="4">
        <v>18</v>
      </c>
      <c r="J34" s="4">
        <f t="shared" si="2"/>
        <v>90</v>
      </c>
      <c r="K34" s="45">
        <v>6</v>
      </c>
      <c r="L34" s="13" t="s">
        <v>29</v>
      </c>
      <c r="M34" s="39"/>
    </row>
    <row r="35" spans="1:13" ht="40.5" x14ac:dyDescent="0.25">
      <c r="A35" s="4">
        <v>12</v>
      </c>
      <c r="B35" s="7"/>
      <c r="C35" s="103" t="s">
        <v>47</v>
      </c>
      <c r="D35" s="4">
        <v>3</v>
      </c>
      <c r="E35" s="4" t="s">
        <v>28</v>
      </c>
      <c r="F35" s="4">
        <v>2</v>
      </c>
      <c r="G35" s="4">
        <v>2</v>
      </c>
      <c r="H35" s="4">
        <f t="shared" si="1"/>
        <v>4</v>
      </c>
      <c r="I35" s="4">
        <v>36</v>
      </c>
      <c r="J35" s="4">
        <f t="shared" si="2"/>
        <v>108</v>
      </c>
      <c r="K35" s="45">
        <v>7</v>
      </c>
      <c r="L35" s="4" t="s">
        <v>46</v>
      </c>
      <c r="M35" s="39"/>
    </row>
    <row r="36" spans="1:13" ht="27" x14ac:dyDescent="0.25">
      <c r="A36" s="4">
        <v>13</v>
      </c>
      <c r="B36" s="7"/>
      <c r="C36" s="102" t="s">
        <v>48</v>
      </c>
      <c r="D36" s="4">
        <v>4</v>
      </c>
      <c r="E36" s="4" t="s">
        <v>28</v>
      </c>
      <c r="F36" s="4">
        <v>2</v>
      </c>
      <c r="G36" s="4">
        <v>2</v>
      </c>
      <c r="H36" s="4">
        <f t="shared" si="1"/>
        <v>4</v>
      </c>
      <c r="I36" s="4">
        <v>36</v>
      </c>
      <c r="J36" s="4">
        <f t="shared" si="2"/>
        <v>108</v>
      </c>
      <c r="K36" s="45">
        <v>7</v>
      </c>
      <c r="L36" s="4" t="s">
        <v>49</v>
      </c>
      <c r="M36" s="39"/>
    </row>
    <row r="37" spans="1:13" ht="40.5" x14ac:dyDescent="0.25">
      <c r="A37" s="4">
        <v>14</v>
      </c>
      <c r="B37" s="7"/>
      <c r="C37" s="102" t="s">
        <v>49</v>
      </c>
      <c r="D37" s="4">
        <v>3</v>
      </c>
      <c r="E37" s="4" t="s">
        <v>28</v>
      </c>
      <c r="F37" s="4">
        <v>2</v>
      </c>
      <c r="G37" s="4">
        <v>2</v>
      </c>
      <c r="H37" s="4">
        <f t="shared" si="1"/>
        <v>4</v>
      </c>
      <c r="I37" s="4">
        <v>18</v>
      </c>
      <c r="J37" s="4">
        <f t="shared" si="2"/>
        <v>90</v>
      </c>
      <c r="K37" s="45">
        <v>6</v>
      </c>
      <c r="L37" s="4" t="s">
        <v>42</v>
      </c>
      <c r="M37" s="39"/>
    </row>
    <row r="38" spans="1:13" ht="27" x14ac:dyDescent="0.25">
      <c r="A38" s="4">
        <v>15</v>
      </c>
      <c r="B38" s="7"/>
      <c r="C38" s="104" t="s">
        <v>50</v>
      </c>
      <c r="D38" s="4">
        <v>4</v>
      </c>
      <c r="E38" s="4" t="s">
        <v>28</v>
      </c>
      <c r="F38" s="4">
        <v>2</v>
      </c>
      <c r="G38" s="4">
        <v>2</v>
      </c>
      <c r="H38" s="4">
        <f t="shared" si="1"/>
        <v>4</v>
      </c>
      <c r="I38" s="4">
        <v>36</v>
      </c>
      <c r="J38" s="4">
        <f t="shared" si="2"/>
        <v>108</v>
      </c>
      <c r="K38" s="45">
        <v>7</v>
      </c>
      <c r="L38" s="4" t="s">
        <v>49</v>
      </c>
      <c r="M38" s="39"/>
    </row>
    <row r="39" spans="1:13" x14ac:dyDescent="0.25">
      <c r="A39" s="63"/>
      <c r="B39" s="94"/>
      <c r="C39" s="96" t="s">
        <v>130</v>
      </c>
      <c r="D39" s="96"/>
      <c r="E39" s="96"/>
      <c r="F39" s="24">
        <f>SUM(F30:F38)</f>
        <v>18</v>
      </c>
      <c r="G39" s="24">
        <f t="shared" ref="G39:K39" si="3">SUM(G30:G38)</f>
        <v>18</v>
      </c>
      <c r="H39" s="24">
        <f t="shared" si="3"/>
        <v>36</v>
      </c>
      <c r="I39" s="24">
        <f t="shared" si="3"/>
        <v>234</v>
      </c>
      <c r="J39" s="24">
        <f t="shared" si="3"/>
        <v>882</v>
      </c>
      <c r="K39" s="24">
        <f t="shared" si="3"/>
        <v>58</v>
      </c>
      <c r="L39" s="30"/>
      <c r="M39" s="39"/>
    </row>
    <row r="40" spans="1:13" x14ac:dyDescent="0.25">
      <c r="A40" s="65" t="s">
        <v>117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7"/>
    </row>
    <row r="41" spans="1:13" x14ac:dyDescent="0.25">
      <c r="A41" s="4">
        <v>16</v>
      </c>
      <c r="B41" s="7"/>
      <c r="C41" s="102" t="s">
        <v>51</v>
      </c>
      <c r="D41" s="4">
        <v>1</v>
      </c>
      <c r="E41" s="4" t="s">
        <v>28</v>
      </c>
      <c r="F41" s="9">
        <v>2</v>
      </c>
      <c r="G41" s="9">
        <v>2</v>
      </c>
      <c r="H41" s="4">
        <f t="shared" ref="H41:H47" si="4">SUM(F41:G41)</f>
        <v>4</v>
      </c>
      <c r="I41" s="9">
        <v>18</v>
      </c>
      <c r="J41" s="4">
        <f t="shared" ref="J41:J47" si="5">((H41*18)+I41)</f>
        <v>90</v>
      </c>
      <c r="K41" s="45">
        <v>6</v>
      </c>
      <c r="L41" s="13" t="s">
        <v>29</v>
      </c>
    </row>
    <row r="42" spans="1:13" ht="27" x14ac:dyDescent="0.25">
      <c r="A42" s="4">
        <v>17</v>
      </c>
      <c r="B42" s="7"/>
      <c r="C42" s="102" t="s">
        <v>52</v>
      </c>
      <c r="D42" s="4">
        <v>2</v>
      </c>
      <c r="E42" s="4" t="s">
        <v>28</v>
      </c>
      <c r="F42" s="4">
        <v>2</v>
      </c>
      <c r="G42" s="4">
        <v>2</v>
      </c>
      <c r="H42" s="4">
        <f t="shared" si="4"/>
        <v>4</v>
      </c>
      <c r="I42" s="9">
        <v>18</v>
      </c>
      <c r="J42" s="4">
        <f t="shared" si="5"/>
        <v>90</v>
      </c>
      <c r="K42" s="45">
        <v>6</v>
      </c>
      <c r="L42" s="4" t="s">
        <v>51</v>
      </c>
    </row>
    <row r="43" spans="1:13" ht="27" x14ac:dyDescent="0.25">
      <c r="A43" s="4">
        <v>18</v>
      </c>
      <c r="B43" s="7"/>
      <c r="C43" s="102" t="s">
        <v>53</v>
      </c>
      <c r="D43" s="4">
        <v>3</v>
      </c>
      <c r="E43" s="4" t="s">
        <v>28</v>
      </c>
      <c r="F43" s="4">
        <v>2</v>
      </c>
      <c r="G43" s="4">
        <v>2</v>
      </c>
      <c r="H43" s="4">
        <f t="shared" si="4"/>
        <v>4</v>
      </c>
      <c r="I43" s="9">
        <v>18</v>
      </c>
      <c r="J43" s="4">
        <f t="shared" si="5"/>
        <v>90</v>
      </c>
      <c r="K43" s="45">
        <v>6</v>
      </c>
      <c r="L43" s="4" t="s">
        <v>52</v>
      </c>
    </row>
    <row r="44" spans="1:13" ht="40.5" x14ac:dyDescent="0.25">
      <c r="A44" s="4">
        <v>19</v>
      </c>
      <c r="B44" s="7"/>
      <c r="C44" s="105" t="s">
        <v>54</v>
      </c>
      <c r="D44" s="9">
        <v>4</v>
      </c>
      <c r="E44" s="9" t="s">
        <v>28</v>
      </c>
      <c r="F44" s="4">
        <v>2</v>
      </c>
      <c r="G44" s="4">
        <v>2</v>
      </c>
      <c r="H44" s="4">
        <f t="shared" si="4"/>
        <v>4</v>
      </c>
      <c r="I44" s="9">
        <v>36</v>
      </c>
      <c r="J44" s="4">
        <f t="shared" si="5"/>
        <v>108</v>
      </c>
      <c r="K44" s="45">
        <v>7</v>
      </c>
      <c r="L44" s="4" t="s">
        <v>47</v>
      </c>
    </row>
    <row r="45" spans="1:13" ht="27" x14ac:dyDescent="0.25">
      <c r="A45" s="4">
        <v>20</v>
      </c>
      <c r="B45" s="7"/>
      <c r="C45" s="102" t="s">
        <v>127</v>
      </c>
      <c r="D45" s="4">
        <v>1</v>
      </c>
      <c r="E45" s="4" t="s">
        <v>28</v>
      </c>
      <c r="F45" s="4">
        <v>2</v>
      </c>
      <c r="G45" s="4">
        <v>2</v>
      </c>
      <c r="H45" s="4">
        <f t="shared" si="4"/>
        <v>4</v>
      </c>
      <c r="I45" s="9">
        <v>18</v>
      </c>
      <c r="J45" s="4">
        <f t="shared" si="5"/>
        <v>90</v>
      </c>
      <c r="K45" s="45">
        <v>6</v>
      </c>
      <c r="L45" s="13" t="s">
        <v>29</v>
      </c>
    </row>
    <row r="46" spans="1:13" ht="54" x14ac:dyDescent="0.25">
      <c r="A46" s="4">
        <v>21</v>
      </c>
      <c r="B46" s="7"/>
      <c r="C46" s="106" t="s">
        <v>128</v>
      </c>
      <c r="D46" s="4">
        <v>3</v>
      </c>
      <c r="E46" s="4" t="s">
        <v>28</v>
      </c>
      <c r="F46" s="4">
        <v>2</v>
      </c>
      <c r="G46" s="4">
        <v>2</v>
      </c>
      <c r="H46" s="4">
        <f t="shared" si="4"/>
        <v>4</v>
      </c>
      <c r="I46" s="9">
        <v>18</v>
      </c>
      <c r="J46" s="4">
        <f t="shared" si="5"/>
        <v>90</v>
      </c>
      <c r="K46" s="45">
        <v>6</v>
      </c>
      <c r="L46" s="9" t="s">
        <v>127</v>
      </c>
    </row>
    <row r="47" spans="1:13" ht="27" x14ac:dyDescent="0.25">
      <c r="A47" s="4">
        <v>22</v>
      </c>
      <c r="B47" s="7"/>
      <c r="C47" s="106" t="s">
        <v>129</v>
      </c>
      <c r="D47" s="4">
        <v>4</v>
      </c>
      <c r="E47" s="4" t="s">
        <v>28</v>
      </c>
      <c r="F47" s="4">
        <v>2</v>
      </c>
      <c r="G47" s="4">
        <v>2</v>
      </c>
      <c r="H47" s="36">
        <f t="shared" si="4"/>
        <v>4</v>
      </c>
      <c r="I47" s="4">
        <v>36</v>
      </c>
      <c r="J47" s="22">
        <f t="shared" si="5"/>
        <v>108</v>
      </c>
      <c r="K47" s="45">
        <v>7</v>
      </c>
      <c r="L47" s="4" t="s">
        <v>128</v>
      </c>
    </row>
    <row r="48" spans="1:13" x14ac:dyDescent="0.25">
      <c r="A48" s="84"/>
      <c r="B48" s="85"/>
      <c r="C48" s="89" t="s">
        <v>111</v>
      </c>
      <c r="D48" s="90"/>
      <c r="E48" s="91"/>
      <c r="F48" s="30">
        <f>SUM(F41:F47)</f>
        <v>14</v>
      </c>
      <c r="G48" s="30">
        <f t="shared" ref="G48:K48" si="6">SUM(G41:G47)</f>
        <v>14</v>
      </c>
      <c r="H48" s="30">
        <f t="shared" si="6"/>
        <v>28</v>
      </c>
      <c r="I48" s="30">
        <f t="shared" si="6"/>
        <v>162</v>
      </c>
      <c r="J48" s="30">
        <f t="shared" si="6"/>
        <v>666</v>
      </c>
      <c r="K48" s="30">
        <f t="shared" si="6"/>
        <v>44</v>
      </c>
      <c r="L48" s="40"/>
    </row>
    <row r="49" spans="1:12" x14ac:dyDescent="0.25">
      <c r="A49" s="65" t="s">
        <v>55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7"/>
    </row>
    <row r="50" spans="1:12" x14ac:dyDescent="0.25">
      <c r="A50" s="9">
        <v>23</v>
      </c>
      <c r="B50" s="31"/>
      <c r="C50" s="102" t="s">
        <v>56</v>
      </c>
      <c r="D50" s="4">
        <v>1</v>
      </c>
      <c r="E50" s="14" t="s">
        <v>28</v>
      </c>
      <c r="F50" s="4">
        <v>2</v>
      </c>
      <c r="G50" s="4">
        <v>2</v>
      </c>
      <c r="H50" s="4">
        <f t="shared" ref="H50:H53" si="7">SUM(F50:G50)</f>
        <v>4</v>
      </c>
      <c r="I50" s="4">
        <v>18</v>
      </c>
      <c r="J50" s="4">
        <f t="shared" ref="J50:J53" si="8">((H50*18)+I50)</f>
        <v>90</v>
      </c>
      <c r="K50" s="45">
        <v>6</v>
      </c>
      <c r="L50" s="13" t="s">
        <v>29</v>
      </c>
    </row>
    <row r="51" spans="1:12" x14ac:dyDescent="0.25">
      <c r="A51" s="4">
        <v>24</v>
      </c>
      <c r="B51" s="7"/>
      <c r="C51" s="107" t="s">
        <v>57</v>
      </c>
      <c r="D51" s="14">
        <v>3</v>
      </c>
      <c r="E51" s="14" t="s">
        <v>28</v>
      </c>
      <c r="F51" s="4">
        <v>2</v>
      </c>
      <c r="G51" s="4">
        <v>2</v>
      </c>
      <c r="H51" s="4">
        <f t="shared" si="7"/>
        <v>4</v>
      </c>
      <c r="I51" s="4">
        <v>36</v>
      </c>
      <c r="J51" s="4">
        <f t="shared" si="8"/>
        <v>108</v>
      </c>
      <c r="K51" s="45">
        <v>7</v>
      </c>
      <c r="L51" s="13" t="s">
        <v>29</v>
      </c>
    </row>
    <row r="52" spans="1:12" ht="40.5" x14ac:dyDescent="0.25">
      <c r="A52" s="4">
        <v>25</v>
      </c>
      <c r="B52" s="7"/>
      <c r="C52" s="107" t="s">
        <v>58</v>
      </c>
      <c r="D52" s="14">
        <v>4</v>
      </c>
      <c r="E52" s="14" t="s">
        <v>28</v>
      </c>
      <c r="F52" s="4">
        <v>2</v>
      </c>
      <c r="G52" s="4">
        <v>2</v>
      </c>
      <c r="H52" s="4">
        <f t="shared" si="7"/>
        <v>4</v>
      </c>
      <c r="I52" s="4">
        <v>36</v>
      </c>
      <c r="J52" s="4">
        <f t="shared" si="8"/>
        <v>108</v>
      </c>
      <c r="K52" s="45">
        <v>7</v>
      </c>
      <c r="L52" s="4" t="s">
        <v>57</v>
      </c>
    </row>
    <row r="53" spans="1:12" x14ac:dyDescent="0.25">
      <c r="A53" s="4">
        <v>26</v>
      </c>
      <c r="B53" s="7"/>
      <c r="C53" s="102" t="s">
        <v>59</v>
      </c>
      <c r="D53" s="4">
        <v>2</v>
      </c>
      <c r="E53" s="14" t="s">
        <v>28</v>
      </c>
      <c r="F53" s="4">
        <v>2</v>
      </c>
      <c r="G53" s="4">
        <v>2</v>
      </c>
      <c r="H53" s="4">
        <f t="shared" si="7"/>
        <v>4</v>
      </c>
      <c r="I53" s="4">
        <v>18</v>
      </c>
      <c r="J53" s="4">
        <f t="shared" si="8"/>
        <v>90</v>
      </c>
      <c r="K53" s="45">
        <v>6</v>
      </c>
      <c r="L53" s="13" t="s">
        <v>29</v>
      </c>
    </row>
    <row r="54" spans="1:12" x14ac:dyDescent="0.25">
      <c r="A54" s="84"/>
      <c r="B54" s="85"/>
      <c r="C54" s="89" t="s">
        <v>118</v>
      </c>
      <c r="D54" s="90"/>
      <c r="E54" s="91"/>
      <c r="F54" s="24">
        <f>SUM(F50:F53)</f>
        <v>8</v>
      </c>
      <c r="G54" s="24">
        <f t="shared" ref="G54:K54" si="9">SUM(G50:G53)</f>
        <v>8</v>
      </c>
      <c r="H54" s="24">
        <f t="shared" si="9"/>
        <v>16</v>
      </c>
      <c r="I54" s="24">
        <f t="shared" si="9"/>
        <v>108</v>
      </c>
      <c r="J54" s="24">
        <f t="shared" si="9"/>
        <v>396</v>
      </c>
      <c r="K54" s="24">
        <f t="shared" si="9"/>
        <v>26</v>
      </c>
      <c r="L54" s="30"/>
    </row>
    <row r="55" spans="1:12" x14ac:dyDescent="0.25">
      <c r="A55" s="65" t="s">
        <v>60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7"/>
    </row>
    <row r="56" spans="1:12" x14ac:dyDescent="0.25">
      <c r="A56" s="4">
        <v>27</v>
      </c>
      <c r="B56" s="15"/>
      <c r="C56" s="102" t="s">
        <v>112</v>
      </c>
      <c r="D56" s="4">
        <v>2</v>
      </c>
      <c r="E56" s="4" t="s">
        <v>28</v>
      </c>
      <c r="F56" s="4">
        <v>2</v>
      </c>
      <c r="G56" s="4">
        <v>2</v>
      </c>
      <c r="H56" s="4">
        <f>SUM(F56:G56)</f>
        <v>4</v>
      </c>
      <c r="I56" s="4">
        <v>18</v>
      </c>
      <c r="J56" s="4">
        <f>((H56*18)+I56)</f>
        <v>90</v>
      </c>
      <c r="K56" s="45">
        <v>6</v>
      </c>
      <c r="L56" s="13" t="s">
        <v>29</v>
      </c>
    </row>
    <row r="57" spans="1:12" ht="40.5" x14ac:dyDescent="0.25">
      <c r="A57" s="4">
        <v>28</v>
      </c>
      <c r="B57" s="15"/>
      <c r="C57" s="109" t="s">
        <v>61</v>
      </c>
      <c r="D57" s="4">
        <v>3</v>
      </c>
      <c r="E57" s="4" t="s">
        <v>28</v>
      </c>
      <c r="F57" s="4">
        <v>2</v>
      </c>
      <c r="G57" s="4">
        <v>2</v>
      </c>
      <c r="H57" s="4">
        <f>SUM(F57:G57)</f>
        <v>4</v>
      </c>
      <c r="I57" s="4">
        <v>36</v>
      </c>
      <c r="J57" s="4">
        <f>((H57*18)+I57)</f>
        <v>108</v>
      </c>
      <c r="K57" s="45">
        <v>7</v>
      </c>
      <c r="L57" s="4" t="s">
        <v>112</v>
      </c>
    </row>
    <row r="58" spans="1:12" x14ac:dyDescent="0.25">
      <c r="A58" s="63"/>
      <c r="B58" s="64"/>
      <c r="C58" s="86" t="s">
        <v>119</v>
      </c>
      <c r="D58" s="87"/>
      <c r="E58" s="88"/>
      <c r="F58" s="24">
        <f>SUM(F56:F57)</f>
        <v>4</v>
      </c>
      <c r="G58" s="24">
        <f t="shared" ref="G58:K58" si="10">SUM(G56:G57)</f>
        <v>4</v>
      </c>
      <c r="H58" s="24">
        <f t="shared" si="10"/>
        <v>8</v>
      </c>
      <c r="I58" s="24">
        <f t="shared" si="10"/>
        <v>54</v>
      </c>
      <c r="J58" s="24">
        <f t="shared" si="10"/>
        <v>198</v>
      </c>
      <c r="K58" s="24">
        <f t="shared" si="10"/>
        <v>13</v>
      </c>
      <c r="L58" s="30"/>
    </row>
    <row r="59" spans="1:12" x14ac:dyDescent="0.25">
      <c r="A59" s="92"/>
      <c r="B59" s="93"/>
      <c r="C59" s="70" t="s">
        <v>62</v>
      </c>
      <c r="D59" s="71"/>
      <c r="E59" s="72"/>
      <c r="F59" s="23">
        <f>F58+F54+F48+F39+F28</f>
        <v>54</v>
      </c>
      <c r="G59" s="23">
        <f t="shared" ref="G59:K59" si="11">G58+G54+G48+G39+G28</f>
        <v>56</v>
      </c>
      <c r="H59" s="23">
        <f t="shared" si="11"/>
        <v>110</v>
      </c>
      <c r="I59" s="23">
        <f t="shared" si="11"/>
        <v>590</v>
      </c>
      <c r="J59" s="23">
        <f t="shared" si="11"/>
        <v>2570</v>
      </c>
      <c r="K59" s="23">
        <f t="shared" si="11"/>
        <v>165</v>
      </c>
      <c r="L59" s="28"/>
    </row>
    <row r="60" spans="1:12" x14ac:dyDescent="0.25">
      <c r="A60" s="77" t="s">
        <v>63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1:12" x14ac:dyDescent="0.25">
      <c r="A61" s="73" t="s">
        <v>25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</row>
    <row r="62" spans="1:12" x14ac:dyDescent="0.25">
      <c r="A62" s="14">
        <v>29</v>
      </c>
      <c r="B62" s="7" t="s">
        <v>64</v>
      </c>
      <c r="C62" s="6" t="s">
        <v>65</v>
      </c>
      <c r="D62" s="4">
        <v>5</v>
      </c>
      <c r="E62" s="4" t="s">
        <v>28</v>
      </c>
      <c r="F62" s="4">
        <v>1</v>
      </c>
      <c r="G62" s="4">
        <v>2</v>
      </c>
      <c r="H62" s="4">
        <f t="shared" ref="H62" si="12">SUM(F62:G62)</f>
        <v>3</v>
      </c>
      <c r="I62" s="4">
        <v>16</v>
      </c>
      <c r="J62" s="4">
        <f t="shared" ref="J62" si="13">((H62*18)+I62)</f>
        <v>70</v>
      </c>
      <c r="K62" s="45">
        <v>4</v>
      </c>
      <c r="L62" s="4" t="s">
        <v>30</v>
      </c>
    </row>
    <row r="63" spans="1:12" x14ac:dyDescent="0.25">
      <c r="A63" s="63"/>
      <c r="B63" s="64"/>
      <c r="C63" s="78" t="s">
        <v>40</v>
      </c>
      <c r="D63" s="79"/>
      <c r="E63" s="79"/>
      <c r="F63" s="24">
        <f>SUM(F62)</f>
        <v>1</v>
      </c>
      <c r="G63" s="24">
        <f t="shared" ref="G63:K63" si="14">SUM(G62)</f>
        <v>2</v>
      </c>
      <c r="H63" s="24">
        <f t="shared" si="14"/>
        <v>3</v>
      </c>
      <c r="I63" s="24">
        <f t="shared" si="14"/>
        <v>16</v>
      </c>
      <c r="J63" s="24">
        <f t="shared" si="14"/>
        <v>70</v>
      </c>
      <c r="K63" s="24">
        <f t="shared" si="14"/>
        <v>4</v>
      </c>
      <c r="L63" s="24"/>
    </row>
    <row r="64" spans="1:12" x14ac:dyDescent="0.25">
      <c r="A64" s="65" t="s">
        <v>117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7"/>
    </row>
    <row r="65" spans="1:12" x14ac:dyDescent="0.25">
      <c r="A65" s="4">
        <v>30</v>
      </c>
      <c r="B65" s="7"/>
      <c r="C65" s="108" t="s">
        <v>124</v>
      </c>
      <c r="D65" s="4">
        <v>5</v>
      </c>
      <c r="E65" s="4" t="s">
        <v>28</v>
      </c>
      <c r="F65" s="4">
        <v>2</v>
      </c>
      <c r="G65" s="4">
        <v>2</v>
      </c>
      <c r="H65" s="4">
        <f>SUM(F65:G65)</f>
        <v>4</v>
      </c>
      <c r="I65" s="4">
        <v>36</v>
      </c>
      <c r="J65" s="4">
        <f>((H65*18)+I65)</f>
        <v>108</v>
      </c>
      <c r="K65" s="45">
        <v>7</v>
      </c>
      <c r="L65" s="13" t="s">
        <v>29</v>
      </c>
    </row>
    <row r="66" spans="1:12" x14ac:dyDescent="0.25">
      <c r="A66" s="84"/>
      <c r="B66" s="85"/>
      <c r="C66" s="89" t="s">
        <v>111</v>
      </c>
      <c r="D66" s="90"/>
      <c r="E66" s="91"/>
      <c r="F66" s="30">
        <f>F65</f>
        <v>2</v>
      </c>
      <c r="G66" s="30">
        <f t="shared" ref="G66:K66" si="15">G65</f>
        <v>2</v>
      </c>
      <c r="H66" s="30">
        <f t="shared" si="15"/>
        <v>4</v>
      </c>
      <c r="I66" s="30">
        <f t="shared" si="15"/>
        <v>36</v>
      </c>
      <c r="J66" s="30">
        <f t="shared" si="15"/>
        <v>108</v>
      </c>
      <c r="K66" s="30">
        <f t="shared" si="15"/>
        <v>7</v>
      </c>
      <c r="L66" s="40"/>
    </row>
    <row r="67" spans="1:12" x14ac:dyDescent="0.25">
      <c r="A67" s="65" t="s">
        <v>66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7"/>
    </row>
    <row r="68" spans="1:12" x14ac:dyDescent="0.25">
      <c r="A68" s="16">
        <v>31</v>
      </c>
      <c r="B68" s="17"/>
      <c r="C68" s="108" t="s">
        <v>67</v>
      </c>
      <c r="D68" s="9">
        <v>5</v>
      </c>
      <c r="E68" s="9" t="s">
        <v>28</v>
      </c>
      <c r="F68" s="4">
        <v>2</v>
      </c>
      <c r="G68" s="4">
        <v>2</v>
      </c>
      <c r="H68" s="4">
        <f t="shared" ref="H68:H71" si="16">SUM(F68:G68)</f>
        <v>4</v>
      </c>
      <c r="I68" s="4">
        <v>36</v>
      </c>
      <c r="J68" s="4">
        <f t="shared" ref="J68:J71" si="17">((H68*18)+I68)</f>
        <v>108</v>
      </c>
      <c r="K68" s="45">
        <v>7</v>
      </c>
      <c r="L68" s="13" t="s">
        <v>29</v>
      </c>
    </row>
    <row r="69" spans="1:12" ht="40.5" x14ac:dyDescent="0.25">
      <c r="A69" s="14">
        <v>32</v>
      </c>
      <c r="B69" s="15"/>
      <c r="C69" s="108" t="s">
        <v>68</v>
      </c>
      <c r="D69" s="4">
        <v>6</v>
      </c>
      <c r="E69" s="4" t="s">
        <v>28</v>
      </c>
      <c r="F69" s="4">
        <v>2</v>
      </c>
      <c r="G69" s="4">
        <v>2</v>
      </c>
      <c r="H69" s="4">
        <f t="shared" si="16"/>
        <v>4</v>
      </c>
      <c r="I69" s="4">
        <v>36</v>
      </c>
      <c r="J69" s="4">
        <f t="shared" si="17"/>
        <v>108</v>
      </c>
      <c r="K69" s="45">
        <v>7</v>
      </c>
      <c r="L69" s="4" t="s">
        <v>67</v>
      </c>
    </row>
    <row r="70" spans="1:12" ht="27" x14ac:dyDescent="0.25">
      <c r="A70" s="14">
        <v>33</v>
      </c>
      <c r="B70" s="15"/>
      <c r="C70" s="108" t="s">
        <v>69</v>
      </c>
      <c r="D70" s="4">
        <v>5</v>
      </c>
      <c r="E70" s="4" t="s">
        <v>28</v>
      </c>
      <c r="F70" s="4">
        <v>2</v>
      </c>
      <c r="G70" s="4">
        <v>2</v>
      </c>
      <c r="H70" s="4">
        <f t="shared" si="16"/>
        <v>4</v>
      </c>
      <c r="I70" s="4">
        <v>36</v>
      </c>
      <c r="J70" s="4">
        <f t="shared" si="17"/>
        <v>108</v>
      </c>
      <c r="K70" s="45">
        <v>7</v>
      </c>
      <c r="L70" s="4" t="s">
        <v>50</v>
      </c>
    </row>
    <row r="71" spans="1:12" ht="40.5" x14ac:dyDescent="0.25">
      <c r="A71" s="14">
        <v>34</v>
      </c>
      <c r="B71" s="15"/>
      <c r="C71" s="108" t="s">
        <v>70</v>
      </c>
      <c r="D71" s="4">
        <v>6</v>
      </c>
      <c r="E71" s="4" t="s">
        <v>28</v>
      </c>
      <c r="F71" s="4">
        <v>2</v>
      </c>
      <c r="G71" s="4">
        <v>2</v>
      </c>
      <c r="H71" s="4">
        <f t="shared" si="16"/>
        <v>4</v>
      </c>
      <c r="I71" s="4">
        <v>36</v>
      </c>
      <c r="J71" s="4">
        <f t="shared" si="17"/>
        <v>108</v>
      </c>
      <c r="K71" s="45">
        <v>7</v>
      </c>
      <c r="L71" s="4" t="s">
        <v>69</v>
      </c>
    </row>
    <row r="72" spans="1:12" x14ac:dyDescent="0.25">
      <c r="A72" s="84"/>
      <c r="B72" s="85"/>
      <c r="C72" s="86" t="s">
        <v>71</v>
      </c>
      <c r="D72" s="87"/>
      <c r="E72" s="88"/>
      <c r="F72" s="30">
        <f t="shared" ref="F72:K72" si="18">SUM(F68:F71)</f>
        <v>8</v>
      </c>
      <c r="G72" s="30">
        <f t="shared" si="18"/>
        <v>8</v>
      </c>
      <c r="H72" s="30">
        <f t="shared" si="18"/>
        <v>16</v>
      </c>
      <c r="I72" s="30">
        <f>SUM(I68:I71)</f>
        <v>144</v>
      </c>
      <c r="J72" s="30">
        <f t="shared" si="18"/>
        <v>432</v>
      </c>
      <c r="K72" s="30">
        <f t="shared" si="18"/>
        <v>28</v>
      </c>
      <c r="L72" s="30"/>
    </row>
    <row r="73" spans="1:12" x14ac:dyDescent="0.25">
      <c r="A73" s="65" t="s">
        <v>55</v>
      </c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7"/>
    </row>
    <row r="74" spans="1:12" ht="27" x14ac:dyDescent="0.25">
      <c r="A74" s="9">
        <v>35</v>
      </c>
      <c r="B74" s="32"/>
      <c r="C74" s="108" t="s">
        <v>72</v>
      </c>
      <c r="D74" s="51">
        <v>5</v>
      </c>
      <c r="E74" s="16" t="s">
        <v>28</v>
      </c>
      <c r="F74" s="4">
        <v>2</v>
      </c>
      <c r="G74" s="4">
        <v>2</v>
      </c>
      <c r="H74" s="4">
        <f>SUM(F74:G74)</f>
        <v>4</v>
      </c>
      <c r="I74" s="4">
        <v>36</v>
      </c>
      <c r="J74" s="4">
        <f>((H74*18)+I74)</f>
        <v>108</v>
      </c>
      <c r="K74" s="45">
        <v>7</v>
      </c>
      <c r="L74" s="4" t="s">
        <v>58</v>
      </c>
    </row>
    <row r="75" spans="1:12" ht="27" x14ac:dyDescent="0.25">
      <c r="A75" s="4">
        <v>36</v>
      </c>
      <c r="B75" s="7"/>
      <c r="C75" s="108" t="s">
        <v>73</v>
      </c>
      <c r="D75" s="14">
        <v>5</v>
      </c>
      <c r="E75" s="14" t="s">
        <v>28</v>
      </c>
      <c r="F75" s="4">
        <v>2</v>
      </c>
      <c r="G75" s="4">
        <v>2</v>
      </c>
      <c r="H75" s="4">
        <f>SUM(F75:G75)</f>
        <v>4</v>
      </c>
      <c r="I75" s="4">
        <v>18</v>
      </c>
      <c r="J75" s="4">
        <f>((H75*18)+I75)</f>
        <v>90</v>
      </c>
      <c r="K75" s="45">
        <v>6</v>
      </c>
      <c r="L75" s="4" t="s">
        <v>59</v>
      </c>
    </row>
    <row r="76" spans="1:12" ht="40.5" x14ac:dyDescent="0.25">
      <c r="A76" s="4">
        <v>37</v>
      </c>
      <c r="B76" s="7"/>
      <c r="C76" s="108" t="s">
        <v>74</v>
      </c>
      <c r="D76" s="14">
        <v>6</v>
      </c>
      <c r="E76" s="14" t="s">
        <v>28</v>
      </c>
      <c r="F76" s="4">
        <v>2</v>
      </c>
      <c r="G76" s="4">
        <v>2</v>
      </c>
      <c r="H76" s="4">
        <f>SUM(F76:G76)</f>
        <v>4</v>
      </c>
      <c r="I76" s="4">
        <v>36</v>
      </c>
      <c r="J76" s="4">
        <f>((H76*18)+I76)</f>
        <v>108</v>
      </c>
      <c r="K76" s="45">
        <v>7</v>
      </c>
      <c r="L76" s="4" t="s">
        <v>72</v>
      </c>
    </row>
    <row r="77" spans="1:12" x14ac:dyDescent="0.25">
      <c r="A77" s="84"/>
      <c r="B77" s="85"/>
      <c r="C77" s="89" t="s">
        <v>118</v>
      </c>
      <c r="D77" s="90"/>
      <c r="E77" s="91"/>
      <c r="F77" s="30">
        <f>SUM(F74:F76)</f>
        <v>6</v>
      </c>
      <c r="G77" s="30">
        <f t="shared" ref="G77:K77" si="19">SUM(G74:G76)</f>
        <v>6</v>
      </c>
      <c r="H77" s="30">
        <f t="shared" si="19"/>
        <v>12</v>
      </c>
      <c r="I77" s="30">
        <f t="shared" si="19"/>
        <v>90</v>
      </c>
      <c r="J77" s="30">
        <f t="shared" si="19"/>
        <v>306</v>
      </c>
      <c r="K77" s="30">
        <f t="shared" si="19"/>
        <v>20</v>
      </c>
      <c r="L77" s="30"/>
    </row>
    <row r="78" spans="1:12" x14ac:dyDescent="0.25">
      <c r="A78" s="65" t="s">
        <v>60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7"/>
    </row>
    <row r="79" spans="1:12" ht="40.5" x14ac:dyDescent="0.25">
      <c r="A79" s="4">
        <v>38</v>
      </c>
      <c r="B79" s="7"/>
      <c r="C79" s="108" t="s">
        <v>113</v>
      </c>
      <c r="D79" s="4">
        <v>6</v>
      </c>
      <c r="E79" s="4" t="s">
        <v>28</v>
      </c>
      <c r="F79" s="4">
        <v>2</v>
      </c>
      <c r="G79" s="4">
        <v>2</v>
      </c>
      <c r="H79" s="4">
        <f t="shared" ref="H79" si="20">SUM(F79:G79)</f>
        <v>4</v>
      </c>
      <c r="I79" s="4">
        <v>36</v>
      </c>
      <c r="J79" s="4">
        <f t="shared" ref="J79" si="21">((H79*18)+I79)</f>
        <v>108</v>
      </c>
      <c r="K79" s="45">
        <v>7</v>
      </c>
      <c r="L79" s="4" t="s">
        <v>69</v>
      </c>
    </row>
    <row r="80" spans="1:12" x14ac:dyDescent="0.25">
      <c r="A80" s="63"/>
      <c r="B80" s="64"/>
      <c r="C80" s="86" t="s">
        <v>119</v>
      </c>
      <c r="D80" s="87"/>
      <c r="E80" s="88"/>
      <c r="F80" s="24">
        <f>SUM(F79)</f>
        <v>2</v>
      </c>
      <c r="G80" s="24">
        <f t="shared" ref="G80:K80" si="22">SUM(G79)</f>
        <v>2</v>
      </c>
      <c r="H80" s="24">
        <f t="shared" si="22"/>
        <v>4</v>
      </c>
      <c r="I80" s="24">
        <f t="shared" si="22"/>
        <v>36</v>
      </c>
      <c r="J80" s="24">
        <f t="shared" si="22"/>
        <v>108</v>
      </c>
      <c r="K80" s="24">
        <f t="shared" si="22"/>
        <v>7</v>
      </c>
      <c r="L80" s="30"/>
    </row>
    <row r="81" spans="1:12" x14ac:dyDescent="0.25">
      <c r="A81" s="65" t="s">
        <v>75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7"/>
    </row>
    <row r="82" spans="1:12" ht="54" x14ac:dyDescent="0.25">
      <c r="A82" s="12">
        <v>39</v>
      </c>
      <c r="B82" s="12"/>
      <c r="C82" s="108" t="s">
        <v>76</v>
      </c>
      <c r="D82" s="4">
        <v>6</v>
      </c>
      <c r="E82" s="13" t="s">
        <v>28</v>
      </c>
      <c r="F82" s="4">
        <v>2</v>
      </c>
      <c r="G82" s="4">
        <v>2</v>
      </c>
      <c r="H82" s="4">
        <f t="shared" ref="H82:H84" si="23">SUM(F82:G82)</f>
        <v>4</v>
      </c>
      <c r="I82" s="4">
        <v>36</v>
      </c>
      <c r="J82" s="4">
        <f t="shared" ref="J82:J84" si="24">((H82*18)+I82)</f>
        <v>108</v>
      </c>
      <c r="K82" s="45">
        <v>7</v>
      </c>
      <c r="L82" s="4" t="s">
        <v>114</v>
      </c>
    </row>
    <row r="83" spans="1:12" ht="40.5" x14ac:dyDescent="0.25">
      <c r="A83" s="12">
        <v>40</v>
      </c>
      <c r="B83" s="12"/>
      <c r="C83" s="108" t="s">
        <v>77</v>
      </c>
      <c r="D83" s="4">
        <v>6</v>
      </c>
      <c r="E83" s="13" t="s">
        <v>28</v>
      </c>
      <c r="F83" s="4">
        <v>2</v>
      </c>
      <c r="G83" s="4">
        <v>2</v>
      </c>
      <c r="H83" s="4">
        <f t="shared" si="23"/>
        <v>4</v>
      </c>
      <c r="I83" s="4">
        <v>36</v>
      </c>
      <c r="J83" s="4">
        <f t="shared" si="24"/>
        <v>108</v>
      </c>
      <c r="K83" s="45">
        <v>7</v>
      </c>
      <c r="L83" s="4" t="s">
        <v>61</v>
      </c>
    </row>
    <row r="84" spans="1:12" ht="27" x14ac:dyDescent="0.25">
      <c r="A84" s="4">
        <v>41</v>
      </c>
      <c r="B84" s="7"/>
      <c r="C84" s="108" t="s">
        <v>114</v>
      </c>
      <c r="D84" s="4">
        <v>5</v>
      </c>
      <c r="E84" s="4" t="s">
        <v>28</v>
      </c>
      <c r="F84" s="4">
        <v>2</v>
      </c>
      <c r="G84" s="4">
        <v>2</v>
      </c>
      <c r="H84" s="4">
        <f t="shared" si="23"/>
        <v>4</v>
      </c>
      <c r="I84" s="4">
        <v>36</v>
      </c>
      <c r="J84" s="4">
        <f t="shared" si="24"/>
        <v>108</v>
      </c>
      <c r="K84" s="45">
        <v>7</v>
      </c>
      <c r="L84" s="13" t="s">
        <v>29</v>
      </c>
    </row>
    <row r="85" spans="1:12" x14ac:dyDescent="0.25">
      <c r="A85" s="63"/>
      <c r="B85" s="80"/>
      <c r="C85" s="86" t="s">
        <v>78</v>
      </c>
      <c r="D85" s="87"/>
      <c r="E85" s="88"/>
      <c r="F85" s="24">
        <f t="shared" ref="F85:K85" si="25">SUM(F82:F84)</f>
        <v>6</v>
      </c>
      <c r="G85" s="24">
        <f t="shared" si="25"/>
        <v>6</v>
      </c>
      <c r="H85" s="24">
        <f t="shared" si="25"/>
        <v>12</v>
      </c>
      <c r="I85" s="24">
        <f t="shared" si="25"/>
        <v>108</v>
      </c>
      <c r="J85" s="24">
        <f t="shared" si="25"/>
        <v>324</v>
      </c>
      <c r="K85" s="24">
        <f t="shared" si="25"/>
        <v>21</v>
      </c>
      <c r="L85" s="30"/>
    </row>
    <row r="86" spans="1:12" x14ac:dyDescent="0.25">
      <c r="A86" s="81" t="s">
        <v>79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3"/>
    </row>
    <row r="87" spans="1:12" x14ac:dyDescent="0.25">
      <c r="A87" s="54"/>
      <c r="B87" s="55"/>
      <c r="C87" s="56" t="s">
        <v>80</v>
      </c>
      <c r="D87" s="57"/>
      <c r="E87" s="57"/>
      <c r="F87" s="57"/>
      <c r="G87" s="57"/>
      <c r="H87" s="57"/>
      <c r="I87" s="57"/>
      <c r="J87" s="57"/>
      <c r="K87" s="57"/>
      <c r="L87" s="58"/>
    </row>
    <row r="88" spans="1:12" ht="40.5" x14ac:dyDescent="0.25">
      <c r="A88" s="14">
        <v>42</v>
      </c>
      <c r="B88" s="38"/>
      <c r="C88" s="108" t="s">
        <v>115</v>
      </c>
      <c r="D88" s="22">
        <v>7</v>
      </c>
      <c r="E88" s="4" t="s">
        <v>28</v>
      </c>
      <c r="F88" s="14">
        <v>0</v>
      </c>
      <c r="G88" s="14">
        <v>4</v>
      </c>
      <c r="H88" s="4">
        <f t="shared" ref="H88:H90" si="26">SUM(F88:G88)</f>
        <v>4</v>
      </c>
      <c r="I88" s="14">
        <v>72</v>
      </c>
      <c r="J88" s="4">
        <f t="shared" ref="J88:J89" si="27">((H88*18)+I88)</f>
        <v>144</v>
      </c>
      <c r="K88" s="45">
        <f t="shared" ref="K88:K89" si="28">J88/16</f>
        <v>9</v>
      </c>
      <c r="L88" s="4" t="s">
        <v>74</v>
      </c>
    </row>
    <row r="89" spans="1:12" ht="54" x14ac:dyDescent="0.25">
      <c r="A89" s="16">
        <v>43</v>
      </c>
      <c r="B89" s="17"/>
      <c r="C89" s="108" t="s">
        <v>116</v>
      </c>
      <c r="D89" s="18">
        <v>8</v>
      </c>
      <c r="E89" s="18" t="s">
        <v>28</v>
      </c>
      <c r="F89" s="19">
        <v>0</v>
      </c>
      <c r="G89" s="19">
        <v>4</v>
      </c>
      <c r="H89" s="4">
        <f t="shared" si="26"/>
        <v>4</v>
      </c>
      <c r="I89" s="19">
        <v>72</v>
      </c>
      <c r="J89" s="4">
        <f t="shared" si="27"/>
        <v>144</v>
      </c>
      <c r="K89" s="45">
        <f t="shared" si="28"/>
        <v>9</v>
      </c>
      <c r="L89" s="4" t="s">
        <v>115</v>
      </c>
    </row>
    <row r="90" spans="1:12" ht="40.5" x14ac:dyDescent="0.25">
      <c r="A90" s="18">
        <v>44</v>
      </c>
      <c r="B90" s="20" t="s">
        <v>81</v>
      </c>
      <c r="C90" s="108" t="s">
        <v>82</v>
      </c>
      <c r="D90" s="13">
        <v>6</v>
      </c>
      <c r="E90" s="13" t="s">
        <v>28</v>
      </c>
      <c r="F90" s="11">
        <v>1</v>
      </c>
      <c r="G90" s="11">
        <v>2</v>
      </c>
      <c r="H90" s="4">
        <f t="shared" si="26"/>
        <v>3</v>
      </c>
      <c r="I90" s="21" t="s">
        <v>83</v>
      </c>
      <c r="J90" s="11">
        <v>86</v>
      </c>
      <c r="K90" s="45">
        <v>5</v>
      </c>
      <c r="L90" s="4" t="s">
        <v>72</v>
      </c>
    </row>
    <row r="91" spans="1:12" x14ac:dyDescent="0.25">
      <c r="A91" s="54"/>
      <c r="B91" s="55"/>
      <c r="C91" s="56" t="s">
        <v>84</v>
      </c>
      <c r="D91" s="57"/>
      <c r="E91" s="57"/>
      <c r="F91" s="57"/>
      <c r="G91" s="57"/>
      <c r="H91" s="57"/>
      <c r="I91" s="57"/>
      <c r="J91" s="57"/>
      <c r="K91" s="57"/>
      <c r="L91" s="62"/>
    </row>
    <row r="92" spans="1:12" x14ac:dyDescent="0.25">
      <c r="A92" s="14">
        <v>45</v>
      </c>
      <c r="B92" s="15"/>
      <c r="C92" s="47" t="s">
        <v>85</v>
      </c>
      <c r="D92" s="4">
        <v>7</v>
      </c>
      <c r="E92" s="4" t="s">
        <v>28</v>
      </c>
      <c r="F92" s="14">
        <v>1</v>
      </c>
      <c r="G92" s="14">
        <v>3</v>
      </c>
      <c r="H92" s="4">
        <f t="shared" ref="H92" si="29">SUM(F92:G92)</f>
        <v>4</v>
      </c>
      <c r="I92" s="14">
        <v>0</v>
      </c>
      <c r="J92" s="4">
        <f t="shared" ref="J92" si="30">((H92*18)+I92)</f>
        <v>72</v>
      </c>
      <c r="K92" s="45">
        <v>4</v>
      </c>
      <c r="L92" s="4" t="s">
        <v>86</v>
      </c>
    </row>
    <row r="93" spans="1:12" ht="40.5" x14ac:dyDescent="0.25">
      <c r="A93" s="14">
        <v>46</v>
      </c>
      <c r="C93" s="12" t="s">
        <v>87</v>
      </c>
      <c r="D93" s="4">
        <v>8</v>
      </c>
      <c r="E93" s="49" t="s">
        <v>28</v>
      </c>
      <c r="F93" s="74">
        <v>0</v>
      </c>
      <c r="G93" s="75"/>
      <c r="H93" s="75"/>
      <c r="I93" s="76"/>
      <c r="J93" s="14">
        <v>250</v>
      </c>
      <c r="K93" s="14">
        <v>15</v>
      </c>
      <c r="L93" s="50" t="s">
        <v>131</v>
      </c>
    </row>
    <row r="94" spans="1:12" x14ac:dyDescent="0.25">
      <c r="A94" s="63"/>
      <c r="B94" s="64"/>
      <c r="C94" s="25" t="s">
        <v>88</v>
      </c>
      <c r="D94" s="26"/>
      <c r="E94" s="26"/>
      <c r="F94" s="24">
        <f>F92+F90+F89+F88</f>
        <v>2</v>
      </c>
      <c r="G94" s="24">
        <f>G92+G90+G89+G88+F93</f>
        <v>13</v>
      </c>
      <c r="H94" s="24">
        <f>H92+H90+H89+H88+F93</f>
        <v>15</v>
      </c>
      <c r="I94" s="24">
        <f>I88+I89+I92+32</f>
        <v>176</v>
      </c>
      <c r="J94" s="24">
        <f>J92+J90+J89+J88+J93</f>
        <v>696</v>
      </c>
      <c r="K94" s="48">
        <f>K92+K90+K89+K88+K93</f>
        <v>42</v>
      </c>
      <c r="L94" s="24"/>
    </row>
    <row r="95" spans="1:12" x14ac:dyDescent="0.25">
      <c r="A95" s="65" t="s">
        <v>89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7"/>
    </row>
    <row r="96" spans="1:12" ht="27" x14ac:dyDescent="0.25">
      <c r="A96" s="4">
        <v>47</v>
      </c>
      <c r="B96" s="29"/>
      <c r="C96" s="108" t="s">
        <v>90</v>
      </c>
      <c r="D96" s="4">
        <v>7</v>
      </c>
      <c r="E96" s="4" t="s">
        <v>28</v>
      </c>
      <c r="F96" s="14">
        <v>2</v>
      </c>
      <c r="G96" s="14">
        <v>2</v>
      </c>
      <c r="H96" s="4">
        <f t="shared" ref="H96:H97" si="31">SUM(F96:G96)</f>
        <v>4</v>
      </c>
      <c r="I96" s="14">
        <v>36</v>
      </c>
      <c r="J96" s="4">
        <f t="shared" ref="J96:J97" si="32">((H96*18)+I96)</f>
        <v>108</v>
      </c>
      <c r="K96" s="45">
        <v>7</v>
      </c>
      <c r="L96" s="4" t="s">
        <v>91</v>
      </c>
    </row>
    <row r="97" spans="1:14" ht="27" x14ac:dyDescent="0.25">
      <c r="A97" s="4">
        <v>48</v>
      </c>
      <c r="B97" s="29"/>
      <c r="C97" s="108" t="s">
        <v>92</v>
      </c>
      <c r="D97" s="4">
        <v>8</v>
      </c>
      <c r="E97" s="4" t="s">
        <v>28</v>
      </c>
      <c r="F97" s="14">
        <v>2</v>
      </c>
      <c r="G97" s="14">
        <v>2</v>
      </c>
      <c r="H97" s="4">
        <f t="shared" si="31"/>
        <v>4</v>
      </c>
      <c r="I97" s="14">
        <v>36</v>
      </c>
      <c r="J97" s="4">
        <f t="shared" si="32"/>
        <v>108</v>
      </c>
      <c r="K97" s="45">
        <v>7</v>
      </c>
      <c r="L97" s="4" t="s">
        <v>91</v>
      </c>
      <c r="N97" s="33"/>
    </row>
    <row r="98" spans="1:14" x14ac:dyDescent="0.25">
      <c r="A98" s="63"/>
      <c r="B98" s="64"/>
      <c r="C98" s="25" t="s">
        <v>93</v>
      </c>
      <c r="D98" s="26"/>
      <c r="E98" s="26"/>
      <c r="F98" s="24">
        <f t="shared" ref="F98:K98" si="33">SUM(F96:F97)</f>
        <v>4</v>
      </c>
      <c r="G98" s="24">
        <f t="shared" si="33"/>
        <v>4</v>
      </c>
      <c r="H98" s="24">
        <f t="shared" si="33"/>
        <v>8</v>
      </c>
      <c r="I98" s="24">
        <f t="shared" si="33"/>
        <v>72</v>
      </c>
      <c r="J98" s="24">
        <f t="shared" si="33"/>
        <v>216</v>
      </c>
      <c r="K98" s="43">
        <f t="shared" si="33"/>
        <v>14</v>
      </c>
      <c r="L98" s="40"/>
    </row>
    <row r="99" spans="1:14" x14ac:dyDescent="0.25">
      <c r="A99" s="68"/>
      <c r="B99" s="69"/>
      <c r="C99" s="70" t="s">
        <v>94</v>
      </c>
      <c r="D99" s="71"/>
      <c r="E99" s="72"/>
      <c r="F99" s="23">
        <f t="shared" ref="F99:K99" si="34">F63+F66+F72+F77+F80+F85+F94+F98</f>
        <v>31</v>
      </c>
      <c r="G99" s="23">
        <f t="shared" si="34"/>
        <v>43</v>
      </c>
      <c r="H99" s="23">
        <f t="shared" si="34"/>
        <v>74</v>
      </c>
      <c r="I99" s="23">
        <f t="shared" si="34"/>
        <v>678</v>
      </c>
      <c r="J99" s="23">
        <f t="shared" si="34"/>
        <v>2260</v>
      </c>
      <c r="K99" s="23">
        <f t="shared" si="34"/>
        <v>143</v>
      </c>
      <c r="L99" s="44"/>
    </row>
    <row r="100" spans="1:14" x14ac:dyDescent="0.25">
      <c r="A100" s="59" t="s">
        <v>95</v>
      </c>
      <c r="B100" s="60"/>
      <c r="C100" s="60"/>
      <c r="D100" s="60"/>
      <c r="E100" s="61"/>
      <c r="F100" s="34">
        <f t="shared" ref="F100:K100" si="35">F99+F59</f>
        <v>85</v>
      </c>
      <c r="G100" s="34">
        <f t="shared" si="35"/>
        <v>99</v>
      </c>
      <c r="H100" s="34">
        <f t="shared" si="35"/>
        <v>184</v>
      </c>
      <c r="I100" s="34">
        <f t="shared" si="35"/>
        <v>1268</v>
      </c>
      <c r="J100" s="34">
        <f t="shared" si="35"/>
        <v>4830</v>
      </c>
      <c r="K100" s="34">
        <f t="shared" si="35"/>
        <v>308</v>
      </c>
      <c r="L100" s="35"/>
    </row>
    <row r="101" spans="1:14" x14ac:dyDescent="0.25">
      <c r="A101" s="73" t="s">
        <v>96</v>
      </c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</row>
    <row r="102" spans="1:14" ht="27" x14ac:dyDescent="0.25">
      <c r="A102" s="4">
        <v>49</v>
      </c>
      <c r="B102" s="29"/>
      <c r="C102" s="12" t="s">
        <v>90</v>
      </c>
      <c r="D102" s="4">
        <v>5</v>
      </c>
      <c r="E102" s="4" t="s">
        <v>28</v>
      </c>
      <c r="F102" s="4" t="s">
        <v>97</v>
      </c>
      <c r="G102" s="4" t="s">
        <v>97</v>
      </c>
      <c r="H102" s="4" t="s">
        <v>98</v>
      </c>
      <c r="I102" s="4">
        <v>0</v>
      </c>
      <c r="J102" s="4" t="s">
        <v>99</v>
      </c>
      <c r="K102" s="4" t="s">
        <v>100</v>
      </c>
      <c r="L102" s="4" t="s">
        <v>91</v>
      </c>
    </row>
    <row r="103" spans="1:14" ht="27" x14ac:dyDescent="0.25">
      <c r="A103" s="4">
        <v>50</v>
      </c>
      <c r="B103" s="29"/>
      <c r="C103" s="12" t="s">
        <v>92</v>
      </c>
      <c r="D103" s="9">
        <v>6</v>
      </c>
      <c r="E103" s="9" t="s">
        <v>28</v>
      </c>
      <c r="F103" s="4" t="s">
        <v>97</v>
      </c>
      <c r="G103" s="4" t="s">
        <v>97</v>
      </c>
      <c r="H103" s="4" t="s">
        <v>98</v>
      </c>
      <c r="I103" s="4">
        <v>0</v>
      </c>
      <c r="J103" s="4" t="s">
        <v>99</v>
      </c>
      <c r="K103" s="4" t="s">
        <v>100</v>
      </c>
      <c r="L103" s="4" t="s">
        <v>91</v>
      </c>
    </row>
    <row r="104" spans="1:14" ht="27" x14ac:dyDescent="0.25">
      <c r="A104" s="4">
        <v>51</v>
      </c>
      <c r="B104" s="29"/>
      <c r="C104" s="12" t="s">
        <v>101</v>
      </c>
      <c r="D104" s="13">
        <v>7</v>
      </c>
      <c r="E104" s="13" t="s">
        <v>28</v>
      </c>
      <c r="F104" s="22" t="s">
        <v>97</v>
      </c>
      <c r="G104" s="4" t="s">
        <v>97</v>
      </c>
      <c r="H104" s="4" t="s">
        <v>98</v>
      </c>
      <c r="I104" s="4">
        <v>0</v>
      </c>
      <c r="J104" s="4" t="s">
        <v>99</v>
      </c>
      <c r="K104" s="4" t="s">
        <v>100</v>
      </c>
      <c r="L104" s="4" t="s">
        <v>91</v>
      </c>
    </row>
    <row r="105" spans="1:14" ht="27" x14ac:dyDescent="0.25">
      <c r="A105" s="4">
        <v>52</v>
      </c>
      <c r="B105" s="29"/>
      <c r="C105" s="12" t="s">
        <v>102</v>
      </c>
      <c r="D105" s="13">
        <v>8</v>
      </c>
      <c r="E105" s="13" t="s">
        <v>28</v>
      </c>
      <c r="F105" s="22" t="s">
        <v>97</v>
      </c>
      <c r="G105" s="4" t="s">
        <v>97</v>
      </c>
      <c r="H105" s="4" t="s">
        <v>98</v>
      </c>
      <c r="I105" s="4">
        <v>0</v>
      </c>
      <c r="J105" s="4" t="s">
        <v>99</v>
      </c>
      <c r="K105" s="4" t="s">
        <v>100</v>
      </c>
      <c r="L105" s="4" t="s">
        <v>91</v>
      </c>
    </row>
    <row r="106" spans="1:14" x14ac:dyDescent="0.25">
      <c r="A106" s="63"/>
      <c r="B106" s="64"/>
      <c r="C106" s="52" t="s">
        <v>126</v>
      </c>
      <c r="D106" s="27"/>
      <c r="E106" s="27"/>
      <c r="F106" s="24" t="s">
        <v>103</v>
      </c>
      <c r="G106" s="24" t="s">
        <v>103</v>
      </c>
      <c r="H106" s="24" t="s">
        <v>104</v>
      </c>
      <c r="I106" s="24">
        <v>0</v>
      </c>
      <c r="J106" s="24" t="s">
        <v>105</v>
      </c>
      <c r="K106" s="24" t="s">
        <v>106</v>
      </c>
      <c r="L106" s="24"/>
    </row>
    <row r="107" spans="1:14" x14ac:dyDescent="0.25">
      <c r="A107" s="59" t="s">
        <v>107</v>
      </c>
      <c r="B107" s="60"/>
      <c r="C107" s="60"/>
      <c r="D107" s="60"/>
      <c r="E107" s="61"/>
      <c r="F107" s="34" t="str">
        <f>_xlfn.CONCAT(F100+0," a ",F100+20)</f>
        <v>85 a 105</v>
      </c>
      <c r="G107" s="34" t="str">
        <f>_xlfn.CONCAT(G100+0," a ",G100+20)</f>
        <v>99 a 119</v>
      </c>
      <c r="H107" s="34" t="str">
        <f>_xlfn.CONCAT(H100+12," a ",H100+20)</f>
        <v>196 a 204</v>
      </c>
      <c r="I107" s="34">
        <f>I100</f>
        <v>1268</v>
      </c>
      <c r="J107" s="34" t="str">
        <f>_xlfn.CONCAT(J100+216," a ",J100+360)</f>
        <v>5046 a 5190</v>
      </c>
      <c r="K107" s="34" t="str">
        <f>_xlfn.CONCAT(K100+12," a ",K100+24)</f>
        <v>320 a 332</v>
      </c>
      <c r="L107" s="34"/>
    </row>
    <row r="109" spans="1:14" ht="15" x14ac:dyDescent="0.25">
      <c r="B109" s="3" t="s">
        <v>108</v>
      </c>
    </row>
    <row r="110" spans="1:14" ht="15" x14ac:dyDescent="0.25">
      <c r="B110" s="3" t="s">
        <v>109</v>
      </c>
    </row>
    <row r="111" spans="1:14" ht="15" x14ac:dyDescent="0.25">
      <c r="B111" s="3" t="s">
        <v>110</v>
      </c>
    </row>
    <row r="112" spans="1:14" ht="15" x14ac:dyDescent="0.25">
      <c r="B112" s="53"/>
    </row>
  </sheetData>
  <mergeCells count="79">
    <mergeCell ref="A13:L13"/>
    <mergeCell ref="A14:L14"/>
    <mergeCell ref="C66:E66"/>
    <mergeCell ref="C54:E54"/>
    <mergeCell ref="C48:E48"/>
    <mergeCell ref="C58:E58"/>
    <mergeCell ref="A15:L15"/>
    <mergeCell ref="A16:L16"/>
    <mergeCell ref="A18:A19"/>
    <mergeCell ref="B18:B19"/>
    <mergeCell ref="C18:C19"/>
    <mergeCell ref="D18:D19"/>
    <mergeCell ref="E18:E19"/>
    <mergeCell ref="F18:G18"/>
    <mergeCell ref="H18:H19"/>
    <mergeCell ref="I18:I19"/>
    <mergeCell ref="B12:L12"/>
    <mergeCell ref="A1:L1"/>
    <mergeCell ref="A2:L2"/>
    <mergeCell ref="A3:L3"/>
    <mergeCell ref="A4:L4"/>
    <mergeCell ref="A5:L5"/>
    <mergeCell ref="A6:L6"/>
    <mergeCell ref="A7:L7"/>
    <mergeCell ref="A8:L8"/>
    <mergeCell ref="A9:L9"/>
    <mergeCell ref="B10:L10"/>
    <mergeCell ref="B11:L11"/>
    <mergeCell ref="J18:J19"/>
    <mergeCell ref="K18:K19"/>
    <mergeCell ref="L18:L19"/>
    <mergeCell ref="A21:L21"/>
    <mergeCell ref="A20:L20"/>
    <mergeCell ref="A28:B28"/>
    <mergeCell ref="C28:E28"/>
    <mergeCell ref="A29:L29"/>
    <mergeCell ref="A39:B39"/>
    <mergeCell ref="C39:E39"/>
    <mergeCell ref="A40:L40"/>
    <mergeCell ref="A48:B48"/>
    <mergeCell ref="A49:L49"/>
    <mergeCell ref="A54:B54"/>
    <mergeCell ref="A59:B59"/>
    <mergeCell ref="C59:E59"/>
    <mergeCell ref="A55:L55"/>
    <mergeCell ref="A58:B58"/>
    <mergeCell ref="A85:B85"/>
    <mergeCell ref="A86:L86"/>
    <mergeCell ref="A64:L64"/>
    <mergeCell ref="A66:B66"/>
    <mergeCell ref="A73:L73"/>
    <mergeCell ref="A72:B72"/>
    <mergeCell ref="C72:E72"/>
    <mergeCell ref="A78:L78"/>
    <mergeCell ref="A80:B80"/>
    <mergeCell ref="A81:L81"/>
    <mergeCell ref="A77:B77"/>
    <mergeCell ref="C77:E77"/>
    <mergeCell ref="C80:E80"/>
    <mergeCell ref="C85:E85"/>
    <mergeCell ref="A60:L60"/>
    <mergeCell ref="A61:L61"/>
    <mergeCell ref="A63:B63"/>
    <mergeCell ref="C63:E63"/>
    <mergeCell ref="A67:L67"/>
    <mergeCell ref="A87:B87"/>
    <mergeCell ref="C87:L87"/>
    <mergeCell ref="A107:E107"/>
    <mergeCell ref="A91:B91"/>
    <mergeCell ref="C91:L91"/>
    <mergeCell ref="A94:B94"/>
    <mergeCell ref="A95:L95"/>
    <mergeCell ref="A98:B98"/>
    <mergeCell ref="A99:B99"/>
    <mergeCell ref="C99:E99"/>
    <mergeCell ref="A100:E100"/>
    <mergeCell ref="A101:L101"/>
    <mergeCell ref="A106:B106"/>
    <mergeCell ref="F93:I93"/>
  </mergeCells>
  <printOptions horizontalCentered="1"/>
  <pageMargins left="0.23622047244094491" right="0.23622047244094491" top="0.55118110236220474" bottom="0.55118110236220474" header="0.31496062992125984" footer="0.31496062992125984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55923CC186DB4796DF3E612C7D18D1" ma:contentTypeVersion="4" ma:contentTypeDescription="Crear nuevo documento." ma:contentTypeScope="" ma:versionID="a1d172dc74406aa0c94d7a756b2bdd48">
  <xsd:schema xmlns:xsd="http://www.w3.org/2001/XMLSchema" xmlns:xs="http://www.w3.org/2001/XMLSchema" xmlns:p="http://schemas.microsoft.com/office/2006/metadata/properties" xmlns:ns2="ce3e714a-7749-47b1-b1f4-a00c3bf61d64" targetNamespace="http://schemas.microsoft.com/office/2006/metadata/properties" ma:root="true" ma:fieldsID="be98161ee5a30f775c52b8ba617020c9" ns2:_="">
    <xsd:import namespace="ce3e714a-7749-47b1-b1f4-a00c3bf61d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e714a-7749-47b1-b1f4-a00c3bf61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543F7-5415-4496-913C-A387BC1B3AF6}">
  <ds:schemaRefs>
    <ds:schemaRef ds:uri="ce3e714a-7749-47b1-b1f4-a00c3bf61d64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7F00E3-7D4A-4FE9-83FA-4E0B277AB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e714a-7749-47b1-b1f4-a00c3bf61d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Malla curricular</vt:lpstr>
      <vt:lpstr>'Malla curricular'!Área_de_impresión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HERNANDEZ - SALDANA IGNACIO ALFREDO</cp:lastModifiedBy>
  <cp:revision/>
  <dcterms:created xsi:type="dcterms:W3CDTF">2023-06-12T22:25:45Z</dcterms:created>
  <dcterms:modified xsi:type="dcterms:W3CDTF">2025-06-13T18:16:38Z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0x0101003F55923CC186DB4796DF3E612C7D18D1</vt:lpwstr>
  </property>
  <property fmtid="{D5CDD505-2E9C-101B-9397-08002B2CF9AE}" pid="3" name="MediaServiceImageTags">
    <vt:lpwstr/>
  </property>
</Properties>
</file>