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orreobuap-my.sharepoint.com/personal/marlenne_lopez_correo_buap_mx/Documents/CGDC/DGDC - SGC/Repositorio Virtual/Planes de Estudio/Planes de Estudio 2024/Mallas Curriculares 2024/Fac. de Ingeniería Química/"/>
    </mc:Choice>
  </mc:AlternateContent>
  <xr:revisionPtr revIDLastSave="814" documentId="13_ncr:1_{2DA15203-0FED-42FB-9E1E-7556D2FAF226}" xr6:coauthVersionLast="47" xr6:coauthVersionMax="47" xr10:uidLastSave="{24A563C2-42AC-44F3-9635-A60D58804001}"/>
  <bookViews>
    <workbookView xWindow="-109" yWindow="-109" windowWidth="26301" windowHeight="14169" firstSheet="1" activeTab="1" xr2:uid="{7EAF93A8-A0B1-46BB-AB92-0A11A7412218}"/>
  </bookViews>
  <sheets>
    <sheet name="Malla curricular IAL (Prop 4 )" sheetId="4" state="hidden" r:id="rId1"/>
    <sheet name="Malla curricular IAL" sheetId="3" r:id="rId2"/>
  </sheets>
  <definedNames>
    <definedName name="__xlnm.Print_Titles">#REF!</definedName>
    <definedName name="_xlnm._FilterDatabase" localSheetId="1" hidden="1">'Malla curricular IAL'!$A$19:$L$111</definedName>
    <definedName name="_xlnm.Print_Titles" localSheetId="1">'Malla curricular IAL'!$18:$19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7" i="3" l="1"/>
  <c r="G97" i="3"/>
  <c r="H97" i="3"/>
  <c r="J97" i="3"/>
  <c r="K97" i="3"/>
  <c r="F97" i="3"/>
  <c r="J102" i="3"/>
  <c r="K102" i="3"/>
  <c r="G102" i="3"/>
  <c r="H102" i="3"/>
  <c r="I102" i="3"/>
  <c r="F102" i="3"/>
  <c r="G88" i="3"/>
  <c r="H88" i="3"/>
  <c r="I88" i="3"/>
  <c r="J88" i="3"/>
  <c r="K88" i="3"/>
  <c r="F88" i="3"/>
  <c r="G73" i="3"/>
  <c r="H73" i="3"/>
  <c r="I73" i="3"/>
  <c r="J73" i="3"/>
  <c r="K73" i="3"/>
  <c r="F73" i="3"/>
  <c r="G61" i="3"/>
  <c r="H61" i="3"/>
  <c r="I61" i="3"/>
  <c r="J61" i="3"/>
  <c r="K61" i="3"/>
  <c r="F61" i="3"/>
  <c r="G56" i="3"/>
  <c r="H56" i="3"/>
  <c r="I56" i="3"/>
  <c r="J56" i="3"/>
  <c r="K56" i="3"/>
  <c r="F56" i="3"/>
  <c r="G48" i="3"/>
  <c r="H48" i="3"/>
  <c r="I48" i="3"/>
  <c r="J48" i="3"/>
  <c r="K48" i="3"/>
  <c r="F48" i="3"/>
  <c r="G41" i="3"/>
  <c r="H41" i="3"/>
  <c r="I41" i="3"/>
  <c r="J41" i="3"/>
  <c r="K41" i="3"/>
  <c r="F41" i="3"/>
  <c r="G28" i="3"/>
  <c r="H28" i="3"/>
  <c r="I28" i="3"/>
  <c r="J28" i="3"/>
  <c r="K28" i="3"/>
  <c r="F28" i="3"/>
  <c r="F100" i="4"/>
  <c r="F101" i="4" s="1"/>
  <c r="F108" i="4" s="1"/>
  <c r="I100" i="4"/>
  <c r="G100" i="4"/>
  <c r="F94" i="4"/>
  <c r="F99" i="4"/>
  <c r="H100" i="4"/>
  <c r="H101" i="4" s="1"/>
  <c r="H108" i="4" s="1"/>
  <c r="K53" i="4"/>
  <c r="J53" i="4"/>
  <c r="I53" i="4"/>
  <c r="I101" i="4" s="1"/>
  <c r="I108" i="4" s="1"/>
  <c r="H53" i="4"/>
  <c r="G53" i="4"/>
  <c r="G101" i="4" s="1"/>
  <c r="G108" i="4" s="1"/>
  <c r="F53" i="4"/>
  <c r="I107" i="4"/>
  <c r="K100" i="4"/>
  <c r="K99" i="4"/>
  <c r="I99" i="4"/>
  <c r="G99" i="4"/>
  <c r="J98" i="4"/>
  <c r="H98" i="4"/>
  <c r="J97" i="4"/>
  <c r="H97" i="4"/>
  <c r="J96" i="4"/>
  <c r="H96" i="4"/>
  <c r="J93" i="4"/>
  <c r="H93" i="4"/>
  <c r="K90" i="4"/>
  <c r="K94" i="4" s="1"/>
  <c r="I90" i="4"/>
  <c r="I94" i="4" s="1"/>
  <c r="G90" i="4"/>
  <c r="G94" i="4" s="1"/>
  <c r="F90" i="4"/>
  <c r="J89" i="4"/>
  <c r="H89" i="4"/>
  <c r="J88" i="4"/>
  <c r="H88" i="4"/>
  <c r="H87" i="4"/>
  <c r="K84" i="4"/>
  <c r="I84" i="4"/>
  <c r="G84" i="4"/>
  <c r="F84" i="4"/>
  <c r="J83" i="4"/>
  <c r="H83" i="4"/>
  <c r="H82" i="4"/>
  <c r="H81" i="4"/>
  <c r="J80" i="4"/>
  <c r="H80" i="4"/>
  <c r="H79" i="4"/>
  <c r="H78" i="4"/>
  <c r="H77" i="4"/>
  <c r="J76" i="4"/>
  <c r="H76" i="4"/>
  <c r="H75" i="4"/>
  <c r="J74" i="4"/>
  <c r="H74" i="4"/>
  <c r="J73" i="4"/>
  <c r="H73" i="4"/>
  <c r="H72" i="4"/>
  <c r="J71" i="4"/>
  <c r="J84" i="4" s="1"/>
  <c r="H71" i="4"/>
  <c r="K69" i="4"/>
  <c r="I69" i="4"/>
  <c r="G69" i="4"/>
  <c r="F69" i="4"/>
  <c r="H68" i="4"/>
  <c r="J67" i="4"/>
  <c r="H67" i="4"/>
  <c r="J66" i="4"/>
  <c r="H66" i="4"/>
  <c r="J65" i="4"/>
  <c r="H65" i="4"/>
  <c r="J64" i="4"/>
  <c r="H64" i="4"/>
  <c r="J63" i="4"/>
  <c r="H63" i="4"/>
  <c r="J62" i="4"/>
  <c r="H62" i="4"/>
  <c r="J61" i="4"/>
  <c r="H61" i="4"/>
  <c r="H60" i="4"/>
  <c r="J59" i="4"/>
  <c r="H59" i="4"/>
  <c r="K57" i="4"/>
  <c r="I57" i="4"/>
  <c r="G57" i="4"/>
  <c r="F57" i="4"/>
  <c r="J56" i="4"/>
  <c r="J57" i="4" s="1"/>
  <c r="H56" i="4"/>
  <c r="K52" i="4"/>
  <c r="I52" i="4"/>
  <c r="G52" i="4"/>
  <c r="F52" i="4"/>
  <c r="J51" i="4"/>
  <c r="H51" i="4"/>
  <c r="H50" i="4"/>
  <c r="J49" i="4"/>
  <c r="H49" i="4"/>
  <c r="H48" i="4"/>
  <c r="J47" i="4"/>
  <c r="H47" i="4"/>
  <c r="J46" i="4"/>
  <c r="H46" i="4"/>
  <c r="K44" i="4"/>
  <c r="I44" i="4"/>
  <c r="G44" i="4"/>
  <c r="F44" i="4"/>
  <c r="J43" i="4"/>
  <c r="H43" i="4"/>
  <c r="J42" i="4"/>
  <c r="H42" i="4"/>
  <c r="J41" i="4"/>
  <c r="H41" i="4"/>
  <c r="J40" i="4"/>
  <c r="H40" i="4"/>
  <c r="J39" i="4"/>
  <c r="J44" i="4" s="1"/>
  <c r="H39" i="4"/>
  <c r="K37" i="4"/>
  <c r="I37" i="4"/>
  <c r="G37" i="4"/>
  <c r="F37" i="4"/>
  <c r="J36" i="4"/>
  <c r="H36" i="4"/>
  <c r="H35" i="4"/>
  <c r="J34" i="4"/>
  <c r="H34" i="4"/>
  <c r="J33" i="4"/>
  <c r="H33" i="4"/>
  <c r="H32" i="4"/>
  <c r="J31" i="4"/>
  <c r="H31" i="4"/>
  <c r="J30" i="4"/>
  <c r="H30" i="4"/>
  <c r="J29" i="4"/>
  <c r="H29" i="4"/>
  <c r="J28" i="4"/>
  <c r="H28" i="4"/>
  <c r="J27" i="4"/>
  <c r="H27" i="4"/>
  <c r="J26" i="4"/>
  <c r="H26" i="4"/>
  <c r="K24" i="4"/>
  <c r="I24" i="4"/>
  <c r="G24" i="4"/>
  <c r="F24" i="4"/>
  <c r="J23" i="4"/>
  <c r="H23" i="4"/>
  <c r="H22" i="4"/>
  <c r="J21" i="4"/>
  <c r="H21" i="4"/>
  <c r="J20" i="4"/>
  <c r="H20" i="4"/>
  <c r="J19" i="4"/>
  <c r="H19" i="4"/>
  <c r="J18" i="4"/>
  <c r="H18" i="4"/>
  <c r="F57" i="3" l="1"/>
  <c r="K57" i="3"/>
  <c r="K103" i="3" s="1"/>
  <c r="J57" i="3"/>
  <c r="I57" i="3"/>
  <c r="I103" i="3" s="1"/>
  <c r="H57" i="3"/>
  <c r="H103" i="3" s="1"/>
  <c r="J103" i="3"/>
  <c r="G57" i="3"/>
  <c r="G103" i="3" s="1"/>
  <c r="J52" i="4"/>
  <c r="H99" i="4"/>
  <c r="J99" i="4"/>
  <c r="H24" i="4"/>
  <c r="J24" i="4"/>
  <c r="H37" i="4"/>
  <c r="H90" i="4"/>
  <c r="H94" i="4" s="1"/>
  <c r="J37" i="4"/>
  <c r="H84" i="4"/>
  <c r="K101" i="4"/>
  <c r="K108" i="4" s="1"/>
  <c r="H44" i="4"/>
  <c r="H52" i="4"/>
  <c r="H69" i="4"/>
  <c r="J100" i="4"/>
  <c r="J101" i="4" s="1"/>
  <c r="J108" i="4" s="1"/>
  <c r="J87" i="4"/>
  <c r="J90" i="4" s="1"/>
  <c r="J94" i="4" s="1"/>
  <c r="H57" i="4"/>
  <c r="J69" i="4"/>
  <c r="K104" i="3" l="1"/>
  <c r="I104" i="3"/>
  <c r="I111" i="3" s="1"/>
  <c r="J104" i="3"/>
  <c r="G104" i="3"/>
  <c r="H104" i="3"/>
  <c r="F103" i="3" l="1"/>
  <c r="F104" i="3" s="1"/>
</calcChain>
</file>

<file path=xl/sharedStrings.xml><?xml version="1.0" encoding="utf-8"?>
<sst xmlns="http://schemas.openxmlformats.org/spreadsheetml/2006/main" count="638" uniqueCount="242">
  <si>
    <t>Benemérita Universidad Autónoma de Puebla</t>
  </si>
  <si>
    <t xml:space="preserve"> Vicerrectoría de Docencia</t>
  </si>
  <si>
    <t>Malla curricular: Relación de Asignaturas por Niveles de Formación, Horas Teoría, Práctica y de Trabajo Independiente</t>
  </si>
  <si>
    <t>Nombre del Plan de Estudios: Licenciatura en Ingeniería en Alimentos</t>
  </si>
  <si>
    <t>Vigencia: Agosto 2024             Periodicidad: Semestral</t>
  </si>
  <si>
    <r>
      <rPr>
        <sz val="10"/>
        <color rgb="FF000000"/>
        <rFont val="Source Sans Pro"/>
        <family val="2"/>
      </rPr>
      <t xml:space="preserve">Unidad Académica: </t>
    </r>
    <r>
      <rPr>
        <b/>
        <sz val="10"/>
        <color rgb="FF000000"/>
        <rFont val="Source Sans Pro"/>
        <family val="2"/>
      </rPr>
      <t>Facultad de Ingeniería Química</t>
    </r>
  </si>
  <si>
    <r>
      <t xml:space="preserve">Modalidad educativa: </t>
    </r>
    <r>
      <rPr>
        <b/>
        <sz val="10"/>
        <color rgb="FF000000"/>
        <rFont val="Source Sans Pro"/>
        <family val="2"/>
      </rPr>
      <t>Escolarizada</t>
    </r>
  </si>
  <si>
    <r>
      <rPr>
        <sz val="10"/>
        <color rgb="FF000000"/>
        <rFont val="Source Sans Pro"/>
        <family val="2"/>
      </rPr>
      <t>Título que se otorga:</t>
    </r>
    <r>
      <rPr>
        <b/>
        <sz val="10"/>
        <color rgb="FF000000"/>
        <rFont val="Source Sans Pro"/>
        <family val="2"/>
      </rPr>
      <t xml:space="preserve"> Ingeniero en Alimentos</t>
    </r>
  </si>
  <si>
    <r>
      <rPr>
        <sz val="10"/>
        <color rgb="FF000000"/>
        <rFont val="Source Sans Pro"/>
        <family val="2"/>
      </rPr>
      <t xml:space="preserve">Niveles contemplados en el mapa curricular: </t>
    </r>
    <r>
      <rPr>
        <b/>
        <sz val="10"/>
        <color rgb="FF000000"/>
        <rFont val="Source Sans Pro"/>
        <family val="2"/>
      </rPr>
      <t>Básico y Formativo</t>
    </r>
  </si>
  <si>
    <t>No.</t>
  </si>
  <si>
    <t>Clave</t>
  </si>
  <si>
    <t>Nombre de la Asignatura</t>
  </si>
  <si>
    <t>Semestre</t>
  </si>
  <si>
    <t>Tipo de Asignatura*</t>
  </si>
  <si>
    <t>Horas de Mediación Docente</t>
  </si>
  <si>
    <t>Horas Totales por Semana</t>
  </si>
  <si>
    <t>Horas de Trabajo Independiente por Periodo</t>
  </si>
  <si>
    <t>Total de Horas por Periodo</t>
  </si>
  <si>
    <t>Total de Créditos</t>
  </si>
  <si>
    <t>Requisitos</t>
  </si>
  <si>
    <t>HTS**</t>
  </si>
  <si>
    <t>HPS***</t>
  </si>
  <si>
    <t>Nivel Básico</t>
  </si>
  <si>
    <t>Área de Formación General Universitaria</t>
  </si>
  <si>
    <t>Introducción a la Formación General Universitaria</t>
  </si>
  <si>
    <t>V</t>
  </si>
  <si>
    <t>S/R</t>
  </si>
  <si>
    <t>IQU,IAM, IAL, LIA</t>
  </si>
  <si>
    <t>Inglés I</t>
  </si>
  <si>
    <t>Inglés II</t>
  </si>
  <si>
    <t>Inglés III</t>
  </si>
  <si>
    <t>Inglés IV</t>
  </si>
  <si>
    <t>Formación General Disciplinaria</t>
  </si>
  <si>
    <t>Área de Formación General en Ingeniería</t>
  </si>
  <si>
    <t>Química General</t>
  </si>
  <si>
    <t>P</t>
  </si>
  <si>
    <t>Cálculo Diferencial</t>
  </si>
  <si>
    <t>Álgebra lineal</t>
  </si>
  <si>
    <t>Química Orgánica</t>
  </si>
  <si>
    <t>Química general</t>
  </si>
  <si>
    <t>Cálculo Integral</t>
  </si>
  <si>
    <t xml:space="preserve">Física I </t>
  </si>
  <si>
    <t>Química Analítica</t>
  </si>
  <si>
    <t>Ecuaciones Diferenciales</t>
  </si>
  <si>
    <t>Cálculo integral</t>
  </si>
  <si>
    <t>Probabilidad y Estadística</t>
  </si>
  <si>
    <t>M</t>
  </si>
  <si>
    <t>Análisis Instrumental</t>
  </si>
  <si>
    <t>Química analítica</t>
  </si>
  <si>
    <t>Análisis numérico y programación</t>
  </si>
  <si>
    <t>Ecuaciones diferenciales</t>
  </si>
  <si>
    <t>Área de Procesos Industriales</t>
  </si>
  <si>
    <t>Taller de Introducción a Ingenierías del Área Química</t>
  </si>
  <si>
    <t>Fisicoquímica I</t>
  </si>
  <si>
    <t>Sistemas de Gestión de la Calidad</t>
  </si>
  <si>
    <t>IQU,IAL, LIA</t>
  </si>
  <si>
    <t>Fisicoquímica II</t>
  </si>
  <si>
    <t>Balance de Materia y Energía</t>
  </si>
  <si>
    <t>Área de Ciencia y Tecnología Alimentaria</t>
  </si>
  <si>
    <t xml:space="preserve">Cadenas Agroalimentarias y Sustentabilidad  </t>
  </si>
  <si>
    <t>IAL</t>
  </si>
  <si>
    <t>Microbiología General</t>
  </si>
  <si>
    <t>Laboratorio de Microbiología General</t>
  </si>
  <si>
    <t>Bioquímica General</t>
  </si>
  <si>
    <t>Microbiología de Alimentos</t>
  </si>
  <si>
    <t>Bioquímica de Alimentos</t>
  </si>
  <si>
    <t>TOTAL NIVEL BÁSICO</t>
  </si>
  <si>
    <t>Nivel Formativo</t>
  </si>
  <si>
    <t>Formación General Profesional</t>
  </si>
  <si>
    <t>Fenómenos de transporte I</t>
  </si>
  <si>
    <t>Laboratorio de Ingeniería I</t>
  </si>
  <si>
    <t>p</t>
  </si>
  <si>
    <t>IQU,IAM, IAL</t>
  </si>
  <si>
    <t>Ingeniería de Alimentos I</t>
  </si>
  <si>
    <t>Flujo de Fluidos</t>
  </si>
  <si>
    <t>Fenómenos de Transporte I</t>
  </si>
  <si>
    <t>Control Estadístico de Procesos</t>
  </si>
  <si>
    <t>Ingeniería Bioquímica</t>
  </si>
  <si>
    <t>Ingeniería de Alimentos II</t>
  </si>
  <si>
    <t>Ingeniería de Procesos</t>
  </si>
  <si>
    <t>Ingeniería de Alimentos III</t>
  </si>
  <si>
    <t>Simulación e Instrumentación de procesos alimentarios</t>
  </si>
  <si>
    <t>Química de Alimentos</t>
  </si>
  <si>
    <t>Laboratorio de Química de Alimentos</t>
  </si>
  <si>
    <t>Biotecnología de Alimentos</t>
  </si>
  <si>
    <t>Nutrición y Toxicología Alimentaria</t>
  </si>
  <si>
    <t>Análisis de Alimentos</t>
  </si>
  <si>
    <t>Fisicoquímica de Alimentos</t>
  </si>
  <si>
    <t>Evaluación Sensorial</t>
  </si>
  <si>
    <t>Tecnología de Cárnicos</t>
  </si>
  <si>
    <t>Tecnología de Frutas y Hortalizas</t>
  </si>
  <si>
    <t>Envase, Embalaje y Vida Útil de Alimentos</t>
  </si>
  <si>
    <t>Tecnología de Lácteos</t>
  </si>
  <si>
    <t>Tecnología de Cereales y Aceites</t>
  </si>
  <si>
    <t>Sistemas de Calidad e Inocuidad Alimentaria</t>
  </si>
  <si>
    <t>Área de Integración Disciplinaria</t>
  </si>
  <si>
    <t>Asignaturas integradoras</t>
  </si>
  <si>
    <t>Gestión de Proyectos Innovadores</t>
  </si>
  <si>
    <t>Laboratorio de Ingeniería de Alimentos</t>
  </si>
  <si>
    <t>Diseño de Productos y Procesos Alimenticios</t>
  </si>
  <si>
    <t>Práctica Profesional Crítica</t>
  </si>
  <si>
    <t>Práctica Profesional</t>
  </si>
  <si>
    <t>Vinculación e Integración Social</t>
  </si>
  <si>
    <t>70% créditos</t>
  </si>
  <si>
    <t>Área de Optativas Disciplinares</t>
  </si>
  <si>
    <t>Optativa Disciplinar I</t>
  </si>
  <si>
    <t>Optativa Disciplinar II</t>
  </si>
  <si>
    <t>Optativa Disciplinar III</t>
  </si>
  <si>
    <t>TOTAL NIVEL FORMATIVO</t>
  </si>
  <si>
    <t>TOTALES MÍNIMOS</t>
  </si>
  <si>
    <t>Área de Optativas Complementarias</t>
  </si>
  <si>
    <t>Optativa Complementaria I</t>
  </si>
  <si>
    <t>3-6</t>
  </si>
  <si>
    <t>54-90</t>
  </si>
  <si>
    <t>Optativa Complementaria II</t>
  </si>
  <si>
    <t>TOTALES MÁXIMOS</t>
  </si>
  <si>
    <t>Subtotal Área de Formación General Universitaria</t>
  </si>
  <si>
    <t>Subtotal Área de Formación General en Ingeniería</t>
  </si>
  <si>
    <t>Subtotal Área de Procesos Industriales</t>
  </si>
  <si>
    <t>Subtotal de Área de Ciencia y Tecnología Alimentaria</t>
  </si>
  <si>
    <t>Subtotal de Asignaturas Integradoras</t>
  </si>
  <si>
    <t>Subtotal Área de Integración Disciplinar</t>
  </si>
  <si>
    <t>Subtotal Área de Optativas Disciplinares</t>
  </si>
  <si>
    <t>3 a 5</t>
  </si>
  <si>
    <t>0 a 5</t>
  </si>
  <si>
    <t>Optativa Complementaria III</t>
  </si>
  <si>
    <t>54 a 90</t>
  </si>
  <si>
    <t>3 a 6</t>
  </si>
  <si>
    <t>Los definidos por la UA</t>
  </si>
  <si>
    <t>Optativa Complementaria IV</t>
  </si>
  <si>
    <t>0 a 20</t>
  </si>
  <si>
    <t>12 a 20</t>
  </si>
  <si>
    <t>216 a 360</t>
  </si>
  <si>
    <t>12 a 24</t>
  </si>
  <si>
    <t>Análisis Sensorial de Alimentos</t>
  </si>
  <si>
    <t>**HTS= Horas Teoría por Semana</t>
  </si>
  <si>
    <t>***HPS= Horas Prácticas por Semana</t>
  </si>
  <si>
    <t>*TIPO: V= Virtual, P= Presencial, M= Multimodal (implica que la asignatura puede impartiRse tanto presencial como virtual)</t>
  </si>
  <si>
    <t>150 a 170</t>
  </si>
  <si>
    <t>247 a 255</t>
  </si>
  <si>
    <r>
      <rPr>
        <sz val="10"/>
        <color rgb="FF000000"/>
        <rFont val="Source Sans Pro"/>
        <family val="2"/>
      </rPr>
      <t xml:space="preserve">Créditos mínimos y máximos para la obtención del título: </t>
    </r>
    <r>
      <rPr>
        <b/>
        <sz val="10"/>
        <color rgb="FF000000"/>
        <rFont val="Source Sans Pro"/>
        <family val="2"/>
      </rPr>
      <t>263-287</t>
    </r>
  </si>
  <si>
    <r>
      <rPr>
        <sz val="10"/>
        <color rgb="FF000000"/>
        <rFont val="Source Sans Pro"/>
        <family val="2"/>
      </rPr>
      <t xml:space="preserve">Horas mínimas y máximas para la obtención del título: </t>
    </r>
    <r>
      <rPr>
        <b/>
        <sz val="10"/>
        <color rgb="FF000000"/>
        <rFont val="Source Sans Pro"/>
        <family val="2"/>
      </rPr>
      <t>4560-4920</t>
    </r>
  </si>
  <si>
    <t>4776 a 4920</t>
  </si>
  <si>
    <t>275 a 287</t>
  </si>
  <si>
    <t>Total Nivel Básico</t>
  </si>
  <si>
    <t>Asignaturas Integradoras</t>
  </si>
  <si>
    <t>Total  Nivel Formativo</t>
  </si>
  <si>
    <t>Totales Mínimos</t>
  </si>
  <si>
    <t>Totales Máximos</t>
  </si>
  <si>
    <t>FGMA 001</t>
  </si>
  <si>
    <t>FGMA 004</t>
  </si>
  <si>
    <t>INQA 001</t>
  </si>
  <si>
    <t>INQA 002</t>
  </si>
  <si>
    <t>INQA 003</t>
  </si>
  <si>
    <t>INQA 005</t>
  </si>
  <si>
    <t>Plan de Estudios: Licenciatura en Ingeniería en Alimentos</t>
  </si>
  <si>
    <t>Periodicidad: 4.5 años (9 semestres)</t>
  </si>
  <si>
    <t>Modalidad educativa: Escolarizada</t>
  </si>
  <si>
    <t>Vigencia: A partir de agosto 2024</t>
  </si>
  <si>
    <t>Los definidos por la Unidad Académica</t>
  </si>
  <si>
    <t>IALA 001</t>
  </si>
  <si>
    <t>FGMA 005</t>
  </si>
  <si>
    <t>FGMA 006</t>
  </si>
  <si>
    <t>FGMA 007</t>
  </si>
  <si>
    <t>FGMA 002</t>
  </si>
  <si>
    <t>FGMA 003</t>
  </si>
  <si>
    <t>54 a  90</t>
  </si>
  <si>
    <t>3 a  6</t>
  </si>
  <si>
    <t>Optativa I</t>
  </si>
  <si>
    <t>Optativa II</t>
  </si>
  <si>
    <t>Optativa III</t>
  </si>
  <si>
    <t>Optativa IV</t>
  </si>
  <si>
    <t>INQA 007</t>
  </si>
  <si>
    <t>INQA 006</t>
  </si>
  <si>
    <t>INQA 008</t>
  </si>
  <si>
    <t>INQA 011</t>
  </si>
  <si>
    <t>INQA 010</t>
  </si>
  <si>
    <t>INQA 012</t>
  </si>
  <si>
    <t>INQA 013</t>
  </si>
  <si>
    <t>INQA 014</t>
  </si>
  <si>
    <t>INQA 015</t>
  </si>
  <si>
    <t>INQA 009</t>
  </si>
  <si>
    <t>INQA 017</t>
  </si>
  <si>
    <t>INQA 016</t>
  </si>
  <si>
    <t>INQA 024</t>
  </si>
  <si>
    <t>INQA 025</t>
  </si>
  <si>
    <t>INQA 019</t>
  </si>
  <si>
    <t>INQA 026</t>
  </si>
  <si>
    <t>IALA 002</t>
  </si>
  <si>
    <t>IALA 003</t>
  </si>
  <si>
    <t>IALA 250</t>
  </si>
  <si>
    <t>IALA 253</t>
  </si>
  <si>
    <t>IALA 251</t>
  </si>
  <si>
    <t>IALA 252</t>
  </si>
  <si>
    <t>IALA 254</t>
  </si>
  <si>
    <t>IALA 255</t>
  </si>
  <si>
    <t>IALA 256</t>
  </si>
  <si>
    <t>IALA 257</t>
  </si>
  <si>
    <t>IALA 258</t>
  </si>
  <si>
    <t>IALA 259</t>
  </si>
  <si>
    <t>IALA 260</t>
  </si>
  <si>
    <t>IALA 261</t>
  </si>
  <si>
    <t>IALA 262</t>
  </si>
  <si>
    <t>IALA 263</t>
  </si>
  <si>
    <t>IALA 264</t>
  </si>
  <si>
    <t>IALA 265</t>
  </si>
  <si>
    <t>IALA 266</t>
  </si>
  <si>
    <t>IALA 267</t>
  </si>
  <si>
    <t>IALA 268</t>
  </si>
  <si>
    <t>IALA 269</t>
  </si>
  <si>
    <t>INQA 023</t>
  </si>
  <si>
    <t>INQA 020</t>
  </si>
  <si>
    <t>85 a105</t>
  </si>
  <si>
    <t>Física I</t>
  </si>
  <si>
    <t>Área de Optativas Disciplinarias</t>
  </si>
  <si>
    <t>Subtotal Área de Optativas Disciplinarias</t>
  </si>
  <si>
    <t>Subtotal Área de Integración Disciplinaria</t>
  </si>
  <si>
    <t>Cadenas Agroalimentarias y Sustentabilidad</t>
  </si>
  <si>
    <t>IAAL 200</t>
  </si>
  <si>
    <t>IAAL 201</t>
  </si>
  <si>
    <t>PPAL 501</t>
  </si>
  <si>
    <t>ICU2 200</t>
  </si>
  <si>
    <t>VSAL 500</t>
  </si>
  <si>
    <t>70% de créditos</t>
  </si>
  <si>
    <t>Duración del Plan</t>
  </si>
  <si>
    <r>
      <t xml:space="preserve">Nivel Educativo: </t>
    </r>
    <r>
      <rPr>
        <b/>
        <sz val="10"/>
        <rFont val="Source Sans Pro"/>
        <family val="2"/>
      </rPr>
      <t>Licenciatura</t>
    </r>
  </si>
  <si>
    <r>
      <t xml:space="preserve">Créditos mínimos y máximos para la obtención del título: </t>
    </r>
    <r>
      <rPr>
        <b/>
        <sz val="10"/>
        <rFont val="Source Sans Pro"/>
        <family val="2"/>
      </rPr>
      <t>263 / 287</t>
    </r>
  </si>
  <si>
    <r>
      <t xml:space="preserve">Tiempo Mínimo y Máximo: </t>
    </r>
    <r>
      <rPr>
        <b/>
        <sz val="10"/>
        <rFont val="Source Sans Pro"/>
        <family val="2"/>
      </rPr>
      <t>3.5 a 6.5 años</t>
    </r>
  </si>
  <si>
    <r>
      <t xml:space="preserve">Horas mínimas y máximas para la obtención del título: </t>
    </r>
    <r>
      <rPr>
        <b/>
        <sz val="10"/>
        <rFont val="Source Sans Pro"/>
        <family val="2"/>
      </rPr>
      <t>4560 / 4920</t>
    </r>
  </si>
  <si>
    <r>
      <t xml:space="preserve">Tipo de Plan de Estudios: </t>
    </r>
    <r>
      <rPr>
        <b/>
        <sz val="10"/>
        <rFont val="Source Sans Pro"/>
        <family val="2"/>
      </rPr>
      <t>Teórico-práctico</t>
    </r>
  </si>
  <si>
    <r>
      <t xml:space="preserve">Unidad Académica: </t>
    </r>
    <r>
      <rPr>
        <b/>
        <sz val="10"/>
        <rFont val="Source Sans Pro"/>
        <family val="2"/>
      </rPr>
      <t>Facultad de Ingeniería Química</t>
    </r>
  </si>
  <si>
    <r>
      <t>P</t>
    </r>
    <r>
      <rPr>
        <vertAlign val="superscript"/>
        <sz val="10"/>
        <rFont val="Source Sans Pro"/>
        <family val="2"/>
      </rPr>
      <t>4</t>
    </r>
  </si>
  <si>
    <r>
      <t>Tipo de Asignatura</t>
    </r>
    <r>
      <rPr>
        <b/>
        <vertAlign val="superscript"/>
        <sz val="10"/>
        <color theme="9"/>
        <rFont val="Source Sans Pro"/>
        <family val="2"/>
      </rPr>
      <t>1</t>
    </r>
  </si>
  <si>
    <r>
      <t>HTS</t>
    </r>
    <r>
      <rPr>
        <b/>
        <vertAlign val="superscript"/>
        <sz val="10"/>
        <color theme="9"/>
        <rFont val="Source Sans Pro"/>
        <family val="2"/>
      </rPr>
      <t>1</t>
    </r>
  </si>
  <si>
    <r>
      <t>HPS</t>
    </r>
    <r>
      <rPr>
        <b/>
        <vertAlign val="superscript"/>
        <sz val="10"/>
        <color theme="9"/>
        <rFont val="Source Sans Pro"/>
        <family val="2"/>
      </rPr>
      <t>2</t>
    </r>
  </si>
  <si>
    <r>
      <t xml:space="preserve">Título que se otorga: </t>
    </r>
    <r>
      <rPr>
        <b/>
        <sz val="10"/>
        <rFont val="Source Sans Pro"/>
        <family val="2"/>
      </rPr>
      <t>Licenciado(a) en Ingeniería en Alimentos</t>
    </r>
  </si>
  <si>
    <r>
      <t xml:space="preserve">Certificado que se otorga: </t>
    </r>
    <r>
      <rPr>
        <b/>
        <sz val="10"/>
        <rFont val="Source Sans Pro"/>
        <family val="2"/>
      </rPr>
      <t>Licenciado(a) en Ingeniería en Alimentos</t>
    </r>
  </si>
  <si>
    <r>
      <t>32</t>
    </r>
    <r>
      <rPr>
        <vertAlign val="superscript"/>
        <sz val="10"/>
        <rFont val="Source Sans Pro"/>
        <family val="2"/>
      </rPr>
      <t>3</t>
    </r>
  </si>
  <si>
    <t>Subtotal Área de Optativas Complementarias</t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</si>
  <si>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</si>
  <si>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r>
      <rPr>
        <vertAlign val="superscript"/>
        <sz val="10"/>
        <rFont val="Source Sans Pro"/>
        <family val="2"/>
      </rPr>
      <t>2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</si>
  <si>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>3</t>
    </r>
    <r>
      <rPr>
        <sz val="10"/>
        <rFont val="Source Sans Pro"/>
        <family val="2"/>
      </rPr>
      <t>Corresponde a horas de Proyecto de Impacto Social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</si>
</sst>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Source Sans Pro"/>
      <family val="2"/>
    </font>
    <font>
      <b/>
      <sz val="11"/>
      <color theme="1"/>
      <name val="Source Sans Pro"/>
      <family val="2"/>
    </font>
    <font>
      <b/>
      <sz val="11"/>
      <color theme="0"/>
      <name val="Source Sans Pro"/>
      <family val="2"/>
    </font>
    <font>
      <b/>
      <sz val="10"/>
      <color rgb="FF000000"/>
      <name val="Source Sans Pro"/>
      <family val="2"/>
    </font>
    <font>
      <sz val="10"/>
      <color theme="1"/>
      <name val="Calibri"/>
      <family val="2"/>
      <scheme val="minor"/>
    </font>
    <font>
      <sz val="10"/>
      <color rgb="FF000000"/>
      <name val="Source Sans Pro"/>
      <family val="2"/>
    </font>
    <font>
      <sz val="11"/>
      <color theme="0"/>
      <name val="Source Sans Pro"/>
      <family val="2"/>
    </font>
    <font>
      <sz val="11"/>
      <color theme="1"/>
      <name val="Calibri"/>
      <family val="2"/>
      <scheme val="minor"/>
    </font>
    <font>
      <sz val="11"/>
      <color rgb="FFFF0000"/>
      <name val="Source Sans Pro"/>
      <family val="2"/>
    </font>
    <font>
      <sz val="10"/>
      <name val="Arial"/>
      <family val="2"/>
    </font>
    <font>
      <sz val="11"/>
      <name val="Source Sans Pro"/>
      <family val="2"/>
    </font>
    <font>
      <b/>
      <sz val="11"/>
      <color rgb="FFFF0000"/>
      <name val="Source Sans Pro"/>
      <family val="2"/>
    </font>
    <font>
      <b/>
      <sz val="11"/>
      <name val="Source Sans Pro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C00000"/>
      <name val="Source Sans Pro"/>
      <family val="2"/>
    </font>
    <font>
      <sz val="11"/>
      <color theme="1"/>
      <name val="Source Sans Pro"/>
      <family val="2"/>
    </font>
    <font>
      <sz val="11"/>
      <color rgb="FF000000"/>
      <name val="Source Sans Pro"/>
      <family val="2"/>
    </font>
    <font>
      <b/>
      <sz val="11"/>
      <color rgb="FF000000"/>
      <name val="Source Sans Pro"/>
      <family val="2"/>
    </font>
    <font>
      <sz val="11"/>
      <color indexed="8"/>
      <name val="Calibri"/>
      <family val="2"/>
    </font>
    <font>
      <sz val="10"/>
      <name val="Source Sans Pro"/>
      <family val="2"/>
    </font>
    <font>
      <b/>
      <sz val="10"/>
      <name val="Source Sans Pro"/>
      <family val="2"/>
    </font>
    <font>
      <sz val="8"/>
      <name val="Calibri"/>
      <family val="2"/>
      <scheme val="minor"/>
    </font>
    <font>
      <vertAlign val="superscript"/>
      <sz val="10"/>
      <name val="Source Sans Pro"/>
      <family val="2"/>
    </font>
    <font>
      <b/>
      <sz val="10"/>
      <color theme="9"/>
      <name val="Source Sans Pro"/>
      <family val="2"/>
    </font>
    <font>
      <b/>
      <vertAlign val="superscript"/>
      <sz val="10"/>
      <color theme="9"/>
      <name val="Source Sans Pro"/>
      <family val="2"/>
    </font>
    <font>
      <sz val="10"/>
      <color theme="9"/>
      <name val="Source Sans Pro"/>
      <family val="2"/>
    </font>
  </fonts>
  <fills count="1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DD6EE"/>
        <bgColor rgb="FFBDD6EE"/>
      </patternFill>
    </fill>
    <fill>
      <patternFill patternType="solid">
        <fgColor rgb="FF003B5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C4E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89999084444715716"/>
        <bgColor rgb="FFBDD6EE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9" tint="-0.499984740745262"/>
        <bgColor rgb="FF8EAADB"/>
      </patternFill>
    </fill>
    <fill>
      <patternFill patternType="lightDown">
        <fgColor theme="9" tint="-0.499984740745262"/>
        <bgColor indexed="65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0" fillId="0" borderId="0"/>
    <xf numFmtId="0" fontId="8" fillId="0" borderId="0"/>
    <xf numFmtId="0" fontId="10" fillId="0" borderId="0"/>
    <xf numFmtId="0" fontId="20" fillId="0" borderId="0"/>
  </cellStyleXfs>
  <cellXfs count="18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9" fillId="7" borderId="0" xfId="0" applyFont="1" applyFill="1"/>
    <xf numFmtId="0" fontId="1" fillId="7" borderId="0" xfId="0" applyFont="1" applyFill="1"/>
    <xf numFmtId="0" fontId="11" fillId="0" borderId="6" xfId="2" applyFont="1" applyBorder="1" applyAlignment="1">
      <alignment vertical="center"/>
    </xf>
    <xf numFmtId="0" fontId="11" fillId="0" borderId="6" xfId="0" applyFont="1" applyBorder="1" applyAlignment="1">
      <alignment vertical="center" wrapText="1"/>
    </xf>
    <xf numFmtId="0" fontId="11" fillId="0" borderId="6" xfId="1" applyFont="1" applyBorder="1" applyAlignment="1">
      <alignment vertical="center"/>
    </xf>
    <xf numFmtId="0" fontId="11" fillId="0" borderId="6" xfId="2" applyFont="1" applyBorder="1" applyAlignment="1">
      <alignment vertical="center" wrapText="1"/>
    </xf>
    <xf numFmtId="0" fontId="1" fillId="9" borderId="0" xfId="0" applyFont="1" applyFill="1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0" xfId="0" applyFont="1"/>
    <xf numFmtId="0" fontId="1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1" fillId="0" borderId="8" xfId="1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1" fillId="0" borderId="6" xfId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8" borderId="0" xfId="0" applyFont="1" applyFill="1"/>
    <xf numFmtId="0" fontId="11" fillId="8" borderId="6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9" fillId="8" borderId="0" xfId="0" applyFont="1" applyFill="1"/>
    <xf numFmtId="0" fontId="0" fillId="8" borderId="0" xfId="0" applyFill="1"/>
    <xf numFmtId="0" fontId="1" fillId="8" borderId="1" xfId="0" applyFont="1" applyFill="1" applyBorder="1" applyAlignment="1">
      <alignment vertical="center" wrapText="1"/>
    </xf>
    <xf numFmtId="0" fontId="11" fillId="8" borderId="7" xfId="2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6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4" xfId="0" applyFont="1" applyBorder="1"/>
    <xf numFmtId="0" fontId="11" fillId="8" borderId="6" xfId="2" applyFont="1" applyFill="1" applyBorder="1" applyAlignment="1">
      <alignment vertical="center" wrapText="1"/>
    </xf>
    <xf numFmtId="0" fontId="11" fillId="0" borderId="7" xfId="2" applyFont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1" fillId="8" borderId="7" xfId="2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7" fillId="8" borderId="0" xfId="0" applyFont="1" applyFill="1"/>
    <xf numFmtId="0" fontId="14" fillId="8" borderId="0" xfId="0" applyFont="1" applyFill="1"/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8" borderId="2" xfId="0" applyFont="1" applyFill="1" applyBorder="1"/>
    <xf numFmtId="0" fontId="11" fillId="8" borderId="8" xfId="1" applyFont="1" applyFill="1" applyBorder="1" applyAlignment="1">
      <alignment vertical="center"/>
    </xf>
    <xf numFmtId="0" fontId="1" fillId="8" borderId="2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/>
    <xf numFmtId="0" fontId="11" fillId="0" borderId="7" xfId="1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11" fillId="0" borderId="1" xfId="1" applyFont="1" applyBorder="1" applyAlignment="1">
      <alignment vertical="center"/>
    </xf>
    <xf numFmtId="0" fontId="11" fillId="8" borderId="1" xfId="1" applyFont="1" applyFill="1" applyBorder="1" applyAlignment="1">
      <alignment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 wrapText="1"/>
    </xf>
    <xf numFmtId="0" fontId="11" fillId="8" borderId="3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11" fillId="10" borderId="1" xfId="0" applyFont="1" applyFill="1" applyBorder="1"/>
    <xf numFmtId="16" fontId="1" fillId="0" borderId="6" xfId="0" applyNumberFormat="1" applyFont="1" applyBorder="1" applyAlignment="1">
      <alignment horizontal="center" vertical="center"/>
    </xf>
    <xf numFmtId="0" fontId="16" fillId="8" borderId="0" xfId="0" applyFont="1" applyFill="1" applyAlignment="1">
      <alignment horizontal="center" wrapText="1"/>
    </xf>
    <xf numFmtId="0" fontId="11" fillId="0" borderId="4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/>
    </xf>
    <xf numFmtId="0" fontId="17" fillId="8" borderId="0" xfId="0" applyFont="1" applyFill="1"/>
    <xf numFmtId="0" fontId="5" fillId="8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1" fillId="8" borderId="0" xfId="0" applyFont="1" applyFill="1" applyAlignment="1">
      <alignment vertical="center" wrapText="1"/>
    </xf>
    <xf numFmtId="0" fontId="21" fillId="0" borderId="6" xfId="1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 wrapText="1"/>
    </xf>
    <xf numFmtId="0" fontId="21" fillId="0" borderId="8" xfId="1" applyFont="1" applyBorder="1" applyAlignment="1">
      <alignment vertical="center"/>
    </xf>
    <xf numFmtId="0" fontId="21" fillId="0" borderId="1" xfId="1" applyFont="1" applyBorder="1" applyAlignment="1">
      <alignment vertical="center"/>
    </xf>
    <xf numFmtId="0" fontId="21" fillId="0" borderId="7" xfId="1" applyFont="1" applyBorder="1" applyAlignment="1">
      <alignment vertical="center"/>
    </xf>
    <xf numFmtId="0" fontId="21" fillId="0" borderId="6" xfId="1" applyFont="1" applyBorder="1" applyAlignment="1">
      <alignment vertical="center"/>
    </xf>
    <xf numFmtId="0" fontId="21" fillId="0" borderId="6" xfId="1" applyFont="1" applyBorder="1" applyAlignment="1">
      <alignment vertical="center" wrapText="1"/>
    </xf>
    <xf numFmtId="0" fontId="21" fillId="0" borderId="6" xfId="2" applyFont="1" applyBorder="1" applyAlignment="1">
      <alignment vertical="center" wrapText="1"/>
    </xf>
    <xf numFmtId="0" fontId="21" fillId="0" borderId="6" xfId="2" applyFont="1" applyBorder="1" applyAlignment="1">
      <alignment vertical="center"/>
    </xf>
    <xf numFmtId="0" fontId="21" fillId="0" borderId="6" xfId="0" applyFont="1" applyBorder="1" applyAlignment="1">
      <alignment horizontal="left" vertical="center" wrapText="1"/>
    </xf>
    <xf numFmtId="0" fontId="21" fillId="0" borderId="6" xfId="0" quotePrefix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16" fontId="21" fillId="0" borderId="6" xfId="0" applyNumberFormat="1" applyFont="1" applyBorder="1" applyAlignment="1">
      <alignment horizontal="center" vertical="center"/>
    </xf>
    <xf numFmtId="0" fontId="25" fillId="12" borderId="1" xfId="0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/>
    </xf>
    <xf numFmtId="0" fontId="22" fillId="15" borderId="6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 wrapText="1"/>
    </xf>
    <xf numFmtId="0" fontId="21" fillId="0" borderId="7" xfId="2" applyFont="1" applyBorder="1" applyAlignment="1">
      <alignment vertical="center" wrapText="1"/>
    </xf>
    <xf numFmtId="0" fontId="21" fillId="0" borderId="1" xfId="0" quotePrefix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1" fillId="0" borderId="6" xfId="0" applyFont="1" applyBorder="1" applyAlignment="1">
      <alignment vertical="center" wrapText="1"/>
    </xf>
    <xf numFmtId="0" fontId="25" fillId="12" borderId="11" xfId="0" applyFont="1" applyFill="1" applyBorder="1" applyAlignment="1">
      <alignment vertical="center" wrapText="1"/>
    </xf>
    <xf numFmtId="0" fontId="25" fillId="12" borderId="5" xfId="0" applyFont="1" applyFill="1" applyBorder="1" applyAlignment="1">
      <alignment vertical="center" wrapText="1"/>
    </xf>
    <xf numFmtId="0" fontId="25" fillId="12" borderId="1" xfId="0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0" fontId="22" fillId="18" borderId="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6" fillId="8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11" fillId="10" borderId="4" xfId="0" applyFont="1" applyFill="1" applyBorder="1" applyAlignment="1">
      <alignment horizontal="center"/>
    </xf>
    <xf numFmtId="0" fontId="15" fillId="0" borderId="5" xfId="0" applyFont="1" applyBorder="1"/>
    <xf numFmtId="0" fontId="13" fillId="10" borderId="4" xfId="0" applyFont="1" applyFill="1" applyBorder="1" applyAlignment="1">
      <alignment horizontal="left" wrapText="1"/>
    </xf>
    <xf numFmtId="0" fontId="15" fillId="0" borderId="11" xfId="0" applyFont="1" applyBorder="1"/>
    <xf numFmtId="0" fontId="7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3" fillId="4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11" fillId="10" borderId="5" xfId="0" applyFont="1" applyFill="1" applyBorder="1" applyAlignment="1">
      <alignment horizontal="center"/>
    </xf>
    <xf numFmtId="0" fontId="13" fillId="10" borderId="12" xfId="0" applyFont="1" applyFill="1" applyBorder="1" applyAlignment="1">
      <alignment horizontal="left" wrapText="1"/>
    </xf>
    <xf numFmtId="0" fontId="13" fillId="10" borderId="13" xfId="0" applyFont="1" applyFill="1" applyBorder="1" applyAlignment="1">
      <alignment horizontal="left" wrapText="1"/>
    </xf>
    <xf numFmtId="0" fontId="13" fillId="10" borderId="14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16" fillId="8" borderId="9" xfId="0" applyFont="1" applyFill="1" applyBorder="1" applyAlignment="1">
      <alignment horizontal="center" wrapText="1"/>
    </xf>
    <xf numFmtId="0" fontId="16" fillId="8" borderId="0" xfId="0" applyFont="1" applyFill="1" applyAlignment="1">
      <alignment horizontal="center" wrapText="1"/>
    </xf>
    <xf numFmtId="0" fontId="2" fillId="6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2" fillId="13" borderId="4" xfId="0" applyFont="1" applyFill="1" applyBorder="1" applyAlignment="1">
      <alignment horizontal="right" vertical="center"/>
    </xf>
    <xf numFmtId="0" fontId="22" fillId="13" borderId="11" xfId="0" applyFont="1" applyFill="1" applyBorder="1" applyAlignment="1">
      <alignment horizontal="right" vertical="center"/>
    </xf>
    <xf numFmtId="0" fontId="22" fillId="13" borderId="5" xfId="0" applyFont="1" applyFill="1" applyBorder="1" applyAlignment="1">
      <alignment horizontal="right" vertical="center"/>
    </xf>
    <xf numFmtId="0" fontId="25" fillId="14" borderId="1" xfId="0" applyFont="1" applyFill="1" applyBorder="1" applyAlignment="1">
      <alignment horizontal="center" vertical="center" wrapText="1"/>
    </xf>
    <xf numFmtId="0" fontId="21" fillId="15" borderId="4" xfId="0" applyFont="1" applyFill="1" applyBorder="1" applyAlignment="1">
      <alignment horizontal="center" vertical="center"/>
    </xf>
    <xf numFmtId="0" fontId="21" fillId="16" borderId="11" xfId="0" applyFont="1" applyFill="1" applyBorder="1" applyAlignment="1">
      <alignment vertical="center"/>
    </xf>
    <xf numFmtId="0" fontId="22" fillId="15" borderId="6" xfId="0" applyFont="1" applyFill="1" applyBorder="1" applyAlignment="1">
      <alignment horizontal="left" vertical="center" wrapText="1"/>
    </xf>
    <xf numFmtId="0" fontId="25" fillId="12" borderId="4" xfId="0" applyFont="1" applyFill="1" applyBorder="1" applyAlignment="1">
      <alignment horizontal="center" vertical="center" wrapText="1"/>
    </xf>
    <xf numFmtId="0" fontId="25" fillId="12" borderId="11" xfId="0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/>
    </xf>
    <xf numFmtId="0" fontId="25" fillId="12" borderId="1" xfId="0" applyFont="1" applyFill="1" applyBorder="1" applyAlignment="1">
      <alignment horizontal="center" vertical="center" wrapText="1"/>
    </xf>
    <xf numFmtId="0" fontId="25" fillId="12" borderId="2" xfId="0" applyFont="1" applyFill="1" applyBorder="1" applyAlignment="1">
      <alignment horizontal="center" vertical="center" wrapText="1"/>
    </xf>
    <xf numFmtId="0" fontId="25" fillId="12" borderId="3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5" fillId="12" borderId="5" xfId="0" applyFont="1" applyFill="1" applyBorder="1" applyAlignment="1">
      <alignment horizontal="center" vertical="center" wrapText="1"/>
    </xf>
    <xf numFmtId="0" fontId="25" fillId="12" borderId="4" xfId="0" applyFont="1" applyFill="1" applyBorder="1" applyAlignment="1">
      <alignment horizontal="left" vertical="center" wrapText="1"/>
    </xf>
    <xf numFmtId="0" fontId="25" fillId="12" borderId="11" xfId="0" applyFont="1" applyFill="1" applyBorder="1" applyAlignment="1">
      <alignment horizontal="left" vertical="center" wrapText="1"/>
    </xf>
    <xf numFmtId="0" fontId="25" fillId="12" borderId="5" xfId="0" applyFont="1" applyFill="1" applyBorder="1" applyAlignment="1">
      <alignment horizontal="left" vertical="center" wrapText="1"/>
    </xf>
    <xf numFmtId="0" fontId="27" fillId="17" borderId="4" xfId="0" applyFont="1" applyFill="1" applyBorder="1" applyAlignment="1">
      <alignment horizontal="center" vertical="center"/>
    </xf>
    <xf numFmtId="0" fontId="27" fillId="17" borderId="5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5" fillId="17" borderId="15" xfId="0" applyFont="1" applyFill="1" applyBorder="1" applyAlignment="1">
      <alignment horizontal="left" vertical="center" wrapText="1"/>
    </xf>
    <xf numFmtId="0" fontId="25" fillId="17" borderId="16" xfId="0" applyFont="1" applyFill="1" applyBorder="1" applyAlignment="1">
      <alignment horizontal="left" vertical="center" wrapText="1"/>
    </xf>
    <xf numFmtId="0" fontId="25" fillId="17" borderId="17" xfId="0" applyFont="1" applyFill="1" applyBorder="1" applyAlignment="1">
      <alignment horizontal="left" vertical="center" wrapText="1"/>
    </xf>
  </cellXfs>
  <cellStyles count="5">
    <cellStyle name="Excel Built-in Normal" xfId="4" xr:uid="{FB659F5E-4F8F-46CB-9759-785410FBF903}"/>
    <cellStyle name="Normal" xfId="0" builtinId="0"/>
    <cellStyle name="Normal 3 2" xfId="2" xr:uid="{8CC7D4BE-5B6D-460B-A3D3-44EB0D14F62C}"/>
    <cellStyle name="Normal 4" xfId="1" xr:uid="{884B2EA8-DB45-4D3E-B9C1-988733175220}"/>
    <cellStyle name="Normal 4 2" xfId="3" xr:uid="{C6EFE374-9AFB-45E0-9448-459050E42E88}"/>
  </cellStyles>
  <dxfs count="0"/>
  <tableStyles count="0" defaultTableStyle="TableStyleMedium2" defaultPivotStyle="PivotStyleLight16"/>
  <colors>
    <mruColors>
      <color rgb="FF80C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Personalizado 1">
      <a:dk1>
        <a:srgbClr val="003B5C"/>
      </a:dk1>
      <a:lt1>
        <a:srgbClr val="00B5E2"/>
      </a:lt1>
      <a:dk2>
        <a:srgbClr val="ED7102"/>
      </a:dk2>
      <a:lt2>
        <a:srgbClr val="E61983"/>
      </a:lt2>
      <a:accent1>
        <a:srgbClr val="FECD1B"/>
      </a:accent1>
      <a:accent2>
        <a:srgbClr val="76B72A"/>
      </a:accent2>
      <a:accent3>
        <a:srgbClr val="4DBCC6"/>
      </a:accent3>
      <a:accent4>
        <a:srgbClr val="BCBCBC"/>
      </a:accent4>
      <a:accent5>
        <a:srgbClr val="000000"/>
      </a:accent5>
      <a:accent6>
        <a:srgbClr val="FFFFFF"/>
      </a:accent6>
      <a:hlink>
        <a:srgbClr val="945F38"/>
      </a:hlink>
      <a:folHlink>
        <a:srgbClr val="6831D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4851-1242-49DF-AA9E-8B49E15064CC}">
  <dimension ref="A1:BF112"/>
  <sheetViews>
    <sheetView topLeftCell="A81" workbookViewId="0">
      <selection activeCell="K108" sqref="K108"/>
    </sheetView>
  </sheetViews>
  <sheetFormatPr baseColWidth="10" defaultColWidth="11.375" defaultRowHeight="14.3" x14ac:dyDescent="0.25"/>
  <cols>
    <col min="3" max="3" width="27.75" customWidth="1"/>
    <col min="4" max="4" width="15.875" customWidth="1"/>
    <col min="10" max="10" width="12.375" customWidth="1"/>
    <col min="12" max="12" width="13.375" customWidth="1"/>
    <col min="13" max="13" width="11.375" style="28"/>
    <col min="14" max="14" width="11.375" style="49"/>
    <col min="15" max="58" width="11.375" style="28"/>
  </cols>
  <sheetData>
    <row r="1" spans="1:58" s="1" customFormat="1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24"/>
      <c r="M1" s="24"/>
      <c r="N1" s="48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</row>
    <row r="2" spans="1:58" s="1" customFormat="1" x14ac:dyDescent="0.25">
      <c r="A2" s="136" t="s">
        <v>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4"/>
      <c r="M2" s="24"/>
      <c r="N2" s="48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</row>
    <row r="3" spans="1:58" s="1" customFormat="1" x14ac:dyDescent="0.25">
      <c r="A3" s="136" t="s">
        <v>2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4"/>
      <c r="M3" s="24"/>
      <c r="N3" s="48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</row>
    <row r="4" spans="1:58" s="1" customFormat="1" x14ac:dyDescent="0.25">
      <c r="A4" s="136" t="s">
        <v>3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4"/>
      <c r="M4" s="24"/>
      <c r="N4" s="48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</row>
    <row r="5" spans="1:58" s="1" customFormat="1" x14ac:dyDescent="0.25">
      <c r="A5" s="136" t="s">
        <v>4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4"/>
      <c r="M5" s="24"/>
      <c r="N5" s="48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</row>
    <row r="6" spans="1:58" s="1" customFormat="1" x14ac:dyDescent="0.25">
      <c r="A6" s="84"/>
      <c r="B6" s="84"/>
      <c r="C6" s="84"/>
      <c r="D6" s="84"/>
      <c r="E6" s="84"/>
      <c r="F6" s="84"/>
      <c r="G6" s="84"/>
      <c r="H6" s="84"/>
      <c r="I6" s="84"/>
      <c r="J6" s="84"/>
      <c r="K6" s="84"/>
      <c r="L6" s="24"/>
      <c r="M6" s="24"/>
      <c r="N6" s="48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</row>
    <row r="7" spans="1:58" s="1" customFormat="1" x14ac:dyDescent="0.25">
      <c r="A7" s="85">
        <v>1</v>
      </c>
      <c r="B7" s="135" t="s">
        <v>5</v>
      </c>
      <c r="C7" s="135"/>
      <c r="D7" s="135"/>
      <c r="E7" s="135"/>
      <c r="F7" s="135"/>
      <c r="G7" s="135"/>
      <c r="H7" s="135"/>
      <c r="I7" s="135"/>
      <c r="J7" s="135"/>
      <c r="K7" s="135"/>
      <c r="L7" s="24"/>
      <c r="M7" s="24"/>
      <c r="N7" s="4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</row>
    <row r="8" spans="1:58" s="1" customFormat="1" x14ac:dyDescent="0.25">
      <c r="A8" s="85">
        <v>2</v>
      </c>
      <c r="B8" s="135" t="s">
        <v>6</v>
      </c>
      <c r="C8" s="135"/>
      <c r="D8" s="135"/>
      <c r="E8" s="135"/>
      <c r="F8" s="135"/>
      <c r="G8" s="135"/>
      <c r="H8" s="135"/>
      <c r="I8" s="135"/>
      <c r="J8" s="135"/>
      <c r="K8" s="135"/>
      <c r="L8" s="24"/>
      <c r="M8" s="24"/>
      <c r="N8" s="48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</row>
    <row r="9" spans="1:58" s="1" customFormat="1" x14ac:dyDescent="0.25">
      <c r="A9" s="85">
        <v>3</v>
      </c>
      <c r="B9" s="135" t="s">
        <v>7</v>
      </c>
      <c r="C9" s="135"/>
      <c r="D9" s="135"/>
      <c r="E9" s="135"/>
      <c r="F9" s="135"/>
      <c r="G9" s="135"/>
      <c r="H9" s="135"/>
      <c r="I9" s="135"/>
      <c r="J9" s="135"/>
      <c r="K9" s="135"/>
      <c r="L9" s="24"/>
      <c r="M9" s="24"/>
      <c r="N9" s="48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</row>
    <row r="10" spans="1:58" s="1" customFormat="1" x14ac:dyDescent="0.25">
      <c r="A10" s="85">
        <v>4</v>
      </c>
      <c r="B10" s="135" t="s">
        <v>8</v>
      </c>
      <c r="C10" s="135"/>
      <c r="D10" s="135"/>
      <c r="E10" s="135"/>
      <c r="F10" s="135"/>
      <c r="G10" s="135"/>
      <c r="H10" s="135"/>
      <c r="I10" s="135"/>
      <c r="J10" s="135"/>
      <c r="K10" s="135"/>
      <c r="L10" s="24"/>
      <c r="M10" s="24"/>
      <c r="N10" s="48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</row>
    <row r="11" spans="1:58" s="1" customFormat="1" x14ac:dyDescent="0.25">
      <c r="A11" s="85">
        <v>5</v>
      </c>
      <c r="B11" s="135" t="s">
        <v>140</v>
      </c>
      <c r="C11" s="135"/>
      <c r="D11" s="135"/>
      <c r="E11" s="135"/>
      <c r="F11" s="135"/>
      <c r="G11" s="135"/>
      <c r="H11" s="135"/>
      <c r="I11" s="135"/>
      <c r="J11" s="135"/>
      <c r="K11" s="135"/>
      <c r="L11" s="24"/>
      <c r="M11" s="24"/>
      <c r="N11" s="48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</row>
    <row r="12" spans="1:58" s="1" customFormat="1" x14ac:dyDescent="0.25">
      <c r="A12" s="85">
        <v>6</v>
      </c>
      <c r="B12" s="135" t="s">
        <v>141</v>
      </c>
      <c r="C12" s="135"/>
      <c r="D12" s="135"/>
      <c r="E12" s="135"/>
      <c r="F12" s="135"/>
      <c r="G12" s="135"/>
      <c r="H12" s="135"/>
      <c r="I12" s="135"/>
      <c r="J12" s="135"/>
      <c r="K12" s="135"/>
      <c r="L12" s="24"/>
      <c r="M12" s="24"/>
      <c r="N12" s="48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</row>
    <row r="13" spans="1:58" s="1" customFormat="1" x14ac:dyDescent="0.25">
      <c r="A13" s="24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24"/>
      <c r="N13" s="48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</row>
    <row r="14" spans="1:58" s="1" customFormat="1" ht="54" customHeight="1" x14ac:dyDescent="0.25">
      <c r="A14" s="134" t="s">
        <v>9</v>
      </c>
      <c r="B14" s="134" t="s">
        <v>10</v>
      </c>
      <c r="C14" s="134" t="s">
        <v>11</v>
      </c>
      <c r="D14" s="134" t="s">
        <v>12</v>
      </c>
      <c r="E14" s="134" t="s">
        <v>13</v>
      </c>
      <c r="F14" s="134" t="s">
        <v>14</v>
      </c>
      <c r="G14" s="134"/>
      <c r="H14" s="141" t="s">
        <v>15</v>
      </c>
      <c r="I14" s="134" t="s">
        <v>16</v>
      </c>
      <c r="J14" s="134" t="s">
        <v>17</v>
      </c>
      <c r="K14" s="134" t="s">
        <v>18</v>
      </c>
      <c r="L14" s="134" t="s">
        <v>19</v>
      </c>
      <c r="M14" s="24"/>
      <c r="N14" s="48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</row>
    <row r="15" spans="1:58" s="1" customFormat="1" x14ac:dyDescent="0.25">
      <c r="A15" s="134"/>
      <c r="B15" s="134"/>
      <c r="C15" s="134"/>
      <c r="D15" s="134"/>
      <c r="E15" s="134"/>
      <c r="F15" s="34" t="s">
        <v>20</v>
      </c>
      <c r="G15" s="34" t="s">
        <v>21</v>
      </c>
      <c r="H15" s="142"/>
      <c r="I15" s="134"/>
      <c r="J15" s="134"/>
      <c r="K15" s="134"/>
      <c r="L15" s="134"/>
      <c r="M15" s="24"/>
      <c r="N15" s="48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</row>
    <row r="16" spans="1:58" s="1" customFormat="1" x14ac:dyDescent="0.25">
      <c r="A16" s="143" t="s">
        <v>22</v>
      </c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24"/>
      <c r="N16" s="48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</row>
    <row r="17" spans="1:58" s="1" customFormat="1" ht="14.95" customHeight="1" x14ac:dyDescent="0.25">
      <c r="A17" s="144" t="s">
        <v>23</v>
      </c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24"/>
      <c r="N17" s="48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</row>
    <row r="18" spans="1:58" s="7" customFormat="1" ht="28.55" x14ac:dyDescent="0.25">
      <c r="A18" s="2">
        <v>1</v>
      </c>
      <c r="B18" s="72"/>
      <c r="C18" s="72" t="s">
        <v>24</v>
      </c>
      <c r="D18" s="2">
        <v>1</v>
      </c>
      <c r="E18" s="2" t="s">
        <v>25</v>
      </c>
      <c r="F18" s="2">
        <v>1</v>
      </c>
      <c r="G18" s="2">
        <v>2</v>
      </c>
      <c r="H18" s="2">
        <f>F18+G18</f>
        <v>3</v>
      </c>
      <c r="I18" s="2">
        <v>16</v>
      </c>
      <c r="J18" s="2">
        <f>(F18*18+G18*18+I18)</f>
        <v>70</v>
      </c>
      <c r="K18" s="2">
        <v>4</v>
      </c>
      <c r="L18" s="2" t="s">
        <v>26</v>
      </c>
      <c r="M18" s="24"/>
      <c r="N18" s="48" t="s">
        <v>27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</row>
    <row r="19" spans="1:58" s="7" customFormat="1" x14ac:dyDescent="0.25">
      <c r="A19" s="2">
        <v>2</v>
      </c>
      <c r="B19" s="72"/>
      <c r="C19" s="72" t="s">
        <v>28</v>
      </c>
      <c r="D19" s="2">
        <v>1</v>
      </c>
      <c r="E19" s="2" t="s">
        <v>25</v>
      </c>
      <c r="F19" s="2">
        <v>2</v>
      </c>
      <c r="G19" s="2">
        <v>2</v>
      </c>
      <c r="H19" s="2">
        <f t="shared" ref="H19:H23" si="0">F19+G19</f>
        <v>4</v>
      </c>
      <c r="I19" s="2">
        <v>0</v>
      </c>
      <c r="J19" s="2">
        <f>(F19*18+G19*18+I19)</f>
        <v>72</v>
      </c>
      <c r="K19" s="2">
        <v>4</v>
      </c>
      <c r="L19" s="2" t="s">
        <v>26</v>
      </c>
      <c r="M19" s="24"/>
      <c r="N19" s="48" t="s">
        <v>27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</row>
    <row r="20" spans="1:58" s="7" customFormat="1" x14ac:dyDescent="0.25">
      <c r="A20" s="2">
        <v>3</v>
      </c>
      <c r="B20" s="72"/>
      <c r="C20" s="72" t="s">
        <v>29</v>
      </c>
      <c r="D20" s="2">
        <v>2</v>
      </c>
      <c r="E20" s="2" t="s">
        <v>25</v>
      </c>
      <c r="F20" s="2">
        <v>2</v>
      </c>
      <c r="G20" s="2">
        <v>2</v>
      </c>
      <c r="H20" s="2">
        <f t="shared" si="0"/>
        <v>4</v>
      </c>
      <c r="I20" s="2">
        <v>0</v>
      </c>
      <c r="J20" s="2">
        <f t="shared" ref="J20:J21" si="1">(F20*18+G20*18+I20)</f>
        <v>72</v>
      </c>
      <c r="K20" s="2">
        <v>4</v>
      </c>
      <c r="L20" s="2" t="s">
        <v>28</v>
      </c>
      <c r="M20" s="24"/>
      <c r="N20" s="48" t="s">
        <v>27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</row>
    <row r="21" spans="1:58" s="7" customFormat="1" x14ac:dyDescent="0.25">
      <c r="A21" s="2">
        <v>4</v>
      </c>
      <c r="B21" s="72"/>
      <c r="C21" s="72" t="s">
        <v>30</v>
      </c>
      <c r="D21" s="2">
        <v>3</v>
      </c>
      <c r="E21" s="2" t="s">
        <v>25</v>
      </c>
      <c r="F21" s="2">
        <v>2</v>
      </c>
      <c r="G21" s="2">
        <v>2</v>
      </c>
      <c r="H21" s="2">
        <f t="shared" si="0"/>
        <v>4</v>
      </c>
      <c r="I21" s="2">
        <v>0</v>
      </c>
      <c r="J21" s="2">
        <f t="shared" si="1"/>
        <v>72</v>
      </c>
      <c r="K21" s="2">
        <v>4</v>
      </c>
      <c r="L21" s="2" t="s">
        <v>29</v>
      </c>
      <c r="M21" s="24"/>
      <c r="N21" s="48" t="s">
        <v>27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</row>
    <row r="22" spans="1:58" s="7" customFormat="1" x14ac:dyDescent="0.25">
      <c r="A22" s="2">
        <v>5</v>
      </c>
      <c r="B22" s="72"/>
      <c r="C22" s="72" t="s">
        <v>31</v>
      </c>
      <c r="D22" s="2">
        <v>4</v>
      </c>
      <c r="E22" s="2" t="s">
        <v>25</v>
      </c>
      <c r="F22" s="2">
        <v>2</v>
      </c>
      <c r="G22" s="2">
        <v>2</v>
      </c>
      <c r="H22" s="2">
        <f t="shared" si="0"/>
        <v>4</v>
      </c>
      <c r="I22" s="2">
        <v>0</v>
      </c>
      <c r="J22" s="2">
        <v>72</v>
      </c>
      <c r="K22" s="2">
        <v>4</v>
      </c>
      <c r="L22" s="2" t="s">
        <v>30</v>
      </c>
      <c r="M22" s="24"/>
      <c r="N22" s="48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</row>
    <row r="23" spans="1:58" s="7" customFormat="1" ht="57.1" x14ac:dyDescent="0.25">
      <c r="A23" s="2">
        <v>6</v>
      </c>
      <c r="B23" s="72"/>
      <c r="C23" s="72" t="s">
        <v>32</v>
      </c>
      <c r="D23" s="2">
        <v>4</v>
      </c>
      <c r="E23" s="2" t="s">
        <v>25</v>
      </c>
      <c r="F23" s="2">
        <v>1</v>
      </c>
      <c r="G23" s="2">
        <v>2</v>
      </c>
      <c r="H23" s="2">
        <f t="shared" si="0"/>
        <v>3</v>
      </c>
      <c r="I23" s="2">
        <v>16</v>
      </c>
      <c r="J23" s="2">
        <f>(F23*18+G23*18+I23)</f>
        <v>70</v>
      </c>
      <c r="K23" s="2">
        <v>4</v>
      </c>
      <c r="L23" s="2" t="s">
        <v>24</v>
      </c>
      <c r="M23" s="24"/>
      <c r="N23" s="48" t="s">
        <v>27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</row>
    <row r="24" spans="1:58" s="7" customFormat="1" ht="14.95" customHeight="1" x14ac:dyDescent="0.25">
      <c r="A24" s="137"/>
      <c r="B24" s="138"/>
      <c r="C24" s="139" t="s">
        <v>116</v>
      </c>
      <c r="D24" s="140"/>
      <c r="E24" s="138"/>
      <c r="F24" s="71">
        <f>SUM(F18:F23)</f>
        <v>10</v>
      </c>
      <c r="G24" s="71">
        <f t="shared" ref="G24:K24" si="2">SUM(G18:G23)</f>
        <v>12</v>
      </c>
      <c r="H24" s="71">
        <f t="shared" si="2"/>
        <v>22</v>
      </c>
      <c r="I24" s="71">
        <f t="shared" si="2"/>
        <v>32</v>
      </c>
      <c r="J24" s="71">
        <f t="shared" si="2"/>
        <v>428</v>
      </c>
      <c r="K24" s="71">
        <f t="shared" si="2"/>
        <v>24</v>
      </c>
      <c r="L24" s="71"/>
      <c r="M24" s="24"/>
      <c r="N24" s="48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</row>
    <row r="25" spans="1:58" s="1" customFormat="1" ht="14.95" customHeight="1" x14ac:dyDescent="0.25">
      <c r="A25" s="144" t="s">
        <v>33</v>
      </c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24"/>
      <c r="N25" s="48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</row>
    <row r="26" spans="1:58" s="7" customFormat="1" x14ac:dyDescent="0.25">
      <c r="A26" s="13">
        <v>7</v>
      </c>
      <c r="B26" s="13"/>
      <c r="C26" s="13" t="s">
        <v>34</v>
      </c>
      <c r="D26" s="2">
        <v>1</v>
      </c>
      <c r="E26" s="2" t="s">
        <v>35</v>
      </c>
      <c r="F26" s="2">
        <v>2</v>
      </c>
      <c r="G26" s="2">
        <v>2</v>
      </c>
      <c r="H26" s="2">
        <f>F26+G26</f>
        <v>4</v>
      </c>
      <c r="I26" s="2">
        <v>0</v>
      </c>
      <c r="J26" s="2">
        <f t="shared" ref="J26:J31" si="3">(F26*18+G26*18+I26)</f>
        <v>72</v>
      </c>
      <c r="K26" s="2">
        <v>4</v>
      </c>
      <c r="L26" s="20" t="s">
        <v>26</v>
      </c>
      <c r="M26" s="24"/>
      <c r="N26" s="48" t="s">
        <v>27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</row>
    <row r="27" spans="1:58" s="7" customFormat="1" x14ac:dyDescent="0.25">
      <c r="A27" s="13">
        <v>8</v>
      </c>
      <c r="B27" s="13"/>
      <c r="C27" s="13" t="s">
        <v>36</v>
      </c>
      <c r="D27" s="2">
        <v>1</v>
      </c>
      <c r="E27" s="2" t="s">
        <v>35</v>
      </c>
      <c r="F27" s="2">
        <v>4</v>
      </c>
      <c r="G27" s="2">
        <v>0</v>
      </c>
      <c r="H27" s="2">
        <f t="shared" ref="H27:H36" si="4">F27+G27</f>
        <v>4</v>
      </c>
      <c r="I27" s="2">
        <v>0</v>
      </c>
      <c r="J27" s="2">
        <f>(F27*18+G27*18+I27)</f>
        <v>72</v>
      </c>
      <c r="K27" s="2">
        <v>4</v>
      </c>
      <c r="L27" s="20" t="s">
        <v>26</v>
      </c>
      <c r="M27" s="24"/>
      <c r="N27" s="48" t="s">
        <v>27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</row>
    <row r="28" spans="1:58" s="7" customFormat="1" x14ac:dyDescent="0.25">
      <c r="A28" s="13">
        <v>9</v>
      </c>
      <c r="B28" s="13"/>
      <c r="C28" s="13" t="s">
        <v>37</v>
      </c>
      <c r="D28" s="2">
        <v>1</v>
      </c>
      <c r="E28" s="2" t="s">
        <v>35</v>
      </c>
      <c r="F28" s="2">
        <v>4</v>
      </c>
      <c r="G28" s="2">
        <v>0</v>
      </c>
      <c r="H28" s="2">
        <f t="shared" si="4"/>
        <v>4</v>
      </c>
      <c r="I28" s="2">
        <v>0</v>
      </c>
      <c r="J28" s="2">
        <f t="shared" si="3"/>
        <v>72</v>
      </c>
      <c r="K28" s="2">
        <v>4</v>
      </c>
      <c r="L28" s="20" t="s">
        <v>26</v>
      </c>
      <c r="M28" s="24"/>
      <c r="N28" s="48" t="s">
        <v>27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</row>
    <row r="29" spans="1:58" s="7" customFormat="1" ht="28.55" x14ac:dyDescent="0.25">
      <c r="A29" s="13">
        <v>10</v>
      </c>
      <c r="B29" s="13"/>
      <c r="C29" s="13" t="s">
        <v>38</v>
      </c>
      <c r="D29" s="2">
        <v>2</v>
      </c>
      <c r="E29" s="2" t="s">
        <v>35</v>
      </c>
      <c r="F29" s="2">
        <v>2</v>
      </c>
      <c r="G29" s="2">
        <v>2</v>
      </c>
      <c r="H29" s="2">
        <f t="shared" si="4"/>
        <v>4</v>
      </c>
      <c r="I29" s="2">
        <v>0</v>
      </c>
      <c r="J29" s="2">
        <f t="shared" si="3"/>
        <v>72</v>
      </c>
      <c r="K29" s="2">
        <v>4</v>
      </c>
      <c r="L29" s="9" t="s">
        <v>39</v>
      </c>
      <c r="M29" s="24"/>
      <c r="N29" s="48" t="s">
        <v>27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</row>
    <row r="30" spans="1:58" s="7" customFormat="1" ht="28.55" x14ac:dyDescent="0.25">
      <c r="A30" s="13">
        <v>11</v>
      </c>
      <c r="B30" s="13"/>
      <c r="C30" s="13" t="s">
        <v>40</v>
      </c>
      <c r="D30" s="2">
        <v>2</v>
      </c>
      <c r="E30" s="2" t="s">
        <v>35</v>
      </c>
      <c r="F30" s="2">
        <v>4</v>
      </c>
      <c r="G30" s="2">
        <v>0</v>
      </c>
      <c r="H30" s="2">
        <f t="shared" si="4"/>
        <v>4</v>
      </c>
      <c r="I30" s="2">
        <v>0</v>
      </c>
      <c r="J30" s="2">
        <f>(F30*18+G30*18+I30)</f>
        <v>72</v>
      </c>
      <c r="K30" s="2">
        <v>4</v>
      </c>
      <c r="L30" s="11" t="s">
        <v>36</v>
      </c>
      <c r="M30" s="24"/>
      <c r="N30" s="48" t="s">
        <v>27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</row>
    <row r="31" spans="1:58" s="7" customFormat="1" x14ac:dyDescent="0.25">
      <c r="A31" s="13">
        <v>12</v>
      </c>
      <c r="B31" s="13"/>
      <c r="C31" s="13" t="s">
        <v>41</v>
      </c>
      <c r="D31" s="2">
        <v>2</v>
      </c>
      <c r="E31" s="2" t="s">
        <v>35</v>
      </c>
      <c r="F31" s="2">
        <v>2</v>
      </c>
      <c r="G31" s="2">
        <v>2</v>
      </c>
      <c r="H31" s="2">
        <f t="shared" si="4"/>
        <v>4</v>
      </c>
      <c r="I31" s="2">
        <v>0</v>
      </c>
      <c r="J31" s="2">
        <f t="shared" si="3"/>
        <v>72</v>
      </c>
      <c r="K31" s="2">
        <v>4</v>
      </c>
      <c r="L31" s="9" t="s">
        <v>26</v>
      </c>
      <c r="M31" s="24"/>
      <c r="N31" s="48" t="s">
        <v>27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</row>
    <row r="32" spans="1:58" s="7" customFormat="1" ht="28.55" x14ac:dyDescent="0.25">
      <c r="A32" s="13">
        <v>13</v>
      </c>
      <c r="B32" s="13"/>
      <c r="C32" s="13" t="s">
        <v>42</v>
      </c>
      <c r="D32" s="2">
        <v>3</v>
      </c>
      <c r="E32" s="2" t="s">
        <v>35</v>
      </c>
      <c r="F32" s="2">
        <v>2</v>
      </c>
      <c r="G32" s="2">
        <v>3</v>
      </c>
      <c r="H32" s="2">
        <f t="shared" si="4"/>
        <v>5</v>
      </c>
      <c r="I32" s="2">
        <v>0</v>
      </c>
      <c r="J32" s="2">
        <v>90</v>
      </c>
      <c r="K32" s="2">
        <v>6</v>
      </c>
      <c r="L32" s="11" t="s">
        <v>39</v>
      </c>
      <c r="M32" s="24"/>
      <c r="N32" s="48" t="s">
        <v>27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</row>
    <row r="33" spans="1:58" s="7" customFormat="1" ht="28.55" x14ac:dyDescent="0.25">
      <c r="A33" s="13">
        <v>14</v>
      </c>
      <c r="B33" s="13"/>
      <c r="C33" s="13" t="s">
        <v>43</v>
      </c>
      <c r="D33" s="2">
        <v>3</v>
      </c>
      <c r="E33" s="2" t="s">
        <v>35</v>
      </c>
      <c r="F33" s="2">
        <v>4</v>
      </c>
      <c r="G33" s="2">
        <v>0</v>
      </c>
      <c r="H33" s="2">
        <f t="shared" si="4"/>
        <v>4</v>
      </c>
      <c r="I33" s="2">
        <v>0</v>
      </c>
      <c r="J33" s="2">
        <f>(F33*18+G33*18+I33)</f>
        <v>72</v>
      </c>
      <c r="K33" s="2">
        <v>4</v>
      </c>
      <c r="L33" s="9" t="s">
        <v>44</v>
      </c>
      <c r="M33" s="24"/>
      <c r="N33" s="48" t="s">
        <v>27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</row>
    <row r="34" spans="1:58" s="7" customFormat="1" x14ac:dyDescent="0.25">
      <c r="A34" s="13">
        <v>15</v>
      </c>
      <c r="B34" s="13"/>
      <c r="C34" s="44" t="s">
        <v>45</v>
      </c>
      <c r="D34" s="2">
        <v>3</v>
      </c>
      <c r="E34" s="2" t="s">
        <v>46</v>
      </c>
      <c r="F34" s="2">
        <v>4</v>
      </c>
      <c r="G34" s="2">
        <v>0</v>
      </c>
      <c r="H34" s="2">
        <f t="shared" si="4"/>
        <v>4</v>
      </c>
      <c r="I34" s="2">
        <v>0</v>
      </c>
      <c r="J34" s="2">
        <f t="shared" ref="J34:J36" si="5">(F34*18+G34*18+I34)</f>
        <v>72</v>
      </c>
      <c r="K34" s="2">
        <v>4</v>
      </c>
      <c r="L34" s="64" t="s">
        <v>26</v>
      </c>
      <c r="M34" s="27"/>
      <c r="N34" s="48" t="s">
        <v>27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</row>
    <row r="35" spans="1:58" s="7" customFormat="1" ht="28.55" x14ac:dyDescent="0.25">
      <c r="A35" s="13">
        <v>16</v>
      </c>
      <c r="B35" s="13"/>
      <c r="C35" s="13" t="s">
        <v>47</v>
      </c>
      <c r="D35" s="2">
        <v>4</v>
      </c>
      <c r="E35" s="2" t="s">
        <v>35</v>
      </c>
      <c r="F35" s="2">
        <v>2</v>
      </c>
      <c r="G35" s="2">
        <v>3</v>
      </c>
      <c r="H35" s="2">
        <f t="shared" si="4"/>
        <v>5</v>
      </c>
      <c r="I35" s="2">
        <v>0</v>
      </c>
      <c r="J35" s="2">
        <v>90</v>
      </c>
      <c r="K35" s="2">
        <v>6</v>
      </c>
      <c r="L35" s="9" t="s">
        <v>48</v>
      </c>
      <c r="M35" s="24"/>
      <c r="N35" s="48" t="s">
        <v>27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</row>
    <row r="36" spans="1:58" s="7" customFormat="1" ht="28.55" x14ac:dyDescent="0.25">
      <c r="A36" s="13">
        <v>17</v>
      </c>
      <c r="B36" s="13"/>
      <c r="C36" s="44" t="s">
        <v>49</v>
      </c>
      <c r="D36" s="32">
        <v>4</v>
      </c>
      <c r="E36" s="32" t="s">
        <v>46</v>
      </c>
      <c r="F36" s="32">
        <v>0</v>
      </c>
      <c r="G36" s="32">
        <v>4</v>
      </c>
      <c r="H36" s="2">
        <f t="shared" si="4"/>
        <v>4</v>
      </c>
      <c r="I36" s="32">
        <v>0</v>
      </c>
      <c r="J36" s="32">
        <f t="shared" si="5"/>
        <v>72</v>
      </c>
      <c r="K36" s="32">
        <v>4</v>
      </c>
      <c r="L36" s="11" t="s">
        <v>50</v>
      </c>
      <c r="M36" s="24"/>
      <c r="N36" s="48" t="s">
        <v>27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</row>
    <row r="37" spans="1:58" s="7" customFormat="1" x14ac:dyDescent="0.25">
      <c r="A37" s="137"/>
      <c r="B37" s="138"/>
      <c r="C37" s="139" t="s">
        <v>117</v>
      </c>
      <c r="D37" s="140"/>
      <c r="E37" s="138"/>
      <c r="F37" s="71">
        <f>SUM(F26:F36)</f>
        <v>30</v>
      </c>
      <c r="G37" s="71">
        <f t="shared" ref="G37:K37" si="6">SUM(G26:G36)</f>
        <v>16</v>
      </c>
      <c r="H37" s="71">
        <f t="shared" si="6"/>
        <v>46</v>
      </c>
      <c r="I37" s="71">
        <f t="shared" si="6"/>
        <v>0</v>
      </c>
      <c r="J37" s="71">
        <f t="shared" si="6"/>
        <v>828</v>
      </c>
      <c r="K37" s="71">
        <f t="shared" si="6"/>
        <v>48</v>
      </c>
      <c r="L37" s="71"/>
      <c r="M37" s="24"/>
      <c r="N37" s="48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</row>
    <row r="38" spans="1:58" s="1" customFormat="1" ht="14.95" customHeight="1" x14ac:dyDescent="0.25">
      <c r="A38" s="144" t="s">
        <v>51</v>
      </c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24"/>
      <c r="N38" s="48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</row>
    <row r="39" spans="1:58" s="6" customFormat="1" ht="28.55" x14ac:dyDescent="0.25">
      <c r="A39" s="9">
        <v>18</v>
      </c>
      <c r="B39" s="44"/>
      <c r="C39" s="44" t="s">
        <v>52</v>
      </c>
      <c r="D39" s="32">
        <v>1</v>
      </c>
      <c r="E39" s="32" t="s">
        <v>35</v>
      </c>
      <c r="F39" s="32">
        <v>4</v>
      </c>
      <c r="G39" s="32">
        <v>0</v>
      </c>
      <c r="H39" s="2">
        <f t="shared" ref="H39:H43" si="7">F39+G39</f>
        <v>4</v>
      </c>
      <c r="I39" s="32">
        <v>0</v>
      </c>
      <c r="J39" s="32">
        <f>(F39*18+G39*18+I39)</f>
        <v>72</v>
      </c>
      <c r="K39" s="32">
        <v>4</v>
      </c>
      <c r="L39" s="20" t="s">
        <v>26</v>
      </c>
      <c r="M39" s="27"/>
      <c r="N39" s="48" t="s">
        <v>27</v>
      </c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s="7" customFormat="1" x14ac:dyDescent="0.25">
      <c r="A40" s="73">
        <v>19</v>
      </c>
      <c r="B40" s="73"/>
      <c r="C40" s="73" t="s">
        <v>53</v>
      </c>
      <c r="D40" s="63">
        <v>2</v>
      </c>
      <c r="E40" s="63" t="s">
        <v>35</v>
      </c>
      <c r="F40" s="63">
        <v>2</v>
      </c>
      <c r="G40" s="63">
        <v>2</v>
      </c>
      <c r="H40" s="2">
        <f t="shared" si="7"/>
        <v>4</v>
      </c>
      <c r="I40" s="63">
        <v>0</v>
      </c>
      <c r="J40" s="63">
        <f t="shared" ref="J40:J43" si="8">(F40*18+G40*18+I40)</f>
        <v>72</v>
      </c>
      <c r="K40" s="63">
        <v>4</v>
      </c>
      <c r="L40" s="41" t="s">
        <v>26</v>
      </c>
      <c r="M40" s="24"/>
      <c r="N40" s="48" t="s">
        <v>27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</row>
    <row r="41" spans="1:58" s="7" customFormat="1" ht="28.55" x14ac:dyDescent="0.25">
      <c r="A41" s="13">
        <v>20</v>
      </c>
      <c r="B41" s="13"/>
      <c r="C41" s="13" t="s">
        <v>54</v>
      </c>
      <c r="D41" s="2">
        <v>2</v>
      </c>
      <c r="E41" s="2" t="s">
        <v>46</v>
      </c>
      <c r="F41" s="2">
        <v>3</v>
      </c>
      <c r="G41" s="2">
        <v>0</v>
      </c>
      <c r="H41" s="2">
        <f t="shared" si="7"/>
        <v>3</v>
      </c>
      <c r="I41" s="2">
        <v>0</v>
      </c>
      <c r="J41" s="2">
        <f t="shared" si="8"/>
        <v>54</v>
      </c>
      <c r="K41" s="2">
        <v>3</v>
      </c>
      <c r="L41" s="9" t="s">
        <v>26</v>
      </c>
      <c r="M41" s="24"/>
      <c r="N41" s="48" t="s">
        <v>55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</row>
    <row r="42" spans="1:58" s="7" customFormat="1" x14ac:dyDescent="0.25">
      <c r="A42" s="13">
        <v>21</v>
      </c>
      <c r="B42" s="13"/>
      <c r="C42" s="13" t="s">
        <v>56</v>
      </c>
      <c r="D42" s="2">
        <v>3</v>
      </c>
      <c r="E42" s="2" t="s">
        <v>35</v>
      </c>
      <c r="F42" s="2">
        <v>2</v>
      </c>
      <c r="G42" s="2">
        <v>2</v>
      </c>
      <c r="H42" s="2">
        <f t="shared" si="7"/>
        <v>4</v>
      </c>
      <c r="I42" s="2">
        <v>0</v>
      </c>
      <c r="J42" s="2">
        <f t="shared" si="8"/>
        <v>72</v>
      </c>
      <c r="K42" s="2">
        <v>4</v>
      </c>
      <c r="L42" s="9" t="s">
        <v>53</v>
      </c>
      <c r="M42" s="24"/>
      <c r="N42" s="48" t="s">
        <v>27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</row>
    <row r="43" spans="1:58" s="7" customFormat="1" ht="57.1" x14ac:dyDescent="0.25">
      <c r="A43" s="13">
        <v>22</v>
      </c>
      <c r="B43" s="13"/>
      <c r="C43" s="13" t="s">
        <v>57</v>
      </c>
      <c r="D43" s="2">
        <v>4</v>
      </c>
      <c r="E43" s="2" t="s">
        <v>35</v>
      </c>
      <c r="F43" s="2">
        <v>4</v>
      </c>
      <c r="G43" s="2">
        <v>0</v>
      </c>
      <c r="H43" s="2">
        <f t="shared" si="7"/>
        <v>4</v>
      </c>
      <c r="I43" s="2">
        <v>0</v>
      </c>
      <c r="J43" s="2">
        <f t="shared" si="8"/>
        <v>72</v>
      </c>
      <c r="K43" s="2">
        <v>4</v>
      </c>
      <c r="L43" s="9" t="s">
        <v>52</v>
      </c>
      <c r="M43" s="24"/>
      <c r="N43" s="48" t="s">
        <v>27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</row>
    <row r="44" spans="1:58" s="7" customFormat="1" x14ac:dyDescent="0.25">
      <c r="A44" s="137"/>
      <c r="B44" s="138"/>
      <c r="C44" s="139" t="s">
        <v>118</v>
      </c>
      <c r="D44" s="140"/>
      <c r="E44" s="138"/>
      <c r="F44" s="71">
        <f t="shared" ref="F44:K44" si="9">SUM(F39:F43)</f>
        <v>15</v>
      </c>
      <c r="G44" s="71">
        <f t="shared" si="9"/>
        <v>4</v>
      </c>
      <c r="H44" s="71">
        <f t="shared" si="9"/>
        <v>19</v>
      </c>
      <c r="I44" s="71">
        <f t="shared" si="9"/>
        <v>0</v>
      </c>
      <c r="J44" s="71">
        <f t="shared" si="9"/>
        <v>342</v>
      </c>
      <c r="K44" s="71">
        <f t="shared" si="9"/>
        <v>19</v>
      </c>
      <c r="L44" s="71"/>
      <c r="M44" s="24"/>
      <c r="N44" s="48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</row>
    <row r="45" spans="1:58" s="1" customFormat="1" ht="14.95" customHeight="1" x14ac:dyDescent="0.25">
      <c r="A45" s="144" t="s">
        <v>58</v>
      </c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24"/>
      <c r="N45" s="48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</row>
    <row r="46" spans="1:58" s="1" customFormat="1" ht="28.55" x14ac:dyDescent="0.25">
      <c r="A46" s="13">
        <v>23</v>
      </c>
      <c r="B46" s="13"/>
      <c r="C46" s="13" t="s">
        <v>59</v>
      </c>
      <c r="D46" s="2">
        <v>2</v>
      </c>
      <c r="E46" s="2" t="s">
        <v>46</v>
      </c>
      <c r="F46" s="2">
        <v>3</v>
      </c>
      <c r="G46" s="2">
        <v>0</v>
      </c>
      <c r="H46" s="2">
        <f t="shared" ref="H46:H51" si="10">F46+G46</f>
        <v>3</v>
      </c>
      <c r="I46" s="2">
        <v>0</v>
      </c>
      <c r="J46" s="2">
        <f>(F46*18+G46*18+I46)</f>
        <v>54</v>
      </c>
      <c r="K46" s="2">
        <v>3</v>
      </c>
      <c r="L46" s="9" t="s">
        <v>26</v>
      </c>
      <c r="M46" s="24"/>
      <c r="N46" s="48" t="s">
        <v>60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</row>
    <row r="47" spans="1:58" s="1" customFormat="1" x14ac:dyDescent="0.25">
      <c r="A47" s="13">
        <v>24</v>
      </c>
      <c r="B47" s="13"/>
      <c r="C47" s="13" t="s">
        <v>61</v>
      </c>
      <c r="D47" s="2">
        <v>2</v>
      </c>
      <c r="E47" s="2" t="s">
        <v>35</v>
      </c>
      <c r="F47" s="2">
        <v>3</v>
      </c>
      <c r="G47" s="2">
        <v>0</v>
      </c>
      <c r="H47" s="2">
        <f t="shared" si="10"/>
        <v>3</v>
      </c>
      <c r="I47" s="2">
        <v>0</v>
      </c>
      <c r="J47" s="2">
        <f>(F47*18+G47*18+I47)</f>
        <v>54</v>
      </c>
      <c r="K47" s="2">
        <v>3</v>
      </c>
      <c r="L47" s="9" t="s">
        <v>26</v>
      </c>
      <c r="M47" s="27"/>
      <c r="N47" s="48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</row>
    <row r="48" spans="1:58" s="1" customFormat="1" ht="28.55" x14ac:dyDescent="0.25">
      <c r="A48" s="13">
        <v>25</v>
      </c>
      <c r="B48" s="13"/>
      <c r="C48" s="13" t="s">
        <v>62</v>
      </c>
      <c r="D48" s="2">
        <v>3</v>
      </c>
      <c r="E48" s="2" t="s">
        <v>35</v>
      </c>
      <c r="F48" s="2">
        <v>0</v>
      </c>
      <c r="G48" s="2">
        <v>5</v>
      </c>
      <c r="H48" s="2">
        <f t="shared" si="10"/>
        <v>5</v>
      </c>
      <c r="I48" s="2">
        <v>0</v>
      </c>
      <c r="J48" s="2">
        <v>90</v>
      </c>
      <c r="K48" s="2">
        <v>6</v>
      </c>
      <c r="L48" s="13" t="s">
        <v>61</v>
      </c>
      <c r="M48" s="27"/>
      <c r="N48" s="48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</row>
    <row r="49" spans="1:58" s="1" customFormat="1" ht="28.55" x14ac:dyDescent="0.25">
      <c r="A49" s="13">
        <v>26</v>
      </c>
      <c r="B49" s="13"/>
      <c r="C49" s="13" t="s">
        <v>63</v>
      </c>
      <c r="D49" s="2">
        <v>3</v>
      </c>
      <c r="E49" s="2" t="s">
        <v>46</v>
      </c>
      <c r="F49" s="2">
        <v>3</v>
      </c>
      <c r="G49" s="2">
        <v>0</v>
      </c>
      <c r="H49" s="2">
        <f t="shared" si="10"/>
        <v>3</v>
      </c>
      <c r="I49" s="2">
        <v>0</v>
      </c>
      <c r="J49" s="2">
        <f>(F49*18+G49*18+I49)</f>
        <v>54</v>
      </c>
      <c r="K49" s="2">
        <v>3</v>
      </c>
      <c r="L49" s="9" t="s">
        <v>38</v>
      </c>
      <c r="M49" s="27"/>
      <c r="N49" s="48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</row>
    <row r="50" spans="1:58" s="1" customFormat="1" ht="28.55" x14ac:dyDescent="0.25">
      <c r="A50" s="13">
        <v>27</v>
      </c>
      <c r="B50" s="13"/>
      <c r="C50" s="13" t="s">
        <v>64</v>
      </c>
      <c r="D50" s="2">
        <v>4</v>
      </c>
      <c r="E50" s="2" t="s">
        <v>35</v>
      </c>
      <c r="F50" s="2">
        <v>2</v>
      </c>
      <c r="G50" s="2">
        <v>3</v>
      </c>
      <c r="H50" s="2">
        <f t="shared" si="10"/>
        <v>5</v>
      </c>
      <c r="I50" s="2">
        <v>0</v>
      </c>
      <c r="J50" s="2">
        <v>90</v>
      </c>
      <c r="K50" s="2">
        <v>6</v>
      </c>
      <c r="L50" s="13" t="s">
        <v>61</v>
      </c>
      <c r="M50" s="24"/>
      <c r="N50" s="48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</row>
    <row r="51" spans="1:58" s="1" customFormat="1" ht="28.55" x14ac:dyDescent="0.25">
      <c r="A51" s="13">
        <v>28</v>
      </c>
      <c r="B51" s="13"/>
      <c r="C51" s="13" t="s">
        <v>65</v>
      </c>
      <c r="D51" s="2">
        <v>4</v>
      </c>
      <c r="E51" s="2" t="s">
        <v>35</v>
      </c>
      <c r="F51" s="2">
        <v>2</v>
      </c>
      <c r="G51" s="2">
        <v>2</v>
      </c>
      <c r="H51" s="2">
        <f t="shared" si="10"/>
        <v>4</v>
      </c>
      <c r="I51" s="2">
        <v>0</v>
      </c>
      <c r="J51" s="2">
        <f t="shared" ref="J51" si="11">(F51*18+G51*18+I51)</f>
        <v>72</v>
      </c>
      <c r="K51" s="2">
        <v>4</v>
      </c>
      <c r="L51" s="13" t="s">
        <v>63</v>
      </c>
      <c r="M51" s="24"/>
      <c r="N51" s="48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</row>
    <row r="52" spans="1:58" s="1" customFormat="1" x14ac:dyDescent="0.25">
      <c r="A52" s="137"/>
      <c r="B52" s="138"/>
      <c r="C52" s="139" t="s">
        <v>119</v>
      </c>
      <c r="D52" s="140"/>
      <c r="E52" s="138"/>
      <c r="F52" s="71">
        <f t="shared" ref="F52:K52" si="12">SUM(F46:F51)</f>
        <v>13</v>
      </c>
      <c r="G52" s="71">
        <f t="shared" si="12"/>
        <v>10</v>
      </c>
      <c r="H52" s="71">
        <f t="shared" si="12"/>
        <v>23</v>
      </c>
      <c r="I52" s="71">
        <f t="shared" si="12"/>
        <v>0</v>
      </c>
      <c r="J52" s="71">
        <f t="shared" si="12"/>
        <v>414</v>
      </c>
      <c r="K52" s="71">
        <f t="shared" si="12"/>
        <v>25</v>
      </c>
      <c r="L52" s="71"/>
      <c r="M52" s="24"/>
      <c r="N52" s="48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</row>
    <row r="53" spans="1:58" s="1" customFormat="1" ht="14.95" customHeight="1" x14ac:dyDescent="0.25">
      <c r="A53" s="145" t="s">
        <v>66</v>
      </c>
      <c r="B53" s="145"/>
      <c r="C53" s="145"/>
      <c r="D53" s="145"/>
      <c r="E53" s="145"/>
      <c r="F53" s="54">
        <f>SUM(F52,F44,F37,F24)</f>
        <v>68</v>
      </c>
      <c r="G53" s="54">
        <f>SUM(G24,G37,G44,G52)</f>
        <v>42</v>
      </c>
      <c r="H53" s="54">
        <f>SUM(H24,H37,H44,H52)</f>
        <v>110</v>
      </c>
      <c r="I53" s="54">
        <f>SUM(I24,I37,I44,I52)</f>
        <v>32</v>
      </c>
      <c r="J53" s="54">
        <f>SUM(J24,J37,J44,J52)</f>
        <v>2012</v>
      </c>
      <c r="K53" s="54">
        <f>SUM(K24,K37,K44,K52)</f>
        <v>116</v>
      </c>
      <c r="L53" s="54"/>
      <c r="M53" s="24"/>
      <c r="N53" s="48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</row>
    <row r="54" spans="1:58" s="1" customFormat="1" x14ac:dyDescent="0.25">
      <c r="A54" s="146" t="s">
        <v>67</v>
      </c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24"/>
      <c r="N54" s="48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</row>
    <row r="55" spans="1:58" s="1" customFormat="1" ht="14.95" customHeight="1" x14ac:dyDescent="0.25">
      <c r="A55" s="144" t="s">
        <v>23</v>
      </c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24"/>
      <c r="N55" s="48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</row>
    <row r="56" spans="1:58" s="24" customFormat="1" ht="42.8" x14ac:dyDescent="0.25">
      <c r="A56" s="35">
        <v>29</v>
      </c>
      <c r="B56" s="29"/>
      <c r="C56" s="29" t="s">
        <v>68</v>
      </c>
      <c r="D56" s="50">
        <v>8</v>
      </c>
      <c r="E56" s="26" t="s">
        <v>25</v>
      </c>
      <c r="F56" s="26">
        <v>1</v>
      </c>
      <c r="G56" s="26">
        <v>2</v>
      </c>
      <c r="H56" s="2">
        <f>F56+G56</f>
        <v>3</v>
      </c>
      <c r="I56" s="26">
        <v>16</v>
      </c>
      <c r="J56" s="50">
        <f>(F56*18+G56*18+I56)</f>
        <v>70</v>
      </c>
      <c r="K56" s="50">
        <v>4</v>
      </c>
      <c r="L56" s="29" t="s">
        <v>32</v>
      </c>
      <c r="N56" s="48" t="s">
        <v>27</v>
      </c>
    </row>
    <row r="57" spans="1:58" s="24" customFormat="1" x14ac:dyDescent="0.25">
      <c r="A57" s="137"/>
      <c r="B57" s="138"/>
      <c r="C57" s="139" t="s">
        <v>116</v>
      </c>
      <c r="D57" s="140"/>
      <c r="E57" s="138"/>
      <c r="F57" s="71">
        <f>SUM(F56)</f>
        <v>1</v>
      </c>
      <c r="G57" s="71">
        <f t="shared" ref="G57:K57" si="13">SUM(G56)</f>
        <v>2</v>
      </c>
      <c r="H57" s="71">
        <f t="shared" si="13"/>
        <v>3</v>
      </c>
      <c r="I57" s="71">
        <f t="shared" si="13"/>
        <v>16</v>
      </c>
      <c r="J57" s="71">
        <f t="shared" si="13"/>
        <v>70</v>
      </c>
      <c r="K57" s="71">
        <f t="shared" si="13"/>
        <v>4</v>
      </c>
      <c r="L57" s="71"/>
      <c r="N57" s="48"/>
    </row>
    <row r="58" spans="1:58" s="1" customFormat="1" ht="14.95" customHeight="1" x14ac:dyDescent="0.25">
      <c r="A58" s="144" t="s">
        <v>51</v>
      </c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24"/>
      <c r="N58" s="48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</row>
    <row r="59" spans="1:58" s="24" customFormat="1" ht="28.55" x14ac:dyDescent="0.25">
      <c r="A59" s="35">
        <v>30</v>
      </c>
      <c r="B59" s="36"/>
      <c r="C59" s="29" t="s">
        <v>69</v>
      </c>
      <c r="D59" s="50">
        <v>5</v>
      </c>
      <c r="E59" s="50" t="s">
        <v>35</v>
      </c>
      <c r="F59" s="50">
        <v>4</v>
      </c>
      <c r="G59" s="50">
        <v>0</v>
      </c>
      <c r="H59" s="2">
        <f t="shared" ref="H59:H68" si="14">F59+G59</f>
        <v>4</v>
      </c>
      <c r="I59" s="50">
        <v>0</v>
      </c>
      <c r="J59" s="50">
        <f t="shared" ref="J59" si="15">(F59*18+G59*18+I59)</f>
        <v>72</v>
      </c>
      <c r="K59" s="50">
        <v>4</v>
      </c>
      <c r="L59" s="25" t="s">
        <v>56</v>
      </c>
      <c r="N59" s="48" t="s">
        <v>27</v>
      </c>
    </row>
    <row r="60" spans="1:58" s="24" customFormat="1" ht="42.8" x14ac:dyDescent="0.25">
      <c r="A60" s="55">
        <v>31</v>
      </c>
      <c r="B60" s="56"/>
      <c r="C60" s="57" t="s">
        <v>70</v>
      </c>
      <c r="D60" s="58">
        <v>5</v>
      </c>
      <c r="E60" s="58" t="s">
        <v>71</v>
      </c>
      <c r="F60" s="58">
        <v>0</v>
      </c>
      <c r="G60" s="58">
        <v>4</v>
      </c>
      <c r="H60" s="2">
        <f t="shared" si="14"/>
        <v>4</v>
      </c>
      <c r="I60" s="58">
        <v>0</v>
      </c>
      <c r="J60" s="58">
        <v>72</v>
      </c>
      <c r="K60" s="58">
        <v>4</v>
      </c>
      <c r="L60" s="59" t="s">
        <v>57</v>
      </c>
      <c r="N60" s="48" t="s">
        <v>72</v>
      </c>
    </row>
    <row r="61" spans="1:58" s="1" customFormat="1" ht="28.55" x14ac:dyDescent="0.25">
      <c r="A61" s="37">
        <v>32</v>
      </c>
      <c r="B61" s="38"/>
      <c r="C61" s="65" t="s">
        <v>73</v>
      </c>
      <c r="D61" s="2">
        <v>6</v>
      </c>
      <c r="E61" s="2" t="s">
        <v>46</v>
      </c>
      <c r="F61" s="2">
        <v>4</v>
      </c>
      <c r="G61" s="2">
        <v>0</v>
      </c>
      <c r="H61" s="2">
        <f t="shared" si="14"/>
        <v>4</v>
      </c>
      <c r="I61" s="2">
        <v>0</v>
      </c>
      <c r="J61" s="2">
        <f t="shared" ref="J61:J67" si="16">(F61*18+G61*18+I61)</f>
        <v>72</v>
      </c>
      <c r="K61" s="2">
        <v>4</v>
      </c>
      <c r="L61" s="44" t="s">
        <v>75</v>
      </c>
      <c r="M61" s="24"/>
      <c r="N61" s="48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</row>
    <row r="62" spans="1:58" s="24" customFormat="1" ht="28.55" x14ac:dyDescent="0.25">
      <c r="A62" s="35">
        <v>33</v>
      </c>
      <c r="B62" s="36"/>
      <c r="C62" s="66" t="s">
        <v>74</v>
      </c>
      <c r="D62" s="51">
        <v>6</v>
      </c>
      <c r="E62" s="50" t="s">
        <v>35</v>
      </c>
      <c r="F62" s="50">
        <v>4</v>
      </c>
      <c r="G62" s="50">
        <v>0</v>
      </c>
      <c r="H62" s="2">
        <f t="shared" si="14"/>
        <v>4</v>
      </c>
      <c r="I62" s="50">
        <v>0</v>
      </c>
      <c r="J62" s="50">
        <f t="shared" si="16"/>
        <v>72</v>
      </c>
      <c r="K62" s="50">
        <v>4</v>
      </c>
      <c r="L62" s="31" t="s">
        <v>75</v>
      </c>
      <c r="N62" s="48" t="s">
        <v>27</v>
      </c>
    </row>
    <row r="63" spans="1:58" s="1" customFormat="1" ht="28.55" x14ac:dyDescent="0.25">
      <c r="A63" s="60">
        <v>34</v>
      </c>
      <c r="B63" s="61"/>
      <c r="C63" s="62" t="s">
        <v>76</v>
      </c>
      <c r="D63" s="63">
        <v>6</v>
      </c>
      <c r="E63" s="63" t="s">
        <v>46</v>
      </c>
      <c r="F63" s="63">
        <v>3</v>
      </c>
      <c r="G63" s="63">
        <v>0</v>
      </c>
      <c r="H63" s="2">
        <f t="shared" si="14"/>
        <v>3</v>
      </c>
      <c r="I63" s="63">
        <v>0</v>
      </c>
      <c r="J63" s="63">
        <f t="shared" si="16"/>
        <v>54</v>
      </c>
      <c r="K63" s="63">
        <v>3</v>
      </c>
      <c r="L63" s="64" t="s">
        <v>45</v>
      </c>
      <c r="M63" s="24"/>
      <c r="N63" s="48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</row>
    <row r="64" spans="1:58" s="1" customFormat="1" ht="28.55" x14ac:dyDescent="0.25">
      <c r="A64" s="37">
        <v>35</v>
      </c>
      <c r="B64" s="38"/>
      <c r="C64" s="10" t="s">
        <v>77</v>
      </c>
      <c r="D64" s="2">
        <v>6</v>
      </c>
      <c r="E64" s="2" t="s">
        <v>35</v>
      </c>
      <c r="F64" s="2">
        <v>4</v>
      </c>
      <c r="G64" s="2">
        <v>0</v>
      </c>
      <c r="H64" s="2">
        <f t="shared" si="14"/>
        <v>4</v>
      </c>
      <c r="I64" s="2">
        <v>0</v>
      </c>
      <c r="J64" s="2">
        <f t="shared" si="16"/>
        <v>72</v>
      </c>
      <c r="K64" s="2">
        <v>4</v>
      </c>
      <c r="L64" s="9" t="s">
        <v>63</v>
      </c>
      <c r="M64" s="27"/>
      <c r="N64" s="48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</row>
    <row r="65" spans="1:58" s="1" customFormat="1" ht="27.7" customHeight="1" x14ac:dyDescent="0.25">
      <c r="A65" s="37">
        <v>36</v>
      </c>
      <c r="B65" s="38"/>
      <c r="C65" s="18" t="s">
        <v>78</v>
      </c>
      <c r="D65" s="52">
        <v>7</v>
      </c>
      <c r="E65" s="53" t="s">
        <v>46</v>
      </c>
      <c r="F65" s="2">
        <v>4</v>
      </c>
      <c r="G65" s="2">
        <v>0</v>
      </c>
      <c r="H65" s="2">
        <f t="shared" si="14"/>
        <v>4</v>
      </c>
      <c r="I65" s="2">
        <v>0</v>
      </c>
      <c r="J65" s="2">
        <f t="shared" si="16"/>
        <v>72</v>
      </c>
      <c r="K65" s="2">
        <v>4</v>
      </c>
      <c r="L65" s="9" t="s">
        <v>74</v>
      </c>
      <c r="M65" s="24"/>
      <c r="N65" s="48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</row>
    <row r="66" spans="1:58" s="1" customFormat="1" ht="34.5" customHeight="1" x14ac:dyDescent="0.25">
      <c r="A66" s="37">
        <v>37</v>
      </c>
      <c r="B66" s="39"/>
      <c r="C66" s="10" t="s">
        <v>79</v>
      </c>
      <c r="D66" s="16">
        <v>7</v>
      </c>
      <c r="E66" s="19" t="s">
        <v>35</v>
      </c>
      <c r="F66" s="2">
        <v>4</v>
      </c>
      <c r="G66" s="2">
        <v>0</v>
      </c>
      <c r="H66" s="2">
        <f t="shared" si="14"/>
        <v>4</v>
      </c>
      <c r="I66" s="2">
        <v>0</v>
      </c>
      <c r="J66" s="2">
        <f t="shared" si="16"/>
        <v>72</v>
      </c>
      <c r="K66" s="2">
        <v>4</v>
      </c>
      <c r="L66" s="9" t="s">
        <v>70</v>
      </c>
      <c r="M66" s="24"/>
      <c r="N66" s="48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</row>
    <row r="67" spans="1:58" s="1" customFormat="1" ht="33.799999999999997" customHeight="1" x14ac:dyDescent="0.25">
      <c r="A67" s="37">
        <v>38</v>
      </c>
      <c r="B67" s="39"/>
      <c r="C67" s="10" t="s">
        <v>80</v>
      </c>
      <c r="D67" s="16">
        <v>8</v>
      </c>
      <c r="E67" s="19" t="s">
        <v>46</v>
      </c>
      <c r="F67" s="2">
        <v>4</v>
      </c>
      <c r="G67" s="2">
        <v>0</v>
      </c>
      <c r="H67" s="2">
        <f t="shared" si="14"/>
        <v>4</v>
      </c>
      <c r="I67" s="2">
        <v>0</v>
      </c>
      <c r="J67" s="2">
        <f t="shared" si="16"/>
        <v>72</v>
      </c>
      <c r="K67" s="2">
        <v>4</v>
      </c>
      <c r="L67" s="9" t="s">
        <v>74</v>
      </c>
      <c r="M67" s="24"/>
      <c r="N67" s="48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</row>
    <row r="68" spans="1:58" s="1" customFormat="1" ht="28.55" x14ac:dyDescent="0.25">
      <c r="A68" s="37">
        <v>39</v>
      </c>
      <c r="B68" s="39"/>
      <c r="C68" s="20" t="s">
        <v>81</v>
      </c>
      <c r="D68" s="16">
        <v>8</v>
      </c>
      <c r="E68" s="19" t="s">
        <v>35</v>
      </c>
      <c r="F68" s="21">
        <v>0</v>
      </c>
      <c r="G68" s="2">
        <v>3</v>
      </c>
      <c r="H68" s="2">
        <f t="shared" si="14"/>
        <v>3</v>
      </c>
      <c r="I68" s="2">
        <v>0</v>
      </c>
      <c r="J68" s="2">
        <v>54</v>
      </c>
      <c r="K68" s="22">
        <v>3</v>
      </c>
      <c r="L68" s="9" t="s">
        <v>73</v>
      </c>
      <c r="M68" s="24"/>
      <c r="N68" s="48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</row>
    <row r="69" spans="1:58" s="1" customFormat="1" x14ac:dyDescent="0.25">
      <c r="A69" s="137"/>
      <c r="B69" s="138"/>
      <c r="C69" s="139" t="s">
        <v>118</v>
      </c>
      <c r="D69" s="140"/>
      <c r="E69" s="138"/>
      <c r="F69" s="71">
        <f>SUM(F59:F68)</f>
        <v>31</v>
      </c>
      <c r="G69" s="71">
        <f t="shared" ref="G69:K69" si="17">SUM(G59:G68)</f>
        <v>7</v>
      </c>
      <c r="H69" s="71">
        <f t="shared" si="17"/>
        <v>38</v>
      </c>
      <c r="I69" s="71">
        <f t="shared" si="17"/>
        <v>0</v>
      </c>
      <c r="J69" s="71">
        <f t="shared" si="17"/>
        <v>684</v>
      </c>
      <c r="K69" s="71">
        <f t="shared" si="17"/>
        <v>38</v>
      </c>
      <c r="L69" s="71"/>
      <c r="M69" s="24"/>
      <c r="N69" s="48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</row>
    <row r="70" spans="1:58" s="1" customFormat="1" ht="14.95" customHeight="1" x14ac:dyDescent="0.25">
      <c r="A70" s="147" t="s">
        <v>58</v>
      </c>
      <c r="B70" s="147"/>
      <c r="C70" s="148"/>
      <c r="D70" s="148"/>
      <c r="E70" s="148"/>
      <c r="F70" s="147"/>
      <c r="G70" s="147"/>
      <c r="H70" s="147"/>
      <c r="I70" s="147"/>
      <c r="J70" s="147"/>
      <c r="K70" s="147"/>
      <c r="L70" s="148"/>
      <c r="M70" s="24"/>
      <c r="N70" s="48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</row>
    <row r="71" spans="1:58" s="1" customFormat="1" ht="28.55" x14ac:dyDescent="0.25">
      <c r="A71" s="37">
        <v>40</v>
      </c>
      <c r="B71" s="38"/>
      <c r="C71" s="11" t="s">
        <v>82</v>
      </c>
      <c r="D71" s="2">
        <v>5</v>
      </c>
      <c r="E71" s="2" t="s">
        <v>46</v>
      </c>
      <c r="F71" s="2">
        <v>4</v>
      </c>
      <c r="G71" s="2">
        <v>0</v>
      </c>
      <c r="H71" s="67">
        <f t="shared" ref="H71:H83" si="18">F71+G71</f>
        <v>4</v>
      </c>
      <c r="I71" s="2">
        <v>0</v>
      </c>
      <c r="J71" s="2">
        <f t="shared" ref="J71" si="19">(F71*18+G71*18+I71)</f>
        <v>72</v>
      </c>
      <c r="K71" s="2">
        <v>4</v>
      </c>
      <c r="L71" s="9" t="s">
        <v>63</v>
      </c>
      <c r="M71" s="24"/>
      <c r="N71" s="48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</row>
    <row r="72" spans="1:58" s="1" customFormat="1" ht="28.55" x14ac:dyDescent="0.25">
      <c r="A72" s="37">
        <v>41</v>
      </c>
      <c r="B72" s="38"/>
      <c r="C72" s="11" t="s">
        <v>83</v>
      </c>
      <c r="D72" s="2">
        <v>5</v>
      </c>
      <c r="E72" s="2" t="s">
        <v>35</v>
      </c>
      <c r="F72" s="2">
        <v>0</v>
      </c>
      <c r="G72" s="2">
        <v>4</v>
      </c>
      <c r="H72" s="67">
        <f t="shared" si="18"/>
        <v>4</v>
      </c>
      <c r="I72" s="2">
        <v>0</v>
      </c>
      <c r="J72" s="2">
        <v>72</v>
      </c>
      <c r="K72" s="2">
        <v>4</v>
      </c>
      <c r="L72" s="11" t="s">
        <v>63</v>
      </c>
      <c r="M72" s="24"/>
      <c r="N72" s="48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</row>
    <row r="73" spans="1:58" s="1" customFormat="1" ht="28.55" x14ac:dyDescent="0.25">
      <c r="A73" s="37">
        <v>42</v>
      </c>
      <c r="B73" s="38"/>
      <c r="C73" s="8" t="s">
        <v>84</v>
      </c>
      <c r="D73" s="2">
        <v>5</v>
      </c>
      <c r="E73" s="2" t="s">
        <v>35</v>
      </c>
      <c r="F73" s="2">
        <v>4</v>
      </c>
      <c r="G73" s="2">
        <v>0</v>
      </c>
      <c r="H73" s="67">
        <f t="shared" si="18"/>
        <v>4</v>
      </c>
      <c r="I73" s="2">
        <v>0</v>
      </c>
      <c r="J73" s="2">
        <f t="shared" ref="J73:J74" si="20">(F73*18+G73*18+I73)</f>
        <v>72</v>
      </c>
      <c r="K73" s="2">
        <v>4</v>
      </c>
      <c r="L73" s="11" t="s">
        <v>63</v>
      </c>
      <c r="M73" s="24"/>
      <c r="N73" s="48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</row>
    <row r="74" spans="1:58" s="1" customFormat="1" ht="28.55" x14ac:dyDescent="0.25">
      <c r="A74" s="37">
        <v>43</v>
      </c>
      <c r="B74" s="38"/>
      <c r="C74" s="11" t="s">
        <v>85</v>
      </c>
      <c r="D74" s="2">
        <v>5</v>
      </c>
      <c r="E74" s="2" t="s">
        <v>46</v>
      </c>
      <c r="F74" s="2">
        <v>3</v>
      </c>
      <c r="G74" s="2">
        <v>0</v>
      </c>
      <c r="H74" s="67">
        <f t="shared" si="18"/>
        <v>3</v>
      </c>
      <c r="I74" s="2">
        <v>0</v>
      </c>
      <c r="J74" s="2">
        <f t="shared" si="20"/>
        <v>54</v>
      </c>
      <c r="K74" s="2">
        <v>3</v>
      </c>
      <c r="L74" s="11" t="s">
        <v>63</v>
      </c>
      <c r="M74" s="24"/>
      <c r="N74" s="48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</row>
    <row r="75" spans="1:58" s="1" customFormat="1" ht="28.55" x14ac:dyDescent="0.25">
      <c r="A75" s="37">
        <v>44</v>
      </c>
      <c r="B75" s="38"/>
      <c r="C75" s="11" t="s">
        <v>86</v>
      </c>
      <c r="D75" s="2">
        <v>6</v>
      </c>
      <c r="E75" s="2" t="s">
        <v>35</v>
      </c>
      <c r="F75" s="2">
        <v>0</v>
      </c>
      <c r="G75" s="2">
        <v>4</v>
      </c>
      <c r="H75" s="67">
        <f t="shared" si="18"/>
        <v>4</v>
      </c>
      <c r="I75" s="2">
        <v>0</v>
      </c>
      <c r="J75" s="2">
        <v>72</v>
      </c>
      <c r="K75" s="2">
        <v>4</v>
      </c>
      <c r="L75" s="11" t="s">
        <v>82</v>
      </c>
      <c r="M75" s="24"/>
      <c r="N75" s="48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</row>
    <row r="76" spans="1:58" s="1" customFormat="1" ht="28.55" x14ac:dyDescent="0.25">
      <c r="A76" s="37">
        <v>45</v>
      </c>
      <c r="B76" s="38"/>
      <c r="C76" s="11" t="s">
        <v>87</v>
      </c>
      <c r="D76" s="2">
        <v>6</v>
      </c>
      <c r="E76" s="2" t="s">
        <v>35</v>
      </c>
      <c r="F76" s="2">
        <v>2</v>
      </c>
      <c r="G76" s="2">
        <v>2</v>
      </c>
      <c r="H76" s="67">
        <f t="shared" si="18"/>
        <v>4</v>
      </c>
      <c r="I76" s="2">
        <v>0</v>
      </c>
      <c r="J76" s="2">
        <f>(F76*18+G76*18+I76)</f>
        <v>72</v>
      </c>
      <c r="K76" s="2">
        <v>4</v>
      </c>
      <c r="L76" s="11" t="s">
        <v>82</v>
      </c>
      <c r="M76" s="24"/>
      <c r="N76" s="48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</row>
    <row r="77" spans="1:58" s="1" customFormat="1" ht="28.55" x14ac:dyDescent="0.25">
      <c r="A77" s="37">
        <v>46</v>
      </c>
      <c r="B77" s="38"/>
      <c r="C77" s="11" t="s">
        <v>88</v>
      </c>
      <c r="D77" s="2">
        <v>6</v>
      </c>
      <c r="E77" s="2" t="s">
        <v>35</v>
      </c>
      <c r="F77" s="2">
        <v>2</v>
      </c>
      <c r="G77" s="2">
        <v>1</v>
      </c>
      <c r="H77" s="67">
        <f t="shared" si="18"/>
        <v>3</v>
      </c>
      <c r="I77" s="2">
        <v>0</v>
      </c>
      <c r="J77" s="2">
        <v>54</v>
      </c>
      <c r="K77" s="2">
        <v>3</v>
      </c>
      <c r="L77" s="11" t="s">
        <v>82</v>
      </c>
      <c r="M77" s="24"/>
      <c r="N77" s="48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</row>
    <row r="78" spans="1:58" s="1" customFormat="1" ht="28.55" x14ac:dyDescent="0.25">
      <c r="A78" s="37">
        <v>47</v>
      </c>
      <c r="B78" s="38"/>
      <c r="C78" s="11" t="s">
        <v>89</v>
      </c>
      <c r="D78" s="2">
        <v>7</v>
      </c>
      <c r="E78" s="2" t="s">
        <v>35</v>
      </c>
      <c r="F78" s="2">
        <v>3</v>
      </c>
      <c r="G78" s="2">
        <v>3</v>
      </c>
      <c r="H78" s="67">
        <f t="shared" si="18"/>
        <v>6</v>
      </c>
      <c r="I78" s="2">
        <v>0</v>
      </c>
      <c r="J78" s="2">
        <v>108</v>
      </c>
      <c r="K78" s="2">
        <v>7</v>
      </c>
      <c r="L78" s="11" t="s">
        <v>65</v>
      </c>
      <c r="M78" s="24"/>
      <c r="N78" s="48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</row>
    <row r="79" spans="1:58" s="1" customFormat="1" ht="28.55" x14ac:dyDescent="0.25">
      <c r="A79" s="37">
        <v>48</v>
      </c>
      <c r="B79" s="38"/>
      <c r="C79" s="11" t="s">
        <v>90</v>
      </c>
      <c r="D79" s="2">
        <v>7</v>
      </c>
      <c r="E79" s="2" t="s">
        <v>35</v>
      </c>
      <c r="F79" s="2">
        <v>3</v>
      </c>
      <c r="G79" s="2">
        <v>3</v>
      </c>
      <c r="H79" s="67">
        <f t="shared" si="18"/>
        <v>6</v>
      </c>
      <c r="I79" s="2">
        <v>0</v>
      </c>
      <c r="J79" s="2">
        <v>108</v>
      </c>
      <c r="K79" s="2">
        <v>7</v>
      </c>
      <c r="L79" s="11" t="s">
        <v>65</v>
      </c>
      <c r="M79" s="24"/>
      <c r="N79" s="48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</row>
    <row r="80" spans="1:58" s="1" customFormat="1" ht="28.55" x14ac:dyDescent="0.25">
      <c r="A80" s="37">
        <v>49</v>
      </c>
      <c r="B80" s="38"/>
      <c r="C80" s="11" t="s">
        <v>91</v>
      </c>
      <c r="D80" s="2">
        <v>7</v>
      </c>
      <c r="E80" s="2" t="s">
        <v>46</v>
      </c>
      <c r="F80" s="2">
        <v>3</v>
      </c>
      <c r="G80" s="2">
        <v>0</v>
      </c>
      <c r="H80" s="67">
        <f t="shared" si="18"/>
        <v>3</v>
      </c>
      <c r="I80" s="2">
        <v>0</v>
      </c>
      <c r="J80" s="2">
        <f t="shared" ref="J80" si="21">(F80*18+G80*18+I80)</f>
        <v>54</v>
      </c>
      <c r="K80" s="2">
        <v>3</v>
      </c>
      <c r="L80" s="40" t="s">
        <v>87</v>
      </c>
      <c r="M80" s="24"/>
      <c r="N80" s="48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</row>
    <row r="81" spans="1:58" s="1" customFormat="1" ht="28.55" x14ac:dyDescent="0.25">
      <c r="A81" s="37">
        <v>50</v>
      </c>
      <c r="B81" s="38"/>
      <c r="C81" s="11" t="s">
        <v>92</v>
      </c>
      <c r="D81" s="2">
        <v>8</v>
      </c>
      <c r="E81" s="2" t="s">
        <v>35</v>
      </c>
      <c r="F81" s="2">
        <v>3</v>
      </c>
      <c r="G81" s="2">
        <v>3</v>
      </c>
      <c r="H81" s="67">
        <f t="shared" si="18"/>
        <v>6</v>
      </c>
      <c r="I81" s="2">
        <v>0</v>
      </c>
      <c r="J81" s="2">
        <v>108</v>
      </c>
      <c r="K81" s="2">
        <v>7</v>
      </c>
      <c r="L81" s="11" t="s">
        <v>65</v>
      </c>
      <c r="M81" s="24"/>
      <c r="N81" s="48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</row>
    <row r="82" spans="1:58" s="1" customFormat="1" ht="28.55" x14ac:dyDescent="0.25">
      <c r="A82" s="13">
        <v>51</v>
      </c>
      <c r="B82" s="13"/>
      <c r="C82" s="10" t="s">
        <v>93</v>
      </c>
      <c r="D82" s="2">
        <v>8</v>
      </c>
      <c r="E82" s="2" t="s">
        <v>35</v>
      </c>
      <c r="F82" s="2">
        <v>3</v>
      </c>
      <c r="G82" s="2">
        <v>3</v>
      </c>
      <c r="H82" s="67">
        <f t="shared" si="18"/>
        <v>6</v>
      </c>
      <c r="I82" s="2">
        <v>0</v>
      </c>
      <c r="J82" s="2">
        <v>108</v>
      </c>
      <c r="K82" s="2">
        <v>7</v>
      </c>
      <c r="L82" s="11" t="s">
        <v>65</v>
      </c>
      <c r="M82" s="24"/>
      <c r="N82" s="48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</row>
    <row r="83" spans="1:58" s="1" customFormat="1" ht="42.8" x14ac:dyDescent="0.25">
      <c r="A83" s="37">
        <v>52</v>
      </c>
      <c r="B83" s="38"/>
      <c r="C83" s="11" t="s">
        <v>94</v>
      </c>
      <c r="D83" s="2">
        <v>8</v>
      </c>
      <c r="E83" s="2" t="s">
        <v>46</v>
      </c>
      <c r="F83" s="2">
        <v>4</v>
      </c>
      <c r="G83" s="2">
        <v>0</v>
      </c>
      <c r="H83" s="67">
        <f t="shared" si="18"/>
        <v>4</v>
      </c>
      <c r="I83" s="2">
        <v>0</v>
      </c>
      <c r="J83" s="2">
        <f>(F83*18+G83*18+I83)</f>
        <v>72</v>
      </c>
      <c r="K83" s="2">
        <v>4</v>
      </c>
      <c r="L83" s="41" t="s">
        <v>54</v>
      </c>
      <c r="M83" s="24"/>
      <c r="N83" s="48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</row>
    <row r="84" spans="1:58" s="1" customFormat="1" x14ac:dyDescent="0.25">
      <c r="A84" s="137"/>
      <c r="B84" s="138"/>
      <c r="C84" s="139" t="s">
        <v>119</v>
      </c>
      <c r="D84" s="140"/>
      <c r="E84" s="138"/>
      <c r="F84" s="71">
        <f>SUM(F71:F83)</f>
        <v>34</v>
      </c>
      <c r="G84" s="71">
        <f t="shared" ref="G84:K84" si="22">SUM(G71:G83)</f>
        <v>23</v>
      </c>
      <c r="H84" s="71">
        <f t="shared" si="22"/>
        <v>57</v>
      </c>
      <c r="I84" s="71">
        <f t="shared" si="22"/>
        <v>0</v>
      </c>
      <c r="J84" s="71">
        <f t="shared" si="22"/>
        <v>1026</v>
      </c>
      <c r="K84" s="71">
        <f t="shared" si="22"/>
        <v>61</v>
      </c>
      <c r="L84" s="71"/>
      <c r="M84" s="24"/>
      <c r="N84" s="48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</row>
    <row r="85" spans="1:58" s="1" customFormat="1" x14ac:dyDescent="0.25">
      <c r="A85" s="144" t="s">
        <v>95</v>
      </c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24"/>
      <c r="N85" s="48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</row>
    <row r="86" spans="1:58" s="12" customFormat="1" x14ac:dyDescent="0.25">
      <c r="A86" s="147" t="s">
        <v>96</v>
      </c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24"/>
      <c r="N86" s="48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</row>
    <row r="87" spans="1:58" s="1" customFormat="1" ht="28.55" x14ac:dyDescent="0.25">
      <c r="A87" s="31">
        <v>53</v>
      </c>
      <c r="B87" s="31"/>
      <c r="C87" s="30" t="s">
        <v>97</v>
      </c>
      <c r="D87" s="26">
        <v>5</v>
      </c>
      <c r="E87" s="26" t="s">
        <v>46</v>
      </c>
      <c r="F87" s="67">
        <v>1</v>
      </c>
      <c r="G87" s="67">
        <v>2</v>
      </c>
      <c r="H87" s="67">
        <f>F87+G87</f>
        <v>3</v>
      </c>
      <c r="I87" s="67">
        <v>32</v>
      </c>
      <c r="J87" s="67">
        <f>H87*18+I87</f>
        <v>86</v>
      </c>
      <c r="K87" s="67">
        <v>5</v>
      </c>
      <c r="L87" s="46" t="s">
        <v>50</v>
      </c>
      <c r="M87" s="24"/>
      <c r="N87" s="48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</row>
    <row r="88" spans="1:58" s="1" customFormat="1" ht="28.55" x14ac:dyDescent="0.25">
      <c r="A88" s="13">
        <v>54</v>
      </c>
      <c r="B88" s="39"/>
      <c r="C88" s="20" t="s">
        <v>98</v>
      </c>
      <c r="D88" s="16">
        <v>8</v>
      </c>
      <c r="E88" s="19" t="s">
        <v>35</v>
      </c>
      <c r="F88" s="21">
        <v>0</v>
      </c>
      <c r="G88" s="2">
        <v>4</v>
      </c>
      <c r="H88" s="67">
        <f t="shared" ref="H88:H89" si="23">F88+G88</f>
        <v>4</v>
      </c>
      <c r="I88" s="2">
        <v>0</v>
      </c>
      <c r="J88" s="2">
        <f t="shared" ref="J88" si="24">(F88*18+G88*18+I88)</f>
        <v>72</v>
      </c>
      <c r="K88" s="22">
        <v>4</v>
      </c>
      <c r="L88" s="17" t="s">
        <v>73</v>
      </c>
      <c r="M88" s="24"/>
      <c r="N88" s="48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</row>
    <row r="89" spans="1:58" s="1" customFormat="1" ht="42.8" x14ac:dyDescent="0.25">
      <c r="A89" s="13">
        <v>55</v>
      </c>
      <c r="B89" s="13"/>
      <c r="C89" s="9" t="s">
        <v>99</v>
      </c>
      <c r="D89" s="2">
        <v>9</v>
      </c>
      <c r="E89" s="2" t="s">
        <v>35</v>
      </c>
      <c r="F89" s="2">
        <v>2</v>
      </c>
      <c r="G89" s="2">
        <v>2</v>
      </c>
      <c r="H89" s="67">
        <f t="shared" si="23"/>
        <v>4</v>
      </c>
      <c r="I89" s="2">
        <v>0</v>
      </c>
      <c r="J89" s="2">
        <f>(F89*18+G89*18+I89)</f>
        <v>72</v>
      </c>
      <c r="K89" s="2">
        <v>4</v>
      </c>
      <c r="L89" s="17" t="s">
        <v>98</v>
      </c>
      <c r="M89" s="24"/>
      <c r="N89" s="48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</row>
    <row r="90" spans="1:58" s="1" customFormat="1" x14ac:dyDescent="0.25">
      <c r="A90" s="137"/>
      <c r="B90" s="138"/>
      <c r="C90" s="139" t="s">
        <v>120</v>
      </c>
      <c r="D90" s="140"/>
      <c r="E90" s="138"/>
      <c r="F90" s="71">
        <f t="shared" ref="F90:K90" si="25">SUM(F87:F89)</f>
        <v>3</v>
      </c>
      <c r="G90" s="71">
        <f t="shared" si="25"/>
        <v>8</v>
      </c>
      <c r="H90" s="71">
        <f t="shared" si="25"/>
        <v>11</v>
      </c>
      <c r="I90" s="71">
        <f t="shared" si="25"/>
        <v>32</v>
      </c>
      <c r="J90" s="71">
        <f t="shared" si="25"/>
        <v>230</v>
      </c>
      <c r="K90" s="71">
        <f t="shared" si="25"/>
        <v>13</v>
      </c>
      <c r="L90" s="71"/>
      <c r="M90" s="24"/>
      <c r="N90" s="48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</row>
    <row r="91" spans="1:58" s="1" customFormat="1" x14ac:dyDescent="0.25">
      <c r="A91" s="147" t="s">
        <v>100</v>
      </c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24"/>
      <c r="N91" s="48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</row>
    <row r="92" spans="1:58" s="1" customFormat="1" ht="42.8" x14ac:dyDescent="0.25">
      <c r="A92" s="13">
        <v>56</v>
      </c>
      <c r="B92" s="13"/>
      <c r="C92" s="11" t="s">
        <v>101</v>
      </c>
      <c r="D92" s="2">
        <v>9</v>
      </c>
      <c r="E92" s="13"/>
      <c r="F92" s="37"/>
      <c r="G92" s="37"/>
      <c r="H92" s="37"/>
      <c r="I92" s="37"/>
      <c r="J92" s="3">
        <v>250</v>
      </c>
      <c r="K92" s="3">
        <v>15</v>
      </c>
      <c r="L92" s="70" t="s">
        <v>102</v>
      </c>
      <c r="M92" s="24"/>
      <c r="N92" s="48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</row>
    <row r="93" spans="1:58" s="1" customFormat="1" ht="28.55" x14ac:dyDescent="0.25">
      <c r="A93" s="13">
        <v>57</v>
      </c>
      <c r="B93" s="13"/>
      <c r="C93" s="68" t="s">
        <v>102</v>
      </c>
      <c r="D93" s="26">
        <v>7</v>
      </c>
      <c r="E93" s="26" t="s">
        <v>35</v>
      </c>
      <c r="F93" s="69">
        <v>1</v>
      </c>
      <c r="G93" s="69">
        <v>3</v>
      </c>
      <c r="H93" s="67">
        <f t="shared" ref="H93" si="26">F93+G93</f>
        <v>4</v>
      </c>
      <c r="I93" s="69">
        <v>0</v>
      </c>
      <c r="J93" s="69">
        <f>F93*18+G93*18+I93</f>
        <v>72</v>
      </c>
      <c r="K93" s="26">
        <v>4</v>
      </c>
      <c r="L93" s="60" t="s">
        <v>103</v>
      </c>
      <c r="M93" s="24"/>
      <c r="N93" s="48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</row>
    <row r="94" spans="1:58" s="1" customFormat="1" x14ac:dyDescent="0.25">
      <c r="A94" s="137"/>
      <c r="B94" s="138"/>
      <c r="C94" s="139" t="s">
        <v>121</v>
      </c>
      <c r="D94" s="140"/>
      <c r="E94" s="138"/>
      <c r="F94" s="71">
        <f>F93+F92+F90</f>
        <v>4</v>
      </c>
      <c r="G94" s="71">
        <f t="shared" ref="G94:K94" si="27">G90+G93+G92</f>
        <v>11</v>
      </c>
      <c r="H94" s="71">
        <f t="shared" si="27"/>
        <v>15</v>
      </c>
      <c r="I94" s="71">
        <f t="shared" si="27"/>
        <v>32</v>
      </c>
      <c r="J94" s="71">
        <f t="shared" si="27"/>
        <v>552</v>
      </c>
      <c r="K94" s="71">
        <f t="shared" si="27"/>
        <v>32</v>
      </c>
      <c r="L94" s="74"/>
      <c r="M94" s="24"/>
      <c r="N94" s="48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</row>
    <row r="95" spans="1:58" s="1" customFormat="1" x14ac:dyDescent="0.25">
      <c r="A95" s="147" t="s">
        <v>104</v>
      </c>
      <c r="B95" s="147"/>
      <c r="C95" s="149"/>
      <c r="D95" s="147"/>
      <c r="E95" s="147"/>
      <c r="F95" s="147"/>
      <c r="G95" s="147"/>
      <c r="H95" s="147"/>
      <c r="I95" s="147"/>
      <c r="J95" s="147"/>
      <c r="K95" s="147"/>
      <c r="L95" s="147"/>
      <c r="M95" s="24"/>
      <c r="N95" s="48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</row>
    <row r="96" spans="1:58" s="1" customFormat="1" ht="28.55" x14ac:dyDescent="0.25">
      <c r="A96" s="13">
        <v>58</v>
      </c>
      <c r="B96" s="23"/>
      <c r="C96" s="11" t="s">
        <v>105</v>
      </c>
      <c r="D96" s="21">
        <v>5</v>
      </c>
      <c r="E96" s="2" t="s">
        <v>46</v>
      </c>
      <c r="F96" s="3">
        <v>4</v>
      </c>
      <c r="G96" s="3">
        <v>0</v>
      </c>
      <c r="H96" s="67">
        <f t="shared" ref="H96:H98" si="28">F96+G96</f>
        <v>4</v>
      </c>
      <c r="I96" s="3">
        <v>0</v>
      </c>
      <c r="J96" s="2">
        <f t="shared" ref="J96:J98" si="29">(F96*18+G96*18+I96)</f>
        <v>72</v>
      </c>
      <c r="K96" s="2">
        <v>4</v>
      </c>
      <c r="L96" s="2" t="s">
        <v>128</v>
      </c>
      <c r="M96" s="24"/>
      <c r="N96" s="48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</row>
    <row r="97" spans="1:58" s="1" customFormat="1" ht="28.55" x14ac:dyDescent="0.25">
      <c r="A97" s="13">
        <v>59</v>
      </c>
      <c r="B97" s="23"/>
      <c r="C97" s="11" t="s">
        <v>106</v>
      </c>
      <c r="D97" s="21">
        <v>6</v>
      </c>
      <c r="E97" s="2" t="s">
        <v>46</v>
      </c>
      <c r="F97" s="3">
        <v>4</v>
      </c>
      <c r="G97" s="3">
        <v>0</v>
      </c>
      <c r="H97" s="67">
        <f t="shared" si="28"/>
        <v>4</v>
      </c>
      <c r="I97" s="3">
        <v>0</v>
      </c>
      <c r="J97" s="2">
        <f t="shared" si="29"/>
        <v>72</v>
      </c>
      <c r="K97" s="2">
        <v>4</v>
      </c>
      <c r="L97" s="2" t="s">
        <v>128</v>
      </c>
      <c r="M97" s="24"/>
      <c r="N97" s="48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</row>
    <row r="98" spans="1:58" s="1" customFormat="1" ht="28.55" x14ac:dyDescent="0.25">
      <c r="A98" s="13">
        <v>60</v>
      </c>
      <c r="B98" s="23"/>
      <c r="C98" s="11" t="s">
        <v>107</v>
      </c>
      <c r="D98" s="21">
        <v>7</v>
      </c>
      <c r="E98" s="2" t="s">
        <v>46</v>
      </c>
      <c r="F98" s="3">
        <v>4</v>
      </c>
      <c r="G98" s="3">
        <v>0</v>
      </c>
      <c r="H98" s="67">
        <f t="shared" si="28"/>
        <v>4</v>
      </c>
      <c r="I98" s="3">
        <v>0</v>
      </c>
      <c r="J98" s="2">
        <f t="shared" si="29"/>
        <v>72</v>
      </c>
      <c r="K98" s="2">
        <v>4</v>
      </c>
      <c r="L98" s="2" t="s">
        <v>128</v>
      </c>
      <c r="M98" s="24"/>
      <c r="N98" s="48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</row>
    <row r="99" spans="1:58" s="1" customFormat="1" ht="14.95" customHeight="1" x14ac:dyDescent="0.25">
      <c r="A99" s="137"/>
      <c r="B99" s="150"/>
      <c r="C99" s="151" t="s">
        <v>122</v>
      </c>
      <c r="D99" s="152"/>
      <c r="E99" s="153"/>
      <c r="F99" s="71">
        <f>SUM(F96:F98)</f>
        <v>12</v>
      </c>
      <c r="G99" s="71">
        <f t="shared" ref="G99:K99" si="30">SUM(G96:G98)</f>
        <v>0</v>
      </c>
      <c r="H99" s="71">
        <f t="shared" si="30"/>
        <v>12</v>
      </c>
      <c r="I99" s="71">
        <f t="shared" si="30"/>
        <v>0</v>
      </c>
      <c r="J99" s="71">
        <f t="shared" si="30"/>
        <v>216</v>
      </c>
      <c r="K99" s="71">
        <f t="shared" si="30"/>
        <v>12</v>
      </c>
      <c r="L99" s="74"/>
      <c r="M99" s="24"/>
      <c r="N99" s="48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</row>
    <row r="100" spans="1:58" s="1" customFormat="1" ht="14.95" customHeight="1" x14ac:dyDescent="0.25">
      <c r="A100" s="154" t="s">
        <v>108</v>
      </c>
      <c r="B100" s="154"/>
      <c r="C100" s="155"/>
      <c r="D100" s="154"/>
      <c r="E100" s="154"/>
      <c r="F100" s="80">
        <f>SUM(F57,F69,F84,F94,F99)</f>
        <v>82</v>
      </c>
      <c r="G100" s="80">
        <f>SUM(G57,G59:G68,G71:G83,G87:G89,G92, G93,G96:G98)</f>
        <v>43</v>
      </c>
      <c r="H100" s="14">
        <f>SUM(H57,H59:H68,H71:H83,H87:H89,H92, H93,H96:H98)</f>
        <v>125</v>
      </c>
      <c r="I100" s="14">
        <f>SUM(I56,I59:I68,I71:I83,I87:I89,I92, I93,I96:I98)</f>
        <v>48</v>
      </c>
      <c r="J100" s="14">
        <f t="shared" ref="J100:K100" si="31">SUM(J56,J59:J68,J71:J83,J87:J89,J92, J93,J96:J98)</f>
        <v>2548</v>
      </c>
      <c r="K100" s="14">
        <f t="shared" si="31"/>
        <v>147</v>
      </c>
      <c r="L100" s="47"/>
      <c r="M100" s="156"/>
      <c r="N100" s="157"/>
      <c r="O100" s="157"/>
      <c r="P100" s="157"/>
      <c r="Q100" s="157"/>
      <c r="R100" s="157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</row>
    <row r="101" spans="1:58" s="1" customFormat="1" ht="14.95" customHeight="1" x14ac:dyDescent="0.25">
      <c r="A101" s="158" t="s">
        <v>109</v>
      </c>
      <c r="B101" s="158"/>
      <c r="C101" s="158"/>
      <c r="D101" s="158"/>
      <c r="E101" s="158"/>
      <c r="F101" s="4">
        <f t="shared" ref="F101:K101" si="32">SUM(F100,F53)</f>
        <v>150</v>
      </c>
      <c r="G101" s="4">
        <f t="shared" si="32"/>
        <v>85</v>
      </c>
      <c r="H101" s="4">
        <f t="shared" si="32"/>
        <v>235</v>
      </c>
      <c r="I101" s="4">
        <f t="shared" si="32"/>
        <v>80</v>
      </c>
      <c r="J101" s="4">
        <f t="shared" si="32"/>
        <v>4560</v>
      </c>
      <c r="K101" s="4">
        <f t="shared" si="32"/>
        <v>263</v>
      </c>
      <c r="L101" s="5"/>
      <c r="M101" s="156"/>
      <c r="N101" s="157"/>
      <c r="O101" s="157"/>
      <c r="P101" s="157"/>
      <c r="Q101" s="157"/>
      <c r="R101" s="157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</row>
    <row r="102" spans="1:58" s="15" customFormat="1" ht="14.95" customHeight="1" x14ac:dyDescent="0.25">
      <c r="A102" s="147" t="s">
        <v>110</v>
      </c>
      <c r="B102" s="147"/>
      <c r="C102" s="149"/>
      <c r="D102" s="147"/>
      <c r="E102" s="147"/>
      <c r="F102" s="147"/>
      <c r="G102" s="147"/>
      <c r="H102" s="147"/>
      <c r="I102" s="147"/>
      <c r="J102" s="147"/>
      <c r="K102" s="147"/>
      <c r="L102" s="147"/>
      <c r="M102" s="27"/>
      <c r="N102" s="48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</row>
    <row r="103" spans="1:58" s="1" customFormat="1" ht="30.25" customHeight="1" x14ac:dyDescent="0.25">
      <c r="A103" s="13">
        <v>61</v>
      </c>
      <c r="B103" s="43"/>
      <c r="C103" s="11" t="s">
        <v>111</v>
      </c>
      <c r="D103" s="21">
        <v>9</v>
      </c>
      <c r="E103" s="2" t="s">
        <v>46</v>
      </c>
      <c r="F103" s="75" t="s">
        <v>124</v>
      </c>
      <c r="G103" s="75" t="s">
        <v>124</v>
      </c>
      <c r="H103" s="3" t="s">
        <v>123</v>
      </c>
      <c r="I103" s="32">
        <v>0</v>
      </c>
      <c r="J103" s="33" t="s">
        <v>113</v>
      </c>
      <c r="K103" s="33" t="s">
        <v>112</v>
      </c>
      <c r="L103" s="2" t="s">
        <v>128</v>
      </c>
      <c r="M103" s="156"/>
      <c r="N103" s="157"/>
      <c r="O103" s="157"/>
      <c r="P103" s="157"/>
      <c r="Q103" s="157"/>
      <c r="R103" s="157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</row>
    <row r="104" spans="1:58" ht="28.55" x14ac:dyDescent="0.25">
      <c r="A104" s="44">
        <v>62</v>
      </c>
      <c r="B104" s="45"/>
      <c r="C104" s="11" t="s">
        <v>114</v>
      </c>
      <c r="D104" s="81">
        <v>9</v>
      </c>
      <c r="E104" s="32" t="s">
        <v>46</v>
      </c>
      <c r="F104" s="75" t="s">
        <v>124</v>
      </c>
      <c r="G104" s="75" t="s">
        <v>124</v>
      </c>
      <c r="H104" s="3" t="s">
        <v>123</v>
      </c>
      <c r="I104" s="32">
        <v>0</v>
      </c>
      <c r="J104" s="33" t="s">
        <v>113</v>
      </c>
      <c r="K104" s="33" t="s">
        <v>112</v>
      </c>
      <c r="L104" s="2" t="s">
        <v>128</v>
      </c>
      <c r="M104" s="156"/>
      <c r="N104" s="157"/>
      <c r="O104" s="157"/>
      <c r="P104" s="157"/>
      <c r="Q104" s="157"/>
      <c r="R104" s="157"/>
    </row>
    <row r="105" spans="1:58" ht="28.55" x14ac:dyDescent="0.25">
      <c r="A105" s="77">
        <v>63</v>
      </c>
      <c r="B105" s="78"/>
      <c r="C105" s="17" t="s">
        <v>125</v>
      </c>
      <c r="D105" s="2">
        <v>9</v>
      </c>
      <c r="E105" s="2" t="s">
        <v>46</v>
      </c>
      <c r="F105" s="75" t="s">
        <v>124</v>
      </c>
      <c r="G105" s="75" t="s">
        <v>124</v>
      </c>
      <c r="H105" s="75" t="s">
        <v>123</v>
      </c>
      <c r="I105" s="79">
        <v>0</v>
      </c>
      <c r="J105" s="79" t="s">
        <v>126</v>
      </c>
      <c r="K105" s="75" t="s">
        <v>127</v>
      </c>
      <c r="L105" s="2" t="s">
        <v>128</v>
      </c>
      <c r="M105" s="76"/>
      <c r="N105" s="76"/>
      <c r="O105" s="76"/>
      <c r="P105" s="76"/>
      <c r="Q105" s="76"/>
      <c r="R105" s="76"/>
    </row>
    <row r="106" spans="1:58" ht="28.55" x14ac:dyDescent="0.25">
      <c r="A106" s="77">
        <v>64</v>
      </c>
      <c r="B106" s="78"/>
      <c r="C106" s="19" t="s">
        <v>129</v>
      </c>
      <c r="D106" s="2">
        <v>9</v>
      </c>
      <c r="E106" s="2" t="s">
        <v>46</v>
      </c>
      <c r="F106" s="75" t="s">
        <v>124</v>
      </c>
      <c r="G106" s="75" t="s">
        <v>124</v>
      </c>
      <c r="H106" s="75" t="s">
        <v>123</v>
      </c>
      <c r="I106" s="79">
        <v>0</v>
      </c>
      <c r="J106" s="79" t="s">
        <v>126</v>
      </c>
      <c r="K106" s="75" t="s">
        <v>127</v>
      </c>
      <c r="L106" s="2" t="s">
        <v>128</v>
      </c>
      <c r="M106" s="76"/>
      <c r="N106" s="76"/>
      <c r="O106" s="76"/>
      <c r="P106" s="76"/>
      <c r="Q106" s="76"/>
      <c r="R106" s="76"/>
    </row>
    <row r="107" spans="1:58" x14ac:dyDescent="0.25">
      <c r="A107" s="137"/>
      <c r="B107" s="138"/>
      <c r="C107" s="139" t="s">
        <v>122</v>
      </c>
      <c r="D107" s="140"/>
      <c r="E107" s="138"/>
      <c r="F107" s="71" t="s">
        <v>130</v>
      </c>
      <c r="G107" s="71" t="s">
        <v>130</v>
      </c>
      <c r="H107" s="71" t="s">
        <v>131</v>
      </c>
      <c r="I107" s="71">
        <f>SUM(I103:I106)</f>
        <v>0</v>
      </c>
      <c r="J107" s="71" t="s">
        <v>132</v>
      </c>
      <c r="K107" s="71" t="s">
        <v>133</v>
      </c>
      <c r="L107" s="71"/>
    </row>
    <row r="108" spans="1:58" x14ac:dyDescent="0.25">
      <c r="A108" s="159" t="s">
        <v>115</v>
      </c>
      <c r="B108" s="159"/>
      <c r="C108" s="160"/>
      <c r="D108" s="159"/>
      <c r="E108" s="159"/>
      <c r="F108" s="4" t="str">
        <f>_xlfn.CONCAT(F101," a ",F101+20)</f>
        <v>150 a 170</v>
      </c>
      <c r="G108" s="4" t="str">
        <f>_xlfn.CONCAT(G101," a ",G101+20)</f>
        <v>85 a 105</v>
      </c>
      <c r="H108" s="4" t="str">
        <f>_xlfn.CONCAT(H101+12," a ",H101+20)</f>
        <v>247 a 255</v>
      </c>
      <c r="I108" s="82">
        <f>I101+I107</f>
        <v>80</v>
      </c>
      <c r="J108" s="4" t="str">
        <f>_xlfn.CONCAT(J101+216," a ",J101+360)</f>
        <v>4776 a 4920</v>
      </c>
      <c r="K108" s="4" t="str">
        <f>_xlfn.CONCAT(K101+12," a ",K101+24)</f>
        <v>275 a 287</v>
      </c>
      <c r="L108" s="42"/>
    </row>
    <row r="109" spans="1:58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</row>
    <row r="110" spans="1:58" x14ac:dyDescent="0.25">
      <c r="A110" s="83" t="s">
        <v>137</v>
      </c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</row>
    <row r="111" spans="1:58" x14ac:dyDescent="0.25">
      <c r="A111" s="83" t="s">
        <v>135</v>
      </c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</row>
    <row r="112" spans="1:58" x14ac:dyDescent="0.25">
      <c r="A112" s="83" t="s">
        <v>136</v>
      </c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</row>
  </sheetData>
  <mergeCells count="64">
    <mergeCell ref="A102:L102"/>
    <mergeCell ref="M103:R104"/>
    <mergeCell ref="A107:B107"/>
    <mergeCell ref="C107:E107"/>
    <mergeCell ref="A108:E108"/>
    <mergeCell ref="A95:L95"/>
    <mergeCell ref="A99:B99"/>
    <mergeCell ref="C99:E99"/>
    <mergeCell ref="A100:E100"/>
    <mergeCell ref="M100:R101"/>
    <mergeCell ref="A101:E101"/>
    <mergeCell ref="A86:L86"/>
    <mergeCell ref="A90:B90"/>
    <mergeCell ref="C90:E90"/>
    <mergeCell ref="A91:L91"/>
    <mergeCell ref="A94:B94"/>
    <mergeCell ref="C94:E94"/>
    <mergeCell ref="A85:L85"/>
    <mergeCell ref="A53:E53"/>
    <mergeCell ref="A54:L54"/>
    <mergeCell ref="A55:L55"/>
    <mergeCell ref="A57:B57"/>
    <mergeCell ref="C57:E57"/>
    <mergeCell ref="A58:L58"/>
    <mergeCell ref="A69:B69"/>
    <mergeCell ref="C69:E69"/>
    <mergeCell ref="A70:L70"/>
    <mergeCell ref="A84:B84"/>
    <mergeCell ref="C84:E84"/>
    <mergeCell ref="A38:L38"/>
    <mergeCell ref="A44:B44"/>
    <mergeCell ref="C44:E44"/>
    <mergeCell ref="A45:L45"/>
    <mergeCell ref="A52:B52"/>
    <mergeCell ref="C52:E52"/>
    <mergeCell ref="A37:B37"/>
    <mergeCell ref="C37:E37"/>
    <mergeCell ref="F14:G14"/>
    <mergeCell ref="H14:H15"/>
    <mergeCell ref="I14:I15"/>
    <mergeCell ref="A14:A15"/>
    <mergeCell ref="A16:L16"/>
    <mergeCell ref="A17:L17"/>
    <mergeCell ref="A24:B24"/>
    <mergeCell ref="C24:E24"/>
    <mergeCell ref="A25:L25"/>
    <mergeCell ref="J14:J15"/>
    <mergeCell ref="K14:K15"/>
    <mergeCell ref="L14:L15"/>
    <mergeCell ref="B14:B15"/>
    <mergeCell ref="C14:C15"/>
    <mergeCell ref="D14:D15"/>
    <mergeCell ref="E14:E15"/>
    <mergeCell ref="B7:K7"/>
    <mergeCell ref="A1:K1"/>
    <mergeCell ref="A2:K2"/>
    <mergeCell ref="A3:K3"/>
    <mergeCell ref="A4:K4"/>
    <mergeCell ref="A5:K5"/>
    <mergeCell ref="B8:K8"/>
    <mergeCell ref="B9:K9"/>
    <mergeCell ref="B10:K10"/>
    <mergeCell ref="B11:K11"/>
    <mergeCell ref="B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E52E-49B2-46D1-94AE-9C5F519064CC}">
  <dimension ref="A1:L115"/>
  <sheetViews>
    <sheetView showGridLines="0" tabSelected="1" zoomScaleNormal="100" workbookViewId="0">
      <selection sqref="A1:L1"/>
    </sheetView>
  </sheetViews>
  <sheetFormatPr baseColWidth="10" defaultColWidth="11.375" defaultRowHeight="13.6" x14ac:dyDescent="0.25"/>
  <cols>
    <col min="1" max="1" width="3.5" style="108" bestFit="1" customWidth="1"/>
    <col min="2" max="2" width="9.5" style="105" customWidth="1"/>
    <col min="3" max="3" width="35.25" style="106" customWidth="1"/>
    <col min="4" max="4" width="8.875" style="106" hidden="1" customWidth="1"/>
    <col min="5" max="5" width="10.75" style="106" hidden="1" customWidth="1"/>
    <col min="6" max="6" width="8.125" style="106" customWidth="1"/>
    <col min="7" max="7" width="8.5" style="106" bestFit="1" customWidth="1"/>
    <col min="8" max="8" width="11.125" style="106" customWidth="1"/>
    <col min="9" max="9" width="15" style="106" customWidth="1"/>
    <col min="10" max="10" width="10.25" style="106" customWidth="1"/>
    <col min="11" max="11" width="7.875" style="106" customWidth="1"/>
    <col min="12" max="12" width="16" style="108" bestFit="1" customWidth="1"/>
    <col min="13" max="16384" width="11.375" style="106"/>
  </cols>
  <sheetData>
    <row r="1" spans="1:12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2" x14ac:dyDescent="0.25">
      <c r="A2" s="176" t="s">
        <v>1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</row>
    <row r="3" spans="1:12" x14ac:dyDescent="0.25">
      <c r="A3" s="176" t="s">
        <v>2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</row>
    <row r="4" spans="1:12" x14ac:dyDescent="0.25">
      <c r="A4" s="176" t="s">
        <v>155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</row>
    <row r="5" spans="1:12" x14ac:dyDescent="0.25">
      <c r="A5" s="176" t="s">
        <v>157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</row>
    <row r="6" spans="1:12" x14ac:dyDescent="0.25">
      <c r="A6" s="176" t="s">
        <v>156</v>
      </c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</row>
    <row r="7" spans="1:12" x14ac:dyDescent="0.25">
      <c r="A7" s="176" t="s">
        <v>158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</row>
    <row r="8" spans="1:12" x14ac:dyDescent="0.25">
      <c r="A8" s="175" t="s">
        <v>225</v>
      </c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</row>
    <row r="9" spans="1:12" x14ac:dyDescent="0.25">
      <c r="A9" s="175" t="s">
        <v>224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</row>
    <row r="10" spans="1:12" x14ac:dyDescent="0.25">
      <c r="B10" s="175" t="s">
        <v>226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</row>
    <row r="11" spans="1:12" x14ac:dyDescent="0.25">
      <c r="B11" s="175" t="s">
        <v>227</v>
      </c>
      <c r="C11" s="175"/>
      <c r="D11" s="175"/>
      <c r="E11" s="175"/>
      <c r="F11" s="175"/>
      <c r="G11" s="175"/>
      <c r="H11" s="175"/>
      <c r="I11" s="175"/>
      <c r="J11" s="175"/>
      <c r="K11" s="175"/>
      <c r="L11" s="175"/>
    </row>
    <row r="12" spans="1:12" x14ac:dyDescent="0.25">
      <c r="B12" s="175" t="s">
        <v>228</v>
      </c>
      <c r="C12" s="175"/>
      <c r="D12" s="175"/>
      <c r="E12" s="175"/>
      <c r="F12" s="175"/>
      <c r="G12" s="175"/>
      <c r="H12" s="175"/>
      <c r="I12" s="175"/>
      <c r="J12" s="175"/>
      <c r="K12" s="175"/>
      <c r="L12" s="175"/>
    </row>
    <row r="13" spans="1:12" x14ac:dyDescent="0.25">
      <c r="A13" s="175" t="s">
        <v>229</v>
      </c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5"/>
    </row>
    <row r="14" spans="1:12" x14ac:dyDescent="0.25">
      <c r="A14" s="175" t="s">
        <v>235</v>
      </c>
      <c r="B14" s="175"/>
      <c r="C14" s="175"/>
      <c r="D14" s="175"/>
      <c r="E14" s="175"/>
      <c r="F14" s="175"/>
      <c r="G14" s="175"/>
      <c r="H14" s="175"/>
      <c r="I14" s="175"/>
      <c r="J14" s="175"/>
      <c r="K14" s="175"/>
      <c r="L14" s="175"/>
    </row>
    <row r="15" spans="1:12" x14ac:dyDescent="0.25">
      <c r="A15" s="175" t="s">
        <v>236</v>
      </c>
      <c r="B15" s="175"/>
      <c r="C15" s="175"/>
      <c r="D15" s="175"/>
      <c r="E15" s="175"/>
      <c r="F15" s="175"/>
      <c r="G15" s="175"/>
      <c r="H15" s="175"/>
      <c r="I15" s="175"/>
      <c r="J15" s="175"/>
      <c r="K15" s="175"/>
      <c r="L15" s="175"/>
    </row>
    <row r="16" spans="1:12" x14ac:dyDescent="0.25">
      <c r="A16" s="175" t="s">
        <v>230</v>
      </c>
      <c r="B16" s="175"/>
      <c r="C16" s="175"/>
      <c r="D16" s="175"/>
      <c r="E16" s="175"/>
      <c r="F16" s="175"/>
      <c r="G16" s="175"/>
      <c r="H16" s="175"/>
      <c r="I16" s="175"/>
      <c r="J16" s="175"/>
      <c r="K16" s="175"/>
      <c r="L16" s="175"/>
    </row>
    <row r="17" spans="1:12" x14ac:dyDescent="0.25"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</row>
    <row r="18" spans="1:12" ht="24.45" customHeight="1" x14ac:dyDescent="0.25">
      <c r="A18" s="174" t="s">
        <v>9</v>
      </c>
      <c r="B18" s="171" t="s">
        <v>10</v>
      </c>
      <c r="C18" s="171" t="s">
        <v>11</v>
      </c>
      <c r="D18" s="171" t="s">
        <v>12</v>
      </c>
      <c r="E18" s="171" t="s">
        <v>232</v>
      </c>
      <c r="F18" s="171" t="s">
        <v>14</v>
      </c>
      <c r="G18" s="171"/>
      <c r="H18" s="172" t="s">
        <v>15</v>
      </c>
      <c r="I18" s="171" t="s">
        <v>16</v>
      </c>
      <c r="J18" s="171" t="s">
        <v>17</v>
      </c>
      <c r="K18" s="171" t="s">
        <v>18</v>
      </c>
      <c r="L18" s="171" t="s">
        <v>19</v>
      </c>
    </row>
    <row r="19" spans="1:12" ht="14.95" x14ac:dyDescent="0.25">
      <c r="A19" s="174"/>
      <c r="B19" s="171"/>
      <c r="C19" s="171"/>
      <c r="D19" s="171"/>
      <c r="E19" s="171"/>
      <c r="F19" s="121" t="s">
        <v>233</v>
      </c>
      <c r="G19" s="121" t="s">
        <v>234</v>
      </c>
      <c r="H19" s="173"/>
      <c r="I19" s="171"/>
      <c r="J19" s="171"/>
      <c r="K19" s="171"/>
      <c r="L19" s="171"/>
    </row>
    <row r="20" spans="1:12" x14ac:dyDescent="0.25">
      <c r="A20" s="170" t="s">
        <v>22</v>
      </c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</row>
    <row r="21" spans="1:12" x14ac:dyDescent="0.25">
      <c r="A21" s="164" t="s">
        <v>23</v>
      </c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</row>
    <row r="22" spans="1:12" ht="27.2" x14ac:dyDescent="0.25">
      <c r="A22" s="91">
        <v>1</v>
      </c>
      <c r="B22" s="104" t="s">
        <v>149</v>
      </c>
      <c r="C22" s="109" t="s">
        <v>24</v>
      </c>
      <c r="D22" s="91">
        <v>1</v>
      </c>
      <c r="E22" s="91" t="s">
        <v>231</v>
      </c>
      <c r="F22" s="91">
        <v>1</v>
      </c>
      <c r="G22" s="91">
        <v>2</v>
      </c>
      <c r="H22" s="91">
        <v>3</v>
      </c>
      <c r="I22" s="91">
        <v>16</v>
      </c>
      <c r="J22" s="91">
        <v>70</v>
      </c>
      <c r="K22" s="91">
        <v>4</v>
      </c>
      <c r="L22" s="91" t="s">
        <v>26</v>
      </c>
    </row>
    <row r="23" spans="1:12" ht="14.95" x14ac:dyDescent="0.25">
      <c r="A23" s="91">
        <v>2</v>
      </c>
      <c r="B23" s="104" t="s">
        <v>150</v>
      </c>
      <c r="C23" s="109" t="s">
        <v>28</v>
      </c>
      <c r="D23" s="91">
        <v>1</v>
      </c>
      <c r="E23" s="91" t="s">
        <v>231</v>
      </c>
      <c r="F23" s="91">
        <v>2</v>
      </c>
      <c r="G23" s="91">
        <v>2</v>
      </c>
      <c r="H23" s="91">
        <v>4</v>
      </c>
      <c r="I23" s="91">
        <v>0</v>
      </c>
      <c r="J23" s="91">
        <v>72</v>
      </c>
      <c r="K23" s="91">
        <v>4</v>
      </c>
      <c r="L23" s="91" t="s">
        <v>26</v>
      </c>
    </row>
    <row r="24" spans="1:12" ht="14.95" x14ac:dyDescent="0.25">
      <c r="A24" s="91">
        <v>3</v>
      </c>
      <c r="B24" s="104" t="s">
        <v>161</v>
      </c>
      <c r="C24" s="109" t="s">
        <v>29</v>
      </c>
      <c r="D24" s="91">
        <v>2</v>
      </c>
      <c r="E24" s="91" t="s">
        <v>231</v>
      </c>
      <c r="F24" s="91">
        <v>2</v>
      </c>
      <c r="G24" s="91">
        <v>2</v>
      </c>
      <c r="H24" s="91">
        <v>4</v>
      </c>
      <c r="I24" s="91">
        <v>0</v>
      </c>
      <c r="J24" s="91">
        <v>72</v>
      </c>
      <c r="K24" s="91">
        <v>4</v>
      </c>
      <c r="L24" s="91" t="s">
        <v>150</v>
      </c>
    </row>
    <row r="25" spans="1:12" ht="14.95" x14ac:dyDescent="0.25">
      <c r="A25" s="91">
        <v>4</v>
      </c>
      <c r="B25" s="104" t="s">
        <v>162</v>
      </c>
      <c r="C25" s="109" t="s">
        <v>30</v>
      </c>
      <c r="D25" s="91">
        <v>3</v>
      </c>
      <c r="E25" s="91" t="s">
        <v>231</v>
      </c>
      <c r="F25" s="91">
        <v>2</v>
      </c>
      <c r="G25" s="91">
        <v>2</v>
      </c>
      <c r="H25" s="91">
        <v>4</v>
      </c>
      <c r="I25" s="91">
        <v>0</v>
      </c>
      <c r="J25" s="91">
        <v>72</v>
      </c>
      <c r="K25" s="91">
        <v>4</v>
      </c>
      <c r="L25" s="91" t="s">
        <v>161</v>
      </c>
    </row>
    <row r="26" spans="1:12" ht="14.95" x14ac:dyDescent="0.25">
      <c r="A26" s="91">
        <v>5</v>
      </c>
      <c r="B26" s="104" t="s">
        <v>163</v>
      </c>
      <c r="C26" s="109" t="s">
        <v>31</v>
      </c>
      <c r="D26" s="91">
        <v>4</v>
      </c>
      <c r="E26" s="91" t="s">
        <v>231</v>
      </c>
      <c r="F26" s="91">
        <v>2</v>
      </c>
      <c r="G26" s="91">
        <v>2</v>
      </c>
      <c r="H26" s="91">
        <v>4</v>
      </c>
      <c r="I26" s="91">
        <v>0</v>
      </c>
      <c r="J26" s="91">
        <v>72</v>
      </c>
      <c r="K26" s="91">
        <v>4</v>
      </c>
      <c r="L26" s="91" t="s">
        <v>162</v>
      </c>
    </row>
    <row r="27" spans="1:12" ht="14.95" x14ac:dyDescent="0.25">
      <c r="A27" s="91">
        <v>6</v>
      </c>
      <c r="B27" s="104" t="s">
        <v>164</v>
      </c>
      <c r="C27" s="109" t="s">
        <v>32</v>
      </c>
      <c r="D27" s="91">
        <v>4</v>
      </c>
      <c r="E27" s="91" t="s">
        <v>231</v>
      </c>
      <c r="F27" s="91">
        <v>1</v>
      </c>
      <c r="G27" s="91">
        <v>2</v>
      </c>
      <c r="H27" s="91">
        <v>3</v>
      </c>
      <c r="I27" s="91">
        <v>16</v>
      </c>
      <c r="J27" s="91">
        <v>70</v>
      </c>
      <c r="K27" s="91">
        <v>4</v>
      </c>
      <c r="L27" s="91" t="s">
        <v>149</v>
      </c>
    </row>
    <row r="28" spans="1:12" ht="28.05" customHeight="1" x14ac:dyDescent="0.25">
      <c r="A28" s="165"/>
      <c r="B28" s="166"/>
      <c r="C28" s="167" t="s">
        <v>116</v>
      </c>
      <c r="D28" s="167"/>
      <c r="E28" s="167"/>
      <c r="F28" s="123">
        <f>SUM(F22:F27)</f>
        <v>10</v>
      </c>
      <c r="G28" s="123">
        <f t="shared" ref="G28:K28" si="0">SUM(G22:G27)</f>
        <v>12</v>
      </c>
      <c r="H28" s="123">
        <f t="shared" si="0"/>
        <v>22</v>
      </c>
      <c r="I28" s="123">
        <f t="shared" si="0"/>
        <v>32</v>
      </c>
      <c r="J28" s="123">
        <f t="shared" si="0"/>
        <v>428</v>
      </c>
      <c r="K28" s="123">
        <f t="shared" si="0"/>
        <v>24</v>
      </c>
      <c r="L28" s="123"/>
    </row>
    <row r="29" spans="1:12" x14ac:dyDescent="0.25">
      <c r="A29" s="164" t="s">
        <v>33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</row>
    <row r="30" spans="1:12" x14ac:dyDescent="0.25">
      <c r="A30" s="91">
        <v>7</v>
      </c>
      <c r="B30" s="104" t="s">
        <v>151</v>
      </c>
      <c r="C30" s="89" t="s">
        <v>34</v>
      </c>
      <c r="D30" s="91">
        <v>1</v>
      </c>
      <c r="E30" s="91" t="s">
        <v>35</v>
      </c>
      <c r="F30" s="91">
        <v>2</v>
      </c>
      <c r="G30" s="91">
        <v>2</v>
      </c>
      <c r="H30" s="91">
        <v>4</v>
      </c>
      <c r="I30" s="91">
        <v>0</v>
      </c>
      <c r="J30" s="91">
        <v>72</v>
      </c>
      <c r="K30" s="91">
        <v>4</v>
      </c>
      <c r="L30" s="87" t="s">
        <v>26</v>
      </c>
    </row>
    <row r="31" spans="1:12" x14ac:dyDescent="0.25">
      <c r="A31" s="91">
        <v>8</v>
      </c>
      <c r="B31" s="104" t="s">
        <v>152</v>
      </c>
      <c r="C31" s="89" t="s">
        <v>36</v>
      </c>
      <c r="D31" s="91">
        <v>1</v>
      </c>
      <c r="E31" s="91" t="s">
        <v>35</v>
      </c>
      <c r="F31" s="91">
        <v>4</v>
      </c>
      <c r="G31" s="91">
        <v>0</v>
      </c>
      <c r="H31" s="91">
        <v>4</v>
      </c>
      <c r="I31" s="91">
        <v>0</v>
      </c>
      <c r="J31" s="91">
        <v>72</v>
      </c>
      <c r="K31" s="91">
        <v>4</v>
      </c>
      <c r="L31" s="87" t="s">
        <v>26</v>
      </c>
    </row>
    <row r="32" spans="1:12" x14ac:dyDescent="0.25">
      <c r="A32" s="91">
        <v>9</v>
      </c>
      <c r="B32" s="104" t="s">
        <v>153</v>
      </c>
      <c r="C32" s="89" t="s">
        <v>37</v>
      </c>
      <c r="D32" s="91">
        <v>1</v>
      </c>
      <c r="E32" s="91" t="s">
        <v>35</v>
      </c>
      <c r="F32" s="91">
        <v>4</v>
      </c>
      <c r="G32" s="91">
        <v>0</v>
      </c>
      <c r="H32" s="91">
        <v>4</v>
      </c>
      <c r="I32" s="91">
        <v>0</v>
      </c>
      <c r="J32" s="91">
        <v>72</v>
      </c>
      <c r="K32" s="91">
        <v>4</v>
      </c>
      <c r="L32" s="87" t="s">
        <v>26</v>
      </c>
    </row>
    <row r="33" spans="1:12" x14ac:dyDescent="0.25">
      <c r="A33" s="91">
        <v>10</v>
      </c>
      <c r="B33" s="104" t="s">
        <v>172</v>
      </c>
      <c r="C33" s="89" t="s">
        <v>38</v>
      </c>
      <c r="D33" s="91">
        <v>2</v>
      </c>
      <c r="E33" s="91" t="s">
        <v>35</v>
      </c>
      <c r="F33" s="91">
        <v>2</v>
      </c>
      <c r="G33" s="91">
        <v>2</v>
      </c>
      <c r="H33" s="91">
        <v>4</v>
      </c>
      <c r="I33" s="91">
        <v>0</v>
      </c>
      <c r="J33" s="91">
        <v>72</v>
      </c>
      <c r="K33" s="91">
        <v>4</v>
      </c>
      <c r="L33" s="88" t="s">
        <v>151</v>
      </c>
    </row>
    <row r="34" spans="1:12" x14ac:dyDescent="0.25">
      <c r="A34" s="91">
        <v>11</v>
      </c>
      <c r="B34" s="104" t="s">
        <v>173</v>
      </c>
      <c r="C34" s="89" t="s">
        <v>40</v>
      </c>
      <c r="D34" s="91">
        <v>2</v>
      </c>
      <c r="E34" s="91" t="s">
        <v>35</v>
      </c>
      <c r="F34" s="91">
        <v>4</v>
      </c>
      <c r="G34" s="91">
        <v>0</v>
      </c>
      <c r="H34" s="91">
        <v>4</v>
      </c>
      <c r="I34" s="91">
        <v>0</v>
      </c>
      <c r="J34" s="91">
        <v>72</v>
      </c>
      <c r="K34" s="91">
        <v>4</v>
      </c>
      <c r="L34" s="88" t="s">
        <v>152</v>
      </c>
    </row>
    <row r="35" spans="1:12" x14ac:dyDescent="0.25">
      <c r="A35" s="91">
        <v>12</v>
      </c>
      <c r="B35" s="104" t="s">
        <v>174</v>
      </c>
      <c r="C35" s="89" t="s">
        <v>213</v>
      </c>
      <c r="D35" s="91">
        <v>2</v>
      </c>
      <c r="E35" s="91" t="s">
        <v>35</v>
      </c>
      <c r="F35" s="91">
        <v>2</v>
      </c>
      <c r="G35" s="91">
        <v>2</v>
      </c>
      <c r="H35" s="91">
        <v>4</v>
      </c>
      <c r="I35" s="91">
        <v>0</v>
      </c>
      <c r="J35" s="91">
        <v>72</v>
      </c>
      <c r="K35" s="91">
        <v>4</v>
      </c>
      <c r="L35" s="88" t="s">
        <v>26</v>
      </c>
    </row>
    <row r="36" spans="1:12" x14ac:dyDescent="0.25">
      <c r="A36" s="91">
        <v>13</v>
      </c>
      <c r="B36" s="104" t="s">
        <v>175</v>
      </c>
      <c r="C36" s="89" t="s">
        <v>42</v>
      </c>
      <c r="D36" s="91">
        <v>3</v>
      </c>
      <c r="E36" s="91" t="s">
        <v>35</v>
      </c>
      <c r="F36" s="91">
        <v>2</v>
      </c>
      <c r="G36" s="91">
        <v>3</v>
      </c>
      <c r="H36" s="91">
        <v>5</v>
      </c>
      <c r="I36" s="91">
        <v>0</v>
      </c>
      <c r="J36" s="91">
        <v>90</v>
      </c>
      <c r="K36" s="91">
        <v>6</v>
      </c>
      <c r="L36" s="88" t="s">
        <v>151</v>
      </c>
    </row>
    <row r="37" spans="1:12" x14ac:dyDescent="0.25">
      <c r="A37" s="91">
        <v>14</v>
      </c>
      <c r="B37" s="104" t="s">
        <v>176</v>
      </c>
      <c r="C37" s="89" t="s">
        <v>43</v>
      </c>
      <c r="D37" s="91">
        <v>3</v>
      </c>
      <c r="E37" s="91" t="s">
        <v>35</v>
      </c>
      <c r="F37" s="91">
        <v>4</v>
      </c>
      <c r="G37" s="91">
        <v>0</v>
      </c>
      <c r="H37" s="91">
        <v>4</v>
      </c>
      <c r="I37" s="91">
        <v>0</v>
      </c>
      <c r="J37" s="91">
        <v>72</v>
      </c>
      <c r="K37" s="91">
        <v>4</v>
      </c>
      <c r="L37" s="88" t="s">
        <v>173</v>
      </c>
    </row>
    <row r="38" spans="1:12" x14ac:dyDescent="0.25">
      <c r="A38" s="91">
        <v>15</v>
      </c>
      <c r="B38" s="104" t="s">
        <v>177</v>
      </c>
      <c r="C38" s="89" t="s">
        <v>45</v>
      </c>
      <c r="D38" s="91">
        <v>3</v>
      </c>
      <c r="E38" s="91" t="s">
        <v>46</v>
      </c>
      <c r="F38" s="91">
        <v>4</v>
      </c>
      <c r="G38" s="91">
        <v>0</v>
      </c>
      <c r="H38" s="91">
        <v>4</v>
      </c>
      <c r="I38" s="91">
        <v>0</v>
      </c>
      <c r="J38" s="91">
        <v>72</v>
      </c>
      <c r="K38" s="91">
        <v>4</v>
      </c>
      <c r="L38" s="90" t="s">
        <v>26</v>
      </c>
    </row>
    <row r="39" spans="1:12" x14ac:dyDescent="0.25">
      <c r="A39" s="91">
        <v>16</v>
      </c>
      <c r="B39" s="104" t="s">
        <v>178</v>
      </c>
      <c r="C39" s="89" t="s">
        <v>47</v>
      </c>
      <c r="D39" s="91">
        <v>4</v>
      </c>
      <c r="E39" s="91" t="s">
        <v>35</v>
      </c>
      <c r="F39" s="91">
        <v>2</v>
      </c>
      <c r="G39" s="91">
        <v>3</v>
      </c>
      <c r="H39" s="91">
        <v>5</v>
      </c>
      <c r="I39" s="91">
        <v>0</v>
      </c>
      <c r="J39" s="91">
        <v>90</v>
      </c>
      <c r="K39" s="91">
        <v>6</v>
      </c>
      <c r="L39" s="88" t="s">
        <v>175</v>
      </c>
    </row>
    <row r="40" spans="1:12" x14ac:dyDescent="0.25">
      <c r="A40" s="91">
        <v>17</v>
      </c>
      <c r="B40" s="104" t="s">
        <v>179</v>
      </c>
      <c r="C40" s="89" t="s">
        <v>49</v>
      </c>
      <c r="D40" s="91">
        <v>4</v>
      </c>
      <c r="E40" s="91" t="s">
        <v>46</v>
      </c>
      <c r="F40" s="91">
        <v>0</v>
      </c>
      <c r="G40" s="91">
        <v>4</v>
      </c>
      <c r="H40" s="91">
        <v>4</v>
      </c>
      <c r="I40" s="91">
        <v>0</v>
      </c>
      <c r="J40" s="91">
        <v>72</v>
      </c>
      <c r="K40" s="91">
        <v>4</v>
      </c>
      <c r="L40" s="88" t="s">
        <v>176</v>
      </c>
    </row>
    <row r="41" spans="1:12" ht="28.05" customHeight="1" x14ac:dyDescent="0.25">
      <c r="A41" s="165"/>
      <c r="B41" s="166"/>
      <c r="C41" s="167" t="s">
        <v>117</v>
      </c>
      <c r="D41" s="167"/>
      <c r="E41" s="167"/>
      <c r="F41" s="123">
        <f>SUM(F30:F40)</f>
        <v>30</v>
      </c>
      <c r="G41" s="123">
        <f t="shared" ref="G41:K41" si="1">SUM(G30:G40)</f>
        <v>16</v>
      </c>
      <c r="H41" s="123">
        <f t="shared" si="1"/>
        <v>46</v>
      </c>
      <c r="I41" s="123">
        <f t="shared" si="1"/>
        <v>0</v>
      </c>
      <c r="J41" s="123">
        <f t="shared" si="1"/>
        <v>828</v>
      </c>
      <c r="K41" s="123">
        <f t="shared" si="1"/>
        <v>48</v>
      </c>
      <c r="L41" s="123"/>
    </row>
    <row r="42" spans="1:12" x14ac:dyDescent="0.25">
      <c r="A42" s="164" t="s">
        <v>51</v>
      </c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</row>
    <row r="43" spans="1:12" ht="27.2" x14ac:dyDescent="0.25">
      <c r="A43" s="88">
        <v>18</v>
      </c>
      <c r="B43" s="104" t="s">
        <v>154</v>
      </c>
      <c r="C43" s="89" t="s">
        <v>52</v>
      </c>
      <c r="D43" s="91">
        <v>1</v>
      </c>
      <c r="E43" s="91" t="s">
        <v>35</v>
      </c>
      <c r="F43" s="91">
        <v>4</v>
      </c>
      <c r="G43" s="91">
        <v>0</v>
      </c>
      <c r="H43" s="91">
        <v>4</v>
      </c>
      <c r="I43" s="91">
        <v>0</v>
      </c>
      <c r="J43" s="91">
        <v>72</v>
      </c>
      <c r="K43" s="91">
        <v>4</v>
      </c>
      <c r="L43" s="87" t="s">
        <v>26</v>
      </c>
    </row>
    <row r="44" spans="1:12" x14ac:dyDescent="0.25">
      <c r="A44" s="110">
        <v>19</v>
      </c>
      <c r="B44" s="104" t="s">
        <v>180</v>
      </c>
      <c r="C44" s="111" t="s">
        <v>53</v>
      </c>
      <c r="D44" s="110">
        <v>2</v>
      </c>
      <c r="E44" s="110" t="s">
        <v>35</v>
      </c>
      <c r="F44" s="110">
        <v>2</v>
      </c>
      <c r="G44" s="110">
        <v>2</v>
      </c>
      <c r="H44" s="91">
        <v>4</v>
      </c>
      <c r="I44" s="110">
        <v>0</v>
      </c>
      <c r="J44" s="110">
        <v>72</v>
      </c>
      <c r="K44" s="110">
        <v>4</v>
      </c>
      <c r="L44" s="92" t="s">
        <v>26</v>
      </c>
    </row>
    <row r="45" spans="1:12" x14ac:dyDescent="0.25">
      <c r="A45" s="91">
        <v>20</v>
      </c>
      <c r="B45" s="104" t="s">
        <v>181</v>
      </c>
      <c r="C45" s="89" t="s">
        <v>54</v>
      </c>
      <c r="D45" s="91">
        <v>2</v>
      </c>
      <c r="E45" s="91" t="s">
        <v>46</v>
      </c>
      <c r="F45" s="91">
        <v>3</v>
      </c>
      <c r="G45" s="91">
        <v>0</v>
      </c>
      <c r="H45" s="91">
        <v>3</v>
      </c>
      <c r="I45" s="91">
        <v>0</v>
      </c>
      <c r="J45" s="91">
        <v>54</v>
      </c>
      <c r="K45" s="91">
        <v>3</v>
      </c>
      <c r="L45" s="88" t="s">
        <v>26</v>
      </c>
    </row>
    <row r="46" spans="1:12" x14ac:dyDescent="0.25">
      <c r="A46" s="91">
        <v>21</v>
      </c>
      <c r="B46" s="104" t="s">
        <v>182</v>
      </c>
      <c r="C46" s="89" t="s">
        <v>56</v>
      </c>
      <c r="D46" s="91">
        <v>3</v>
      </c>
      <c r="E46" s="91" t="s">
        <v>35</v>
      </c>
      <c r="F46" s="91">
        <v>2</v>
      </c>
      <c r="G46" s="91">
        <v>2</v>
      </c>
      <c r="H46" s="91">
        <v>4</v>
      </c>
      <c r="I46" s="91">
        <v>0</v>
      </c>
      <c r="J46" s="91">
        <v>72</v>
      </c>
      <c r="K46" s="91">
        <v>4</v>
      </c>
      <c r="L46" s="88" t="s">
        <v>180</v>
      </c>
    </row>
    <row r="47" spans="1:12" x14ac:dyDescent="0.25">
      <c r="A47" s="91">
        <v>22</v>
      </c>
      <c r="B47" s="104" t="s">
        <v>183</v>
      </c>
      <c r="C47" s="89" t="s">
        <v>57</v>
      </c>
      <c r="D47" s="91">
        <v>4</v>
      </c>
      <c r="E47" s="91" t="s">
        <v>35</v>
      </c>
      <c r="F47" s="91">
        <v>4</v>
      </c>
      <c r="G47" s="91">
        <v>0</v>
      </c>
      <c r="H47" s="91">
        <v>4</v>
      </c>
      <c r="I47" s="91">
        <v>0</v>
      </c>
      <c r="J47" s="91">
        <v>72</v>
      </c>
      <c r="K47" s="91">
        <v>4</v>
      </c>
      <c r="L47" s="88" t="s">
        <v>154</v>
      </c>
    </row>
    <row r="48" spans="1:12" x14ac:dyDescent="0.25">
      <c r="A48" s="165"/>
      <c r="B48" s="166"/>
      <c r="C48" s="167" t="s">
        <v>118</v>
      </c>
      <c r="D48" s="167"/>
      <c r="E48" s="167"/>
      <c r="F48" s="123">
        <f>SUM(F43:F47)</f>
        <v>15</v>
      </c>
      <c r="G48" s="123">
        <f t="shared" ref="G48:K48" si="2">SUM(G43:G47)</f>
        <v>4</v>
      </c>
      <c r="H48" s="123">
        <f t="shared" si="2"/>
        <v>19</v>
      </c>
      <c r="I48" s="123">
        <f t="shared" si="2"/>
        <v>0</v>
      </c>
      <c r="J48" s="123">
        <f t="shared" si="2"/>
        <v>342</v>
      </c>
      <c r="K48" s="123">
        <f t="shared" si="2"/>
        <v>19</v>
      </c>
      <c r="L48" s="123"/>
    </row>
    <row r="49" spans="1:12" x14ac:dyDescent="0.25">
      <c r="A49" s="164" t="s">
        <v>58</v>
      </c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</row>
    <row r="50" spans="1:12" ht="27.2" x14ac:dyDescent="0.25">
      <c r="A50" s="91">
        <v>23</v>
      </c>
      <c r="B50" s="104" t="s">
        <v>160</v>
      </c>
      <c r="C50" s="89" t="s">
        <v>217</v>
      </c>
      <c r="D50" s="91">
        <v>2</v>
      </c>
      <c r="E50" s="91" t="s">
        <v>46</v>
      </c>
      <c r="F50" s="91">
        <v>3</v>
      </c>
      <c r="G50" s="91">
        <v>0</v>
      </c>
      <c r="H50" s="91">
        <v>3</v>
      </c>
      <c r="I50" s="91">
        <v>0</v>
      </c>
      <c r="J50" s="91">
        <v>54</v>
      </c>
      <c r="K50" s="91">
        <v>3</v>
      </c>
      <c r="L50" s="88" t="s">
        <v>26</v>
      </c>
    </row>
    <row r="51" spans="1:12" x14ac:dyDescent="0.25">
      <c r="A51" s="91">
        <v>24</v>
      </c>
      <c r="B51" s="104" t="s">
        <v>210</v>
      </c>
      <c r="C51" s="89" t="s">
        <v>61</v>
      </c>
      <c r="D51" s="91">
        <v>2</v>
      </c>
      <c r="E51" s="91" t="s">
        <v>35</v>
      </c>
      <c r="F51" s="91">
        <v>3</v>
      </c>
      <c r="G51" s="91">
        <v>0</v>
      </c>
      <c r="H51" s="91">
        <v>3</v>
      </c>
      <c r="I51" s="91">
        <v>0</v>
      </c>
      <c r="J51" s="91">
        <v>54</v>
      </c>
      <c r="K51" s="91">
        <v>3</v>
      </c>
      <c r="L51" s="88" t="s">
        <v>26</v>
      </c>
    </row>
    <row r="52" spans="1:12" ht="14.3" x14ac:dyDescent="0.25">
      <c r="A52" s="91">
        <v>25</v>
      </c>
      <c r="B52" s="104" t="s">
        <v>184</v>
      </c>
      <c r="C52" s="44" t="s">
        <v>62</v>
      </c>
      <c r="D52" s="91">
        <v>3</v>
      </c>
      <c r="E52" s="91" t="s">
        <v>35</v>
      </c>
      <c r="F52" s="91">
        <v>0</v>
      </c>
      <c r="G52" s="91">
        <v>5</v>
      </c>
      <c r="H52" s="91">
        <v>5</v>
      </c>
      <c r="I52" s="91">
        <v>0</v>
      </c>
      <c r="J52" s="91">
        <v>90</v>
      </c>
      <c r="K52" s="91">
        <v>6</v>
      </c>
      <c r="L52" s="88" t="s">
        <v>210</v>
      </c>
    </row>
    <row r="53" spans="1:12" ht="14.3" x14ac:dyDescent="0.25">
      <c r="A53" s="91">
        <v>26</v>
      </c>
      <c r="B53" s="104" t="s">
        <v>185</v>
      </c>
      <c r="C53" s="44" t="s">
        <v>63</v>
      </c>
      <c r="D53" s="91">
        <v>3</v>
      </c>
      <c r="E53" s="91" t="s">
        <v>46</v>
      </c>
      <c r="F53" s="91">
        <v>3</v>
      </c>
      <c r="G53" s="91">
        <v>0</v>
      </c>
      <c r="H53" s="91">
        <v>3</v>
      </c>
      <c r="I53" s="91">
        <v>0</v>
      </c>
      <c r="J53" s="91">
        <v>54</v>
      </c>
      <c r="K53" s="91">
        <v>3</v>
      </c>
      <c r="L53" s="88" t="s">
        <v>172</v>
      </c>
    </row>
    <row r="54" spans="1:12" ht="14.3" x14ac:dyDescent="0.25">
      <c r="A54" s="91">
        <v>27</v>
      </c>
      <c r="B54" s="104" t="s">
        <v>188</v>
      </c>
      <c r="C54" s="44" t="s">
        <v>64</v>
      </c>
      <c r="D54" s="91">
        <v>4</v>
      </c>
      <c r="E54" s="91" t="s">
        <v>35</v>
      </c>
      <c r="F54" s="91">
        <v>2</v>
      </c>
      <c r="G54" s="91">
        <v>3</v>
      </c>
      <c r="H54" s="91">
        <v>5</v>
      </c>
      <c r="I54" s="91">
        <v>0</v>
      </c>
      <c r="J54" s="91">
        <v>90</v>
      </c>
      <c r="K54" s="91">
        <v>6</v>
      </c>
      <c r="L54" s="88" t="s">
        <v>210</v>
      </c>
    </row>
    <row r="55" spans="1:12" x14ac:dyDescent="0.25">
      <c r="A55" s="91">
        <v>28</v>
      </c>
      <c r="B55" s="104" t="s">
        <v>189</v>
      </c>
      <c r="C55" s="89" t="s">
        <v>65</v>
      </c>
      <c r="D55" s="91">
        <v>4</v>
      </c>
      <c r="E55" s="91" t="s">
        <v>35</v>
      </c>
      <c r="F55" s="91">
        <v>2</v>
      </c>
      <c r="G55" s="91">
        <v>2</v>
      </c>
      <c r="H55" s="91">
        <v>4</v>
      </c>
      <c r="I55" s="91">
        <v>0</v>
      </c>
      <c r="J55" s="91">
        <v>72</v>
      </c>
      <c r="K55" s="91">
        <v>4</v>
      </c>
      <c r="L55" s="88" t="s">
        <v>185</v>
      </c>
    </row>
    <row r="56" spans="1:12" ht="28.05" customHeight="1" x14ac:dyDescent="0.25">
      <c r="A56" s="165"/>
      <c r="B56" s="166"/>
      <c r="C56" s="167" t="s">
        <v>119</v>
      </c>
      <c r="D56" s="167"/>
      <c r="E56" s="167"/>
      <c r="F56" s="123">
        <f>SUM(F50:F55)</f>
        <v>13</v>
      </c>
      <c r="G56" s="123">
        <f t="shared" ref="G56:K56" si="3">SUM(G50:G55)</f>
        <v>10</v>
      </c>
      <c r="H56" s="123">
        <f t="shared" si="3"/>
        <v>23</v>
      </c>
      <c r="I56" s="123">
        <f t="shared" si="3"/>
        <v>0</v>
      </c>
      <c r="J56" s="123">
        <f t="shared" si="3"/>
        <v>414</v>
      </c>
      <c r="K56" s="123">
        <f t="shared" si="3"/>
        <v>25</v>
      </c>
      <c r="L56" s="123"/>
    </row>
    <row r="57" spans="1:12" x14ac:dyDescent="0.25">
      <c r="A57" s="168"/>
      <c r="B57" s="177"/>
      <c r="C57" s="178" t="s">
        <v>144</v>
      </c>
      <c r="D57" s="179"/>
      <c r="E57" s="180"/>
      <c r="F57" s="121">
        <f>F56+F48+F41+F28</f>
        <v>68</v>
      </c>
      <c r="G57" s="121">
        <f t="shared" ref="G57:K57" si="4">G56+G48+G41+G28</f>
        <v>42</v>
      </c>
      <c r="H57" s="121">
        <f t="shared" si="4"/>
        <v>110</v>
      </c>
      <c r="I57" s="121">
        <f t="shared" si="4"/>
        <v>32</v>
      </c>
      <c r="J57" s="121">
        <f t="shared" si="4"/>
        <v>2012</v>
      </c>
      <c r="K57" s="121">
        <f t="shared" si="4"/>
        <v>116</v>
      </c>
      <c r="L57" s="124"/>
    </row>
    <row r="58" spans="1:12" x14ac:dyDescent="0.25">
      <c r="A58" s="170" t="s">
        <v>67</v>
      </c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</row>
    <row r="59" spans="1:12" x14ac:dyDescent="0.25">
      <c r="A59" s="164" t="s">
        <v>23</v>
      </c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</row>
    <row r="60" spans="1:12" ht="14.95" x14ac:dyDescent="0.25">
      <c r="A60" s="112">
        <v>29</v>
      </c>
      <c r="B60" s="104" t="s">
        <v>165</v>
      </c>
      <c r="C60" s="89" t="s">
        <v>68</v>
      </c>
      <c r="D60" s="91">
        <v>8</v>
      </c>
      <c r="E60" s="91" t="s">
        <v>231</v>
      </c>
      <c r="F60" s="91">
        <v>1</v>
      </c>
      <c r="G60" s="91">
        <v>2</v>
      </c>
      <c r="H60" s="91">
        <v>3</v>
      </c>
      <c r="I60" s="91">
        <v>16</v>
      </c>
      <c r="J60" s="91">
        <v>70</v>
      </c>
      <c r="K60" s="91">
        <v>4</v>
      </c>
      <c r="L60" s="91" t="s">
        <v>164</v>
      </c>
    </row>
    <row r="61" spans="1:12" ht="28.05" customHeight="1" x14ac:dyDescent="0.25">
      <c r="A61" s="165"/>
      <c r="B61" s="166"/>
      <c r="C61" s="167" t="s">
        <v>116</v>
      </c>
      <c r="D61" s="167"/>
      <c r="E61" s="167"/>
      <c r="F61" s="123">
        <f>SUM(F60)</f>
        <v>1</v>
      </c>
      <c r="G61" s="123">
        <f t="shared" ref="G61:K61" si="5">SUM(G60)</f>
        <v>2</v>
      </c>
      <c r="H61" s="123">
        <f t="shared" si="5"/>
        <v>3</v>
      </c>
      <c r="I61" s="123">
        <f t="shared" si="5"/>
        <v>16</v>
      </c>
      <c r="J61" s="123">
        <f t="shared" si="5"/>
        <v>70</v>
      </c>
      <c r="K61" s="123">
        <f t="shared" si="5"/>
        <v>4</v>
      </c>
      <c r="L61" s="123"/>
    </row>
    <row r="62" spans="1:12" x14ac:dyDescent="0.25">
      <c r="A62" s="164" t="s">
        <v>51</v>
      </c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</row>
    <row r="63" spans="1:12" x14ac:dyDescent="0.25">
      <c r="A63" s="112">
        <v>30</v>
      </c>
      <c r="B63" s="104" t="s">
        <v>186</v>
      </c>
      <c r="C63" s="89" t="s">
        <v>69</v>
      </c>
      <c r="D63" s="91">
        <v>5</v>
      </c>
      <c r="E63" s="91" t="s">
        <v>35</v>
      </c>
      <c r="F63" s="91">
        <v>4</v>
      </c>
      <c r="G63" s="91">
        <v>0</v>
      </c>
      <c r="H63" s="91">
        <v>4</v>
      </c>
      <c r="I63" s="91">
        <v>0</v>
      </c>
      <c r="J63" s="91">
        <v>72</v>
      </c>
      <c r="K63" s="91">
        <v>4</v>
      </c>
      <c r="L63" s="88" t="s">
        <v>182</v>
      </c>
    </row>
    <row r="64" spans="1:12" x14ac:dyDescent="0.25">
      <c r="A64" s="113">
        <v>31</v>
      </c>
      <c r="B64" s="104" t="s">
        <v>187</v>
      </c>
      <c r="C64" s="94" t="s">
        <v>70</v>
      </c>
      <c r="D64" s="114">
        <v>5</v>
      </c>
      <c r="E64" s="114" t="s">
        <v>71</v>
      </c>
      <c r="F64" s="114">
        <v>0</v>
      </c>
      <c r="G64" s="114">
        <v>4</v>
      </c>
      <c r="H64" s="91">
        <v>4</v>
      </c>
      <c r="I64" s="114">
        <v>0</v>
      </c>
      <c r="J64" s="114">
        <v>72</v>
      </c>
      <c r="K64" s="114">
        <v>4</v>
      </c>
      <c r="L64" s="88" t="s">
        <v>183</v>
      </c>
    </row>
    <row r="65" spans="1:12" x14ac:dyDescent="0.25">
      <c r="A65" s="112">
        <v>32</v>
      </c>
      <c r="B65" s="115" t="s">
        <v>190</v>
      </c>
      <c r="C65" s="95" t="s">
        <v>73</v>
      </c>
      <c r="D65" s="91">
        <v>6</v>
      </c>
      <c r="E65" s="91" t="s">
        <v>46</v>
      </c>
      <c r="F65" s="91">
        <v>4</v>
      </c>
      <c r="G65" s="91">
        <v>0</v>
      </c>
      <c r="H65" s="91">
        <v>4</v>
      </c>
      <c r="I65" s="91">
        <v>0</v>
      </c>
      <c r="J65" s="91">
        <v>72</v>
      </c>
      <c r="K65" s="91">
        <v>4</v>
      </c>
      <c r="L65" s="88" t="s">
        <v>186</v>
      </c>
    </row>
    <row r="66" spans="1:12" x14ac:dyDescent="0.25">
      <c r="A66" s="112">
        <v>33</v>
      </c>
      <c r="B66" s="104" t="s">
        <v>211</v>
      </c>
      <c r="C66" s="95" t="s">
        <v>74</v>
      </c>
      <c r="D66" s="112">
        <v>6</v>
      </c>
      <c r="E66" s="91" t="s">
        <v>35</v>
      </c>
      <c r="F66" s="91">
        <v>4</v>
      </c>
      <c r="G66" s="91">
        <v>0</v>
      </c>
      <c r="H66" s="91">
        <v>4</v>
      </c>
      <c r="I66" s="91">
        <v>0</v>
      </c>
      <c r="J66" s="91">
        <v>72</v>
      </c>
      <c r="K66" s="91">
        <v>4</v>
      </c>
      <c r="L66" s="88" t="s">
        <v>186</v>
      </c>
    </row>
    <row r="67" spans="1:12" x14ac:dyDescent="0.25">
      <c r="A67" s="116">
        <v>34</v>
      </c>
      <c r="B67" s="115" t="s">
        <v>192</v>
      </c>
      <c r="C67" s="96" t="s">
        <v>76</v>
      </c>
      <c r="D67" s="110">
        <v>6</v>
      </c>
      <c r="E67" s="110" t="s">
        <v>46</v>
      </c>
      <c r="F67" s="110">
        <v>3</v>
      </c>
      <c r="G67" s="110">
        <v>0</v>
      </c>
      <c r="H67" s="91">
        <v>3</v>
      </c>
      <c r="I67" s="110">
        <v>0</v>
      </c>
      <c r="J67" s="110">
        <v>54</v>
      </c>
      <c r="K67" s="110">
        <v>3</v>
      </c>
      <c r="L67" s="88" t="s">
        <v>177</v>
      </c>
    </row>
    <row r="68" spans="1:12" x14ac:dyDescent="0.25">
      <c r="A68" s="112">
        <v>35</v>
      </c>
      <c r="B68" s="115" t="s">
        <v>193</v>
      </c>
      <c r="C68" s="97" t="s">
        <v>77</v>
      </c>
      <c r="D68" s="91">
        <v>6</v>
      </c>
      <c r="E68" s="91" t="s">
        <v>35</v>
      </c>
      <c r="F68" s="91">
        <v>4</v>
      </c>
      <c r="G68" s="91">
        <v>0</v>
      </c>
      <c r="H68" s="91">
        <v>4</v>
      </c>
      <c r="I68" s="91">
        <v>0</v>
      </c>
      <c r="J68" s="91">
        <v>72</v>
      </c>
      <c r="K68" s="91">
        <v>4</v>
      </c>
      <c r="L68" s="88" t="s">
        <v>185</v>
      </c>
    </row>
    <row r="69" spans="1:12" x14ac:dyDescent="0.25">
      <c r="A69" s="112">
        <v>36</v>
      </c>
      <c r="B69" s="115" t="s">
        <v>191</v>
      </c>
      <c r="C69" s="94" t="s">
        <v>78</v>
      </c>
      <c r="D69" s="113">
        <v>7</v>
      </c>
      <c r="E69" s="114" t="s">
        <v>46</v>
      </c>
      <c r="F69" s="91">
        <v>4</v>
      </c>
      <c r="G69" s="91">
        <v>0</v>
      </c>
      <c r="H69" s="91">
        <v>4</v>
      </c>
      <c r="I69" s="91">
        <v>0</v>
      </c>
      <c r="J69" s="91">
        <v>72</v>
      </c>
      <c r="K69" s="91">
        <v>4</v>
      </c>
      <c r="L69" s="88" t="s">
        <v>211</v>
      </c>
    </row>
    <row r="70" spans="1:12" x14ac:dyDescent="0.25">
      <c r="A70" s="112">
        <v>37</v>
      </c>
      <c r="B70" s="115" t="s">
        <v>194</v>
      </c>
      <c r="C70" s="97" t="s">
        <v>79</v>
      </c>
      <c r="D70" s="117">
        <v>7</v>
      </c>
      <c r="E70" s="88" t="s">
        <v>35</v>
      </c>
      <c r="F70" s="91">
        <v>4</v>
      </c>
      <c r="G70" s="91">
        <v>0</v>
      </c>
      <c r="H70" s="91">
        <v>4</v>
      </c>
      <c r="I70" s="91">
        <v>0</v>
      </c>
      <c r="J70" s="91">
        <v>72</v>
      </c>
      <c r="K70" s="91">
        <v>4</v>
      </c>
      <c r="L70" s="88" t="s">
        <v>187</v>
      </c>
    </row>
    <row r="71" spans="1:12" x14ac:dyDescent="0.25">
      <c r="A71" s="112">
        <v>38</v>
      </c>
      <c r="B71" s="115" t="s">
        <v>195</v>
      </c>
      <c r="C71" s="97" t="s">
        <v>80</v>
      </c>
      <c r="D71" s="117">
        <v>8</v>
      </c>
      <c r="E71" s="88" t="s">
        <v>46</v>
      </c>
      <c r="F71" s="91">
        <v>4</v>
      </c>
      <c r="G71" s="91">
        <v>0</v>
      </c>
      <c r="H71" s="91">
        <v>4</v>
      </c>
      <c r="I71" s="91">
        <v>0</v>
      </c>
      <c r="J71" s="91">
        <v>72</v>
      </c>
      <c r="K71" s="91">
        <v>4</v>
      </c>
      <c r="L71" s="88" t="s">
        <v>211</v>
      </c>
    </row>
    <row r="72" spans="1:12" ht="27.2" x14ac:dyDescent="0.25">
      <c r="A72" s="112">
        <v>39</v>
      </c>
      <c r="B72" s="115" t="s">
        <v>196</v>
      </c>
      <c r="C72" s="98" t="s">
        <v>81</v>
      </c>
      <c r="D72" s="117">
        <v>8</v>
      </c>
      <c r="E72" s="88" t="s">
        <v>35</v>
      </c>
      <c r="F72" s="103">
        <v>0</v>
      </c>
      <c r="G72" s="91">
        <v>3</v>
      </c>
      <c r="H72" s="91">
        <v>3</v>
      </c>
      <c r="I72" s="91">
        <v>0</v>
      </c>
      <c r="J72" s="91">
        <v>54</v>
      </c>
      <c r="K72" s="118">
        <v>3</v>
      </c>
      <c r="L72" s="88" t="s">
        <v>190</v>
      </c>
    </row>
    <row r="73" spans="1:12" x14ac:dyDescent="0.25">
      <c r="A73" s="165"/>
      <c r="B73" s="166"/>
      <c r="C73" s="167" t="s">
        <v>118</v>
      </c>
      <c r="D73" s="167"/>
      <c r="E73" s="167"/>
      <c r="F73" s="123">
        <f>SUM(F63:F72)</f>
        <v>31</v>
      </c>
      <c r="G73" s="123">
        <f t="shared" ref="G73:K73" si="6">SUM(G63:G72)</f>
        <v>7</v>
      </c>
      <c r="H73" s="123">
        <f t="shared" si="6"/>
        <v>38</v>
      </c>
      <c r="I73" s="123">
        <f t="shared" si="6"/>
        <v>0</v>
      </c>
      <c r="J73" s="123">
        <f t="shared" si="6"/>
        <v>684</v>
      </c>
      <c r="K73" s="123">
        <f t="shared" si="6"/>
        <v>38</v>
      </c>
      <c r="L73" s="123"/>
    </row>
    <row r="74" spans="1:12" x14ac:dyDescent="0.25">
      <c r="A74" s="164" t="s">
        <v>58</v>
      </c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</row>
    <row r="75" spans="1:12" x14ac:dyDescent="0.25">
      <c r="A75" s="112">
        <v>40</v>
      </c>
      <c r="B75" s="115" t="s">
        <v>197</v>
      </c>
      <c r="C75" s="99" t="s">
        <v>82</v>
      </c>
      <c r="D75" s="91">
        <v>5</v>
      </c>
      <c r="E75" s="91" t="s">
        <v>46</v>
      </c>
      <c r="F75" s="91">
        <v>4</v>
      </c>
      <c r="G75" s="91">
        <v>0</v>
      </c>
      <c r="H75" s="117">
        <v>4</v>
      </c>
      <c r="I75" s="91">
        <v>0</v>
      </c>
      <c r="J75" s="91">
        <v>72</v>
      </c>
      <c r="K75" s="91">
        <v>4</v>
      </c>
      <c r="L75" s="88" t="s">
        <v>185</v>
      </c>
    </row>
    <row r="76" spans="1:12" x14ac:dyDescent="0.25">
      <c r="A76" s="112">
        <v>41</v>
      </c>
      <c r="B76" s="115" t="s">
        <v>198</v>
      </c>
      <c r="C76" s="99" t="s">
        <v>83</v>
      </c>
      <c r="D76" s="91">
        <v>5</v>
      </c>
      <c r="E76" s="91" t="s">
        <v>35</v>
      </c>
      <c r="F76" s="91">
        <v>0</v>
      </c>
      <c r="G76" s="91">
        <v>4</v>
      </c>
      <c r="H76" s="117">
        <v>4</v>
      </c>
      <c r="I76" s="91">
        <v>0</v>
      </c>
      <c r="J76" s="91">
        <v>72</v>
      </c>
      <c r="K76" s="91">
        <v>4</v>
      </c>
      <c r="L76" s="88" t="s">
        <v>185</v>
      </c>
    </row>
    <row r="77" spans="1:12" x14ac:dyDescent="0.25">
      <c r="A77" s="112">
        <v>42</v>
      </c>
      <c r="B77" s="115" t="s">
        <v>199</v>
      </c>
      <c r="C77" s="100" t="s">
        <v>84</v>
      </c>
      <c r="D77" s="91">
        <v>5</v>
      </c>
      <c r="E77" s="91" t="s">
        <v>35</v>
      </c>
      <c r="F77" s="91">
        <v>4</v>
      </c>
      <c r="G77" s="91">
        <v>0</v>
      </c>
      <c r="H77" s="117">
        <v>4</v>
      </c>
      <c r="I77" s="91">
        <v>0</v>
      </c>
      <c r="J77" s="91">
        <v>72</v>
      </c>
      <c r="K77" s="91">
        <v>4</v>
      </c>
      <c r="L77" s="88" t="s">
        <v>185</v>
      </c>
    </row>
    <row r="78" spans="1:12" x14ac:dyDescent="0.25">
      <c r="A78" s="112">
        <v>43</v>
      </c>
      <c r="B78" s="115" t="s">
        <v>200</v>
      </c>
      <c r="C78" s="99" t="s">
        <v>85</v>
      </c>
      <c r="D78" s="91">
        <v>5</v>
      </c>
      <c r="E78" s="91" t="s">
        <v>46</v>
      </c>
      <c r="F78" s="91">
        <v>3</v>
      </c>
      <c r="G78" s="91">
        <v>0</v>
      </c>
      <c r="H78" s="117">
        <v>3</v>
      </c>
      <c r="I78" s="91">
        <v>0</v>
      </c>
      <c r="J78" s="91">
        <v>54</v>
      </c>
      <c r="K78" s="91">
        <v>3</v>
      </c>
      <c r="L78" s="88" t="s">
        <v>185</v>
      </c>
    </row>
    <row r="79" spans="1:12" x14ac:dyDescent="0.25">
      <c r="A79" s="112">
        <v>44</v>
      </c>
      <c r="B79" s="115" t="s">
        <v>201</v>
      </c>
      <c r="C79" s="99" t="s">
        <v>86</v>
      </c>
      <c r="D79" s="91">
        <v>6</v>
      </c>
      <c r="E79" s="91" t="s">
        <v>35</v>
      </c>
      <c r="F79" s="91">
        <v>0</v>
      </c>
      <c r="G79" s="91">
        <v>4</v>
      </c>
      <c r="H79" s="117">
        <v>4</v>
      </c>
      <c r="I79" s="91">
        <v>0</v>
      </c>
      <c r="J79" s="91">
        <v>72</v>
      </c>
      <c r="K79" s="91">
        <v>4</v>
      </c>
      <c r="L79" s="88" t="s">
        <v>197</v>
      </c>
    </row>
    <row r="80" spans="1:12" x14ac:dyDescent="0.25">
      <c r="A80" s="112">
        <v>45</v>
      </c>
      <c r="B80" s="115" t="s">
        <v>202</v>
      </c>
      <c r="C80" s="99" t="s">
        <v>87</v>
      </c>
      <c r="D80" s="91">
        <v>6</v>
      </c>
      <c r="E80" s="91" t="s">
        <v>35</v>
      </c>
      <c r="F80" s="91">
        <v>2</v>
      </c>
      <c r="G80" s="91">
        <v>2</v>
      </c>
      <c r="H80" s="117">
        <v>4</v>
      </c>
      <c r="I80" s="91">
        <v>0</v>
      </c>
      <c r="J80" s="91">
        <v>72</v>
      </c>
      <c r="K80" s="91">
        <v>4</v>
      </c>
      <c r="L80" s="88" t="s">
        <v>197</v>
      </c>
    </row>
    <row r="81" spans="1:12" x14ac:dyDescent="0.25">
      <c r="A81" s="112">
        <v>46</v>
      </c>
      <c r="B81" s="115" t="s">
        <v>203</v>
      </c>
      <c r="C81" s="99" t="s">
        <v>134</v>
      </c>
      <c r="D81" s="91">
        <v>6</v>
      </c>
      <c r="E81" s="91" t="s">
        <v>35</v>
      </c>
      <c r="F81" s="91">
        <v>2</v>
      </c>
      <c r="G81" s="91">
        <v>1</v>
      </c>
      <c r="H81" s="117">
        <v>3</v>
      </c>
      <c r="I81" s="91">
        <v>0</v>
      </c>
      <c r="J81" s="91">
        <v>54</v>
      </c>
      <c r="K81" s="91">
        <v>3</v>
      </c>
      <c r="L81" s="88" t="s">
        <v>197</v>
      </c>
    </row>
    <row r="82" spans="1:12" x14ac:dyDescent="0.25">
      <c r="A82" s="112">
        <v>47</v>
      </c>
      <c r="B82" s="115" t="s">
        <v>204</v>
      </c>
      <c r="C82" s="99" t="s">
        <v>89</v>
      </c>
      <c r="D82" s="91">
        <v>7</v>
      </c>
      <c r="E82" s="91" t="s">
        <v>35</v>
      </c>
      <c r="F82" s="91">
        <v>3</v>
      </c>
      <c r="G82" s="91">
        <v>3</v>
      </c>
      <c r="H82" s="117">
        <v>6</v>
      </c>
      <c r="I82" s="91">
        <v>0</v>
      </c>
      <c r="J82" s="91">
        <v>108</v>
      </c>
      <c r="K82" s="91">
        <v>7</v>
      </c>
      <c r="L82" s="88" t="s">
        <v>189</v>
      </c>
    </row>
    <row r="83" spans="1:12" x14ac:dyDescent="0.25">
      <c r="A83" s="112">
        <v>48</v>
      </c>
      <c r="B83" s="115" t="s">
        <v>205</v>
      </c>
      <c r="C83" s="99" t="s">
        <v>90</v>
      </c>
      <c r="D83" s="91">
        <v>7</v>
      </c>
      <c r="E83" s="91" t="s">
        <v>35</v>
      </c>
      <c r="F83" s="91">
        <v>3</v>
      </c>
      <c r="G83" s="91">
        <v>3</v>
      </c>
      <c r="H83" s="117">
        <v>6</v>
      </c>
      <c r="I83" s="91">
        <v>0</v>
      </c>
      <c r="J83" s="91">
        <v>108</v>
      </c>
      <c r="K83" s="91">
        <v>7</v>
      </c>
      <c r="L83" s="88" t="s">
        <v>189</v>
      </c>
    </row>
    <row r="84" spans="1:12" x14ac:dyDescent="0.25">
      <c r="A84" s="112">
        <v>49</v>
      </c>
      <c r="B84" s="115" t="s">
        <v>206</v>
      </c>
      <c r="C84" s="99" t="s">
        <v>91</v>
      </c>
      <c r="D84" s="91">
        <v>7</v>
      </c>
      <c r="E84" s="91" t="s">
        <v>46</v>
      </c>
      <c r="F84" s="91">
        <v>3</v>
      </c>
      <c r="G84" s="91">
        <v>0</v>
      </c>
      <c r="H84" s="117">
        <v>3</v>
      </c>
      <c r="I84" s="91">
        <v>0</v>
      </c>
      <c r="J84" s="91">
        <v>54</v>
      </c>
      <c r="K84" s="91">
        <v>3</v>
      </c>
      <c r="L84" s="88" t="s">
        <v>202</v>
      </c>
    </row>
    <row r="85" spans="1:12" x14ac:dyDescent="0.25">
      <c r="A85" s="112">
        <v>50</v>
      </c>
      <c r="B85" s="115" t="s">
        <v>207</v>
      </c>
      <c r="C85" s="99" t="s">
        <v>92</v>
      </c>
      <c r="D85" s="91">
        <v>8</v>
      </c>
      <c r="E85" s="91" t="s">
        <v>35</v>
      </c>
      <c r="F85" s="91">
        <v>3</v>
      </c>
      <c r="G85" s="91">
        <v>3</v>
      </c>
      <c r="H85" s="117">
        <v>6</v>
      </c>
      <c r="I85" s="91">
        <v>0</v>
      </c>
      <c r="J85" s="91">
        <v>108</v>
      </c>
      <c r="K85" s="91">
        <v>7</v>
      </c>
      <c r="L85" s="88" t="s">
        <v>189</v>
      </c>
    </row>
    <row r="86" spans="1:12" x14ac:dyDescent="0.25">
      <c r="A86" s="91">
        <v>51</v>
      </c>
      <c r="B86" s="115" t="s">
        <v>208</v>
      </c>
      <c r="C86" s="97" t="s">
        <v>93</v>
      </c>
      <c r="D86" s="91">
        <v>8</v>
      </c>
      <c r="E86" s="91" t="s">
        <v>35</v>
      </c>
      <c r="F86" s="91">
        <v>3</v>
      </c>
      <c r="G86" s="91">
        <v>3</v>
      </c>
      <c r="H86" s="117">
        <v>6</v>
      </c>
      <c r="I86" s="91">
        <v>0</v>
      </c>
      <c r="J86" s="91">
        <v>108</v>
      </c>
      <c r="K86" s="91">
        <v>7</v>
      </c>
      <c r="L86" s="88" t="s">
        <v>189</v>
      </c>
    </row>
    <row r="87" spans="1:12" ht="27.2" x14ac:dyDescent="0.25">
      <c r="A87" s="112">
        <v>52</v>
      </c>
      <c r="B87" s="115" t="s">
        <v>209</v>
      </c>
      <c r="C87" s="99" t="s">
        <v>94</v>
      </c>
      <c r="D87" s="91">
        <v>8</v>
      </c>
      <c r="E87" s="91" t="s">
        <v>46</v>
      </c>
      <c r="F87" s="91">
        <v>4</v>
      </c>
      <c r="G87" s="91">
        <v>0</v>
      </c>
      <c r="H87" s="117">
        <v>4</v>
      </c>
      <c r="I87" s="91">
        <v>0</v>
      </c>
      <c r="J87" s="91">
        <v>72</v>
      </c>
      <c r="K87" s="91">
        <v>4</v>
      </c>
      <c r="L87" s="88" t="s">
        <v>181</v>
      </c>
    </row>
    <row r="88" spans="1:12" ht="28.05" customHeight="1" x14ac:dyDescent="0.25">
      <c r="A88" s="165"/>
      <c r="B88" s="166"/>
      <c r="C88" s="167" t="s">
        <v>119</v>
      </c>
      <c r="D88" s="167"/>
      <c r="E88" s="167"/>
      <c r="F88" s="123">
        <f>SUM(F75:F87)</f>
        <v>34</v>
      </c>
      <c r="G88" s="123">
        <f t="shared" ref="G88:K88" si="7">SUM(G75:G87)</f>
        <v>23</v>
      </c>
      <c r="H88" s="123">
        <f t="shared" si="7"/>
        <v>57</v>
      </c>
      <c r="I88" s="123">
        <f t="shared" si="7"/>
        <v>0</v>
      </c>
      <c r="J88" s="123">
        <f t="shared" si="7"/>
        <v>1026</v>
      </c>
      <c r="K88" s="123">
        <f t="shared" si="7"/>
        <v>61</v>
      </c>
      <c r="L88" s="123"/>
    </row>
    <row r="89" spans="1:12" x14ac:dyDescent="0.25">
      <c r="A89" s="164" t="s">
        <v>95</v>
      </c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</row>
    <row r="90" spans="1:12" x14ac:dyDescent="0.25">
      <c r="A90" s="181"/>
      <c r="B90" s="182"/>
      <c r="C90" s="184" t="s">
        <v>145</v>
      </c>
      <c r="D90" s="185"/>
      <c r="E90" s="185"/>
      <c r="F90" s="185"/>
      <c r="G90" s="185"/>
      <c r="H90" s="185"/>
      <c r="I90" s="185"/>
      <c r="J90" s="185"/>
      <c r="K90" s="185"/>
      <c r="L90" s="186"/>
    </row>
    <row r="91" spans="1:12" ht="14.95" x14ac:dyDescent="0.25">
      <c r="A91" s="91">
        <v>53</v>
      </c>
      <c r="B91" s="104" t="s">
        <v>221</v>
      </c>
      <c r="C91" s="125" t="s">
        <v>97</v>
      </c>
      <c r="D91" s="91">
        <v>5</v>
      </c>
      <c r="E91" s="91" t="s">
        <v>46</v>
      </c>
      <c r="F91" s="117">
        <v>1</v>
      </c>
      <c r="G91" s="117">
        <v>2</v>
      </c>
      <c r="H91" s="117">
        <v>3</v>
      </c>
      <c r="I91" s="126" t="s">
        <v>237</v>
      </c>
      <c r="J91" s="117">
        <v>86</v>
      </c>
      <c r="K91" s="117">
        <v>5</v>
      </c>
      <c r="L91" s="88" t="s">
        <v>176</v>
      </c>
    </row>
    <row r="92" spans="1:12" x14ac:dyDescent="0.25">
      <c r="A92" s="91">
        <v>54</v>
      </c>
      <c r="B92" s="127" t="s">
        <v>218</v>
      </c>
      <c r="C92" s="98" t="s">
        <v>98</v>
      </c>
      <c r="D92" s="117">
        <v>8</v>
      </c>
      <c r="E92" s="88" t="s">
        <v>35</v>
      </c>
      <c r="F92" s="103">
        <v>0</v>
      </c>
      <c r="G92" s="91">
        <v>4</v>
      </c>
      <c r="H92" s="117">
        <v>4</v>
      </c>
      <c r="I92" s="91">
        <v>0</v>
      </c>
      <c r="J92" s="91">
        <v>72</v>
      </c>
      <c r="K92" s="118">
        <v>4</v>
      </c>
      <c r="L92" s="88" t="s">
        <v>190</v>
      </c>
    </row>
    <row r="93" spans="1:12" ht="27.2" x14ac:dyDescent="0.25">
      <c r="A93" s="91">
        <v>55</v>
      </c>
      <c r="B93" s="127" t="s">
        <v>219</v>
      </c>
      <c r="C93" s="128" t="s">
        <v>99</v>
      </c>
      <c r="D93" s="91">
        <v>9</v>
      </c>
      <c r="E93" s="91" t="s">
        <v>35</v>
      </c>
      <c r="F93" s="91">
        <v>2</v>
      </c>
      <c r="G93" s="91">
        <v>2</v>
      </c>
      <c r="H93" s="117">
        <v>4</v>
      </c>
      <c r="I93" s="91">
        <v>0</v>
      </c>
      <c r="J93" s="91">
        <v>72</v>
      </c>
      <c r="K93" s="91">
        <v>4</v>
      </c>
      <c r="L93" s="88" t="s">
        <v>218</v>
      </c>
    </row>
    <row r="94" spans="1:12" x14ac:dyDescent="0.25">
      <c r="A94" s="181"/>
      <c r="B94" s="182"/>
      <c r="C94" s="184" t="s">
        <v>100</v>
      </c>
      <c r="D94" s="185"/>
      <c r="E94" s="185"/>
      <c r="F94" s="185"/>
      <c r="G94" s="185"/>
      <c r="H94" s="185"/>
      <c r="I94" s="185"/>
      <c r="J94" s="185"/>
      <c r="K94" s="185"/>
      <c r="L94" s="186"/>
    </row>
    <row r="95" spans="1:12" x14ac:dyDescent="0.25">
      <c r="A95" s="91">
        <v>56</v>
      </c>
      <c r="B95" s="119" t="s">
        <v>222</v>
      </c>
      <c r="C95" s="101" t="s">
        <v>102</v>
      </c>
      <c r="D95" s="93">
        <v>7</v>
      </c>
      <c r="E95" s="93" t="s">
        <v>35</v>
      </c>
      <c r="F95" s="117">
        <v>1</v>
      </c>
      <c r="G95" s="117">
        <v>3</v>
      </c>
      <c r="H95" s="117">
        <v>4</v>
      </c>
      <c r="I95" s="117">
        <v>0</v>
      </c>
      <c r="J95" s="117">
        <v>72</v>
      </c>
      <c r="K95" s="103">
        <v>4</v>
      </c>
      <c r="L95" s="116" t="s">
        <v>223</v>
      </c>
    </row>
    <row r="96" spans="1:12" x14ac:dyDescent="0.25">
      <c r="A96" s="91">
        <v>57</v>
      </c>
      <c r="B96" s="119" t="s">
        <v>220</v>
      </c>
      <c r="C96" s="101" t="s">
        <v>101</v>
      </c>
      <c r="D96" s="88">
        <v>9</v>
      </c>
      <c r="E96" s="88" t="s">
        <v>35</v>
      </c>
      <c r="F96" s="183">
        <v>0</v>
      </c>
      <c r="G96" s="183">
        <v>0</v>
      </c>
      <c r="H96" s="183">
        <v>0</v>
      </c>
      <c r="I96" s="183">
        <v>0</v>
      </c>
      <c r="J96" s="117">
        <v>250</v>
      </c>
      <c r="K96" s="117">
        <v>15</v>
      </c>
      <c r="L96" s="88" t="s">
        <v>222</v>
      </c>
    </row>
    <row r="97" spans="1:12" x14ac:dyDescent="0.25">
      <c r="A97" s="165"/>
      <c r="B97" s="166"/>
      <c r="C97" s="167" t="s">
        <v>216</v>
      </c>
      <c r="D97" s="167"/>
      <c r="E97" s="167"/>
      <c r="F97" s="123">
        <f>F91+F92+F93+F95+F96</f>
        <v>4</v>
      </c>
      <c r="G97" s="123">
        <f t="shared" ref="G97:K97" si="8">G91+G92+G93+G95+G96</f>
        <v>11</v>
      </c>
      <c r="H97" s="123">
        <f t="shared" si="8"/>
        <v>15</v>
      </c>
      <c r="I97" s="123">
        <f>32+I92+I93+I95+I96</f>
        <v>32</v>
      </c>
      <c r="J97" s="123">
        <f t="shared" si="8"/>
        <v>552</v>
      </c>
      <c r="K97" s="123">
        <f t="shared" si="8"/>
        <v>32</v>
      </c>
      <c r="L97" s="123"/>
    </row>
    <row r="98" spans="1:12" x14ac:dyDescent="0.25">
      <c r="A98" s="164" t="s">
        <v>214</v>
      </c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</row>
    <row r="99" spans="1:12" ht="27.2" x14ac:dyDescent="0.25">
      <c r="A99" s="91">
        <v>58</v>
      </c>
      <c r="B99" s="133"/>
      <c r="C99" s="99" t="s">
        <v>168</v>
      </c>
      <c r="D99" s="103">
        <v>5</v>
      </c>
      <c r="E99" s="91" t="s">
        <v>46</v>
      </c>
      <c r="F99" s="112">
        <v>4</v>
      </c>
      <c r="G99" s="112">
        <v>0</v>
      </c>
      <c r="H99" s="117">
        <v>4</v>
      </c>
      <c r="I99" s="112">
        <v>0</v>
      </c>
      <c r="J99" s="91">
        <v>72</v>
      </c>
      <c r="K99" s="91">
        <v>4</v>
      </c>
      <c r="L99" s="91" t="s">
        <v>159</v>
      </c>
    </row>
    <row r="100" spans="1:12" ht="27.2" x14ac:dyDescent="0.25">
      <c r="A100" s="91">
        <v>59</v>
      </c>
      <c r="B100" s="133"/>
      <c r="C100" s="99" t="s">
        <v>169</v>
      </c>
      <c r="D100" s="103">
        <v>6</v>
      </c>
      <c r="E100" s="91" t="s">
        <v>46</v>
      </c>
      <c r="F100" s="112">
        <v>4</v>
      </c>
      <c r="G100" s="112">
        <v>0</v>
      </c>
      <c r="H100" s="117">
        <v>4</v>
      </c>
      <c r="I100" s="112">
        <v>0</v>
      </c>
      <c r="J100" s="91">
        <v>72</v>
      </c>
      <c r="K100" s="91">
        <v>4</v>
      </c>
      <c r="L100" s="91" t="s">
        <v>159</v>
      </c>
    </row>
    <row r="101" spans="1:12" ht="27.2" x14ac:dyDescent="0.25">
      <c r="A101" s="91">
        <v>60</v>
      </c>
      <c r="B101" s="133"/>
      <c r="C101" s="99" t="s">
        <v>170</v>
      </c>
      <c r="D101" s="103">
        <v>7</v>
      </c>
      <c r="E101" s="91" t="s">
        <v>46</v>
      </c>
      <c r="F101" s="112">
        <v>4</v>
      </c>
      <c r="G101" s="112">
        <v>0</v>
      </c>
      <c r="H101" s="117">
        <v>4</v>
      </c>
      <c r="I101" s="112">
        <v>0</v>
      </c>
      <c r="J101" s="91">
        <v>72</v>
      </c>
      <c r="K101" s="91">
        <v>4</v>
      </c>
      <c r="L101" s="91" t="s">
        <v>159</v>
      </c>
    </row>
    <row r="102" spans="1:12" x14ac:dyDescent="0.25">
      <c r="A102" s="165"/>
      <c r="B102" s="166"/>
      <c r="C102" s="167" t="s">
        <v>215</v>
      </c>
      <c r="D102" s="167"/>
      <c r="E102" s="167"/>
      <c r="F102" s="123">
        <f>SUM(F99:F101)</f>
        <v>12</v>
      </c>
      <c r="G102" s="123">
        <f t="shared" ref="G102:I102" si="9">SUM(G99:G101)</f>
        <v>0</v>
      </c>
      <c r="H102" s="123">
        <f t="shared" si="9"/>
        <v>12</v>
      </c>
      <c r="I102" s="123">
        <f t="shared" si="9"/>
        <v>0</v>
      </c>
      <c r="J102" s="123">
        <f t="shared" ref="J102" si="10">SUM(J99:J101)</f>
        <v>216</v>
      </c>
      <c r="K102" s="123">
        <f t="shared" ref="K102" si="11">SUM(K99:K101)</f>
        <v>12</v>
      </c>
      <c r="L102" s="123"/>
    </row>
    <row r="103" spans="1:12" x14ac:dyDescent="0.25">
      <c r="A103" s="168"/>
      <c r="B103" s="169"/>
      <c r="C103" s="129" t="s">
        <v>146</v>
      </c>
      <c r="D103" s="129"/>
      <c r="E103" s="130"/>
      <c r="F103" s="131">
        <f t="shared" ref="F103:K103" si="12">F102+F97+F88+F73+F61</f>
        <v>82</v>
      </c>
      <c r="G103" s="131">
        <f t="shared" si="12"/>
        <v>43</v>
      </c>
      <c r="H103" s="131">
        <f t="shared" si="12"/>
        <v>125</v>
      </c>
      <c r="I103" s="131">
        <f t="shared" si="12"/>
        <v>48</v>
      </c>
      <c r="J103" s="131">
        <f t="shared" si="12"/>
        <v>2548</v>
      </c>
      <c r="K103" s="131">
        <f t="shared" si="12"/>
        <v>147</v>
      </c>
      <c r="L103" s="131"/>
    </row>
    <row r="104" spans="1:12" x14ac:dyDescent="0.25">
      <c r="A104" s="161" t="s">
        <v>147</v>
      </c>
      <c r="B104" s="162"/>
      <c r="C104" s="162"/>
      <c r="D104" s="162"/>
      <c r="E104" s="163"/>
      <c r="F104" s="122">
        <f t="shared" ref="F104:K104" si="13">F103+F57</f>
        <v>150</v>
      </c>
      <c r="G104" s="122">
        <f t="shared" si="13"/>
        <v>85</v>
      </c>
      <c r="H104" s="122">
        <f t="shared" si="13"/>
        <v>235</v>
      </c>
      <c r="I104" s="122">
        <f t="shared" si="13"/>
        <v>80</v>
      </c>
      <c r="J104" s="122">
        <f t="shared" si="13"/>
        <v>4560</v>
      </c>
      <c r="K104" s="122">
        <f t="shared" si="13"/>
        <v>263</v>
      </c>
      <c r="L104" s="132"/>
    </row>
    <row r="105" spans="1:12" x14ac:dyDescent="0.25">
      <c r="A105" s="164" t="s">
        <v>110</v>
      </c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</row>
    <row r="106" spans="1:12" ht="27.2" x14ac:dyDescent="0.25">
      <c r="A106" s="91">
        <v>61</v>
      </c>
      <c r="B106" s="133"/>
      <c r="C106" s="99" t="s">
        <v>168</v>
      </c>
      <c r="D106" s="103">
        <v>6</v>
      </c>
      <c r="E106" s="91" t="s">
        <v>46</v>
      </c>
      <c r="F106" s="120" t="s">
        <v>124</v>
      </c>
      <c r="G106" s="120" t="s">
        <v>124</v>
      </c>
      <c r="H106" s="112" t="s">
        <v>123</v>
      </c>
      <c r="I106" s="91">
        <v>0</v>
      </c>
      <c r="J106" s="102" t="s">
        <v>166</v>
      </c>
      <c r="K106" s="102" t="s">
        <v>167</v>
      </c>
      <c r="L106" s="91" t="s">
        <v>159</v>
      </c>
    </row>
    <row r="107" spans="1:12" ht="27.2" x14ac:dyDescent="0.25">
      <c r="A107" s="91">
        <v>62</v>
      </c>
      <c r="B107" s="133"/>
      <c r="C107" s="99" t="s">
        <v>169</v>
      </c>
      <c r="D107" s="103">
        <v>7</v>
      </c>
      <c r="E107" s="91" t="s">
        <v>46</v>
      </c>
      <c r="F107" s="120" t="s">
        <v>124</v>
      </c>
      <c r="G107" s="120" t="s">
        <v>124</v>
      </c>
      <c r="H107" s="112" t="s">
        <v>123</v>
      </c>
      <c r="I107" s="91">
        <v>0</v>
      </c>
      <c r="J107" s="102" t="s">
        <v>166</v>
      </c>
      <c r="K107" s="102" t="s">
        <v>167</v>
      </c>
      <c r="L107" s="91" t="s">
        <v>159</v>
      </c>
    </row>
    <row r="108" spans="1:12" ht="27.2" x14ac:dyDescent="0.25">
      <c r="A108" s="91">
        <v>63</v>
      </c>
      <c r="B108" s="133"/>
      <c r="C108" s="99" t="s">
        <v>170</v>
      </c>
      <c r="D108" s="91">
        <v>8</v>
      </c>
      <c r="E108" s="91" t="s">
        <v>46</v>
      </c>
      <c r="F108" s="120" t="s">
        <v>124</v>
      </c>
      <c r="G108" s="120" t="s">
        <v>124</v>
      </c>
      <c r="H108" s="120" t="s">
        <v>123</v>
      </c>
      <c r="I108" s="117">
        <v>0</v>
      </c>
      <c r="J108" s="117" t="s">
        <v>126</v>
      </c>
      <c r="K108" s="120" t="s">
        <v>127</v>
      </c>
      <c r="L108" s="91" t="s">
        <v>159</v>
      </c>
    </row>
    <row r="109" spans="1:12" ht="27.2" x14ac:dyDescent="0.25">
      <c r="A109" s="91">
        <v>64</v>
      </c>
      <c r="B109" s="133"/>
      <c r="C109" s="99" t="s">
        <v>171</v>
      </c>
      <c r="D109" s="91">
        <v>9</v>
      </c>
      <c r="E109" s="91" t="s">
        <v>46</v>
      </c>
      <c r="F109" s="120" t="s">
        <v>124</v>
      </c>
      <c r="G109" s="120" t="s">
        <v>124</v>
      </c>
      <c r="H109" s="120" t="s">
        <v>123</v>
      </c>
      <c r="I109" s="117">
        <v>0</v>
      </c>
      <c r="J109" s="117" t="s">
        <v>126</v>
      </c>
      <c r="K109" s="120" t="s">
        <v>127</v>
      </c>
      <c r="L109" s="91" t="s">
        <v>159</v>
      </c>
    </row>
    <row r="110" spans="1:12" ht="28.05" customHeight="1" x14ac:dyDescent="0.25">
      <c r="A110" s="165"/>
      <c r="B110" s="166"/>
      <c r="C110" s="167" t="s">
        <v>238</v>
      </c>
      <c r="D110" s="167"/>
      <c r="E110" s="167"/>
      <c r="F110" s="123" t="s">
        <v>130</v>
      </c>
      <c r="G110" s="123" t="s">
        <v>130</v>
      </c>
      <c r="H110" s="123" t="s">
        <v>131</v>
      </c>
      <c r="I110" s="123">
        <v>0</v>
      </c>
      <c r="J110" s="123" t="s">
        <v>132</v>
      </c>
      <c r="K110" s="123" t="s">
        <v>133</v>
      </c>
      <c r="L110" s="123"/>
    </row>
    <row r="111" spans="1:12" x14ac:dyDescent="0.25">
      <c r="A111" s="161" t="s">
        <v>148</v>
      </c>
      <c r="B111" s="162"/>
      <c r="C111" s="162"/>
      <c r="D111" s="162"/>
      <c r="E111" s="163"/>
      <c r="F111" s="122" t="s">
        <v>138</v>
      </c>
      <c r="G111" s="122" t="s">
        <v>212</v>
      </c>
      <c r="H111" s="122" t="s">
        <v>139</v>
      </c>
      <c r="I111" s="122">
        <f>I104+I110</f>
        <v>80</v>
      </c>
      <c r="J111" s="122" t="s">
        <v>142</v>
      </c>
      <c r="K111" s="122" t="s">
        <v>143</v>
      </c>
      <c r="L111" s="132"/>
    </row>
    <row r="113" spans="2:2" ht="14.95" x14ac:dyDescent="0.25">
      <c r="B113" s="107" t="s">
        <v>239</v>
      </c>
    </row>
    <row r="114" spans="2:2" ht="14.95" x14ac:dyDescent="0.25">
      <c r="B114" s="107" t="s">
        <v>240</v>
      </c>
    </row>
    <row r="115" spans="2:2" ht="14.95" x14ac:dyDescent="0.25">
      <c r="B115" s="107" t="s">
        <v>241</v>
      </c>
    </row>
  </sheetData>
  <mergeCells count="69">
    <mergeCell ref="A88:B88"/>
    <mergeCell ref="C88:E88"/>
    <mergeCell ref="A97:B97"/>
    <mergeCell ref="C97:E97"/>
    <mergeCell ref="A89:L89"/>
    <mergeCell ref="A90:B90"/>
    <mergeCell ref="A94:B94"/>
    <mergeCell ref="F96:I96"/>
    <mergeCell ref="C90:L90"/>
    <mergeCell ref="C94:L94"/>
    <mergeCell ref="A49:L49"/>
    <mergeCell ref="A58:L58"/>
    <mergeCell ref="A59:L59"/>
    <mergeCell ref="A62:L62"/>
    <mergeCell ref="A74:L74"/>
    <mergeCell ref="A56:B56"/>
    <mergeCell ref="C56:E56"/>
    <mergeCell ref="A61:B61"/>
    <mergeCell ref="C61:E61"/>
    <mergeCell ref="A73:B73"/>
    <mergeCell ref="C73:E73"/>
    <mergeCell ref="A57:B57"/>
    <mergeCell ref="C57:E57"/>
    <mergeCell ref="C28:E28"/>
    <mergeCell ref="A41:B41"/>
    <mergeCell ref="C41:E41"/>
    <mergeCell ref="A48:B48"/>
    <mergeCell ref="C48:E48"/>
    <mergeCell ref="A2:L2"/>
    <mergeCell ref="A1:L1"/>
    <mergeCell ref="A13:L13"/>
    <mergeCell ref="A14:L14"/>
    <mergeCell ref="A15:L15"/>
    <mergeCell ref="A7:L7"/>
    <mergeCell ref="A6:L6"/>
    <mergeCell ref="A5:L5"/>
    <mergeCell ref="A4:L4"/>
    <mergeCell ref="A3:L3"/>
    <mergeCell ref="A16:L16"/>
    <mergeCell ref="A8:L8"/>
    <mergeCell ref="A9:L9"/>
    <mergeCell ref="B10:L10"/>
    <mergeCell ref="B11:L11"/>
    <mergeCell ref="B12:L12"/>
    <mergeCell ref="A20:L20"/>
    <mergeCell ref="A21:L21"/>
    <mergeCell ref="A29:L29"/>
    <mergeCell ref="A42:L42"/>
    <mergeCell ref="F18:G18"/>
    <mergeCell ref="H18:H19"/>
    <mergeCell ref="I18:I19"/>
    <mergeCell ref="J18:J19"/>
    <mergeCell ref="K18:K19"/>
    <mergeCell ref="L18:L19"/>
    <mergeCell ref="A18:A19"/>
    <mergeCell ref="B18:B19"/>
    <mergeCell ref="C18:C19"/>
    <mergeCell ref="D18:D19"/>
    <mergeCell ref="E18:E19"/>
    <mergeCell ref="A28:B28"/>
    <mergeCell ref="A111:E111"/>
    <mergeCell ref="A98:L98"/>
    <mergeCell ref="A105:L105"/>
    <mergeCell ref="A102:B102"/>
    <mergeCell ref="C102:E102"/>
    <mergeCell ref="A110:B110"/>
    <mergeCell ref="C110:E110"/>
    <mergeCell ref="A103:B103"/>
    <mergeCell ref="A104:E104"/>
  </mergeCells>
  <phoneticPr fontId="23" type="noConversion"/>
  <printOptions horizontalCentered="1"/>
  <pageMargins left="0.23622047244094491" right="0.23622047244094491" top="0.55118110236220474" bottom="0.55118110236220474" header="0.31496062992125984" footer="0.31496062992125984"/>
  <pageSetup scale="8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371C6DF127524E98DE5C6998D084C2" ma:contentTypeVersion="17" ma:contentTypeDescription="Crear nuevo documento." ma:contentTypeScope="" ma:versionID="cf5ea3d61db5c70dc8c5d5e203494840">
  <xsd:schema xmlns:xsd="http://www.w3.org/2001/XMLSchema" xmlns:xs="http://www.w3.org/2001/XMLSchema" xmlns:p="http://schemas.microsoft.com/office/2006/metadata/properties" xmlns:ns2="20bbb512-1571-4e07-b6d1-58a2f7b56e94" xmlns:ns3="23ba8f61-b463-4306-8171-955c033565ec" targetNamespace="http://schemas.microsoft.com/office/2006/metadata/properties" ma:root="true" ma:fieldsID="25cc8b4b8fc313c8311f68ad90f86af8" ns2:_="" ns3:_="">
    <xsd:import namespace="20bbb512-1571-4e07-b6d1-58a2f7b56e94"/>
    <xsd:import namespace="23ba8f61-b463-4306-8171-955c03356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bb512-1571-4e07-b6d1-58a2f7b56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a8f61-b463-4306-8171-955c03356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2efe680-5e5f-4900-b467-64a002080389}" ma:internalName="TaxCatchAll" ma:showField="CatchAllData" ma:web="23ba8f61-b463-4306-8171-955c033565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bbb512-1571-4e07-b6d1-58a2f7b56e94">
      <Terms xmlns="http://schemas.microsoft.com/office/infopath/2007/PartnerControls"/>
    </lcf76f155ced4ddcb4097134ff3c332f>
    <TaxCatchAll xmlns="23ba8f61-b463-4306-8171-955c033565ec" xsi:nil="true"/>
  </documentManagement>
</p:properties>
</file>

<file path=customXml/itemProps1.xml><?xml version="1.0" encoding="utf-8"?>
<ds:datastoreItem xmlns:ds="http://schemas.openxmlformats.org/officeDocument/2006/customXml" ds:itemID="{92A5B6D9-AFFD-4248-906D-64F6AB191C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bbb512-1571-4e07-b6d1-58a2f7b56e94"/>
    <ds:schemaRef ds:uri="23ba8f61-b463-4306-8171-955c03356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D17A5E-962A-4254-9EFE-7A4BBB9E1E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C543F7-5415-4496-913C-A387BC1B3AF6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23ba8f61-b463-4306-8171-955c033565ec"/>
    <ds:schemaRef ds:uri="20bbb512-1571-4e07-b6d1-58a2f7b56e9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Malla curricular IAL (Prop 4 )</vt:lpstr>
      <vt:lpstr>Malla curricular IAL</vt:lpstr>
      <vt:lpstr>'Malla curricular IAL'!Títulos_a_imprimir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Marlene Palma</dc:creator>
  <cp:keywords/>
  <dc:description/>
  <cp:lastModifiedBy>GOMEZ - HERRERA MARGARITA</cp:lastModifiedBy>
  <cp:revision/>
  <cp:lastPrinted>2024-11-29T17:50:32Z</cp:lastPrinted>
  <dcterms:created xsi:type="dcterms:W3CDTF">2023-06-12T22:25:45Z</dcterms:created>
  <dcterms:modified xsi:type="dcterms:W3CDTF">2024-11-29T17:50:34Z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0x01010078371C6DF127524E98DE5C6998D084C2</vt:lpwstr>
  </property>
  <property fmtid="{D5CDD505-2E9C-101B-9397-08002B2CF9AE}" pid="3" name="MediaServiceImageTags">
    <vt:lpwstr/>
  </property>
</Properties>
</file>