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XO JOIN.01a100119" sheetId="1" r:id="rId4"/>
    <sheet state="visible" name="FLUXO JOIN" sheetId="2" r:id="rId5"/>
    <sheet state="visible" name="Sheet2" sheetId="3" r:id="rId6"/>
    <sheet state="visible" name="Sheet1" sheetId="4" r:id="rId7"/>
  </sheets>
  <externalReferences>
    <externalReference r:id="rId8"/>
  </externalReferences>
  <definedNames/>
  <calcPr/>
  <extLst>
    <ext uri="GoogleSheetsCustomDataVersion2">
      <go:sheetsCustomData xmlns:go="http://customooxmlschemas.google.com/" r:id="rId9" roundtripDataChecksum="hAX5ut+hq3UhIOcc/3pouvuLxqPrhGdUDhWltz5/q1Y="/>
    </ext>
  </extLst>
</workbook>
</file>

<file path=xl/sharedStrings.xml><?xml version="1.0" encoding="utf-8"?>
<sst xmlns="http://schemas.openxmlformats.org/spreadsheetml/2006/main" count="2790" uniqueCount="512">
  <si>
    <t>1.1.02.01</t>
  </si>
  <si>
    <t>ENT</t>
  </si>
  <si>
    <t>CLIENTES - ACR</t>
  </si>
  <si>
    <t>ACR</t>
  </si>
  <si>
    <t>CLIENTES</t>
  </si>
  <si>
    <t>2.1.03.02</t>
  </si>
  <si>
    <t>SAI</t>
  </si>
  <si>
    <t>PAGAMENTO EMPRESTIMOS TERCEIROS - APB</t>
  </si>
  <si>
    <t>APB</t>
  </si>
  <si>
    <t>PAGAMENTO EMPRESTIMOS TERCEIROS</t>
  </si>
  <si>
    <t>3.1.01.02</t>
  </si>
  <si>
    <t>INSUMOS CANTINA - APB</t>
  </si>
  <si>
    <t>INSUMOS CANTINA</t>
  </si>
  <si>
    <t>3.1.03.01</t>
  </si>
  <si>
    <t>MATERIAIS DE MANUTENCAO - APB</t>
  </si>
  <si>
    <t>MATERIAIS DE MANUTENCAO</t>
  </si>
  <si>
    <t>3.1.01.01</t>
  </si>
  <si>
    <t>ROLHAS/TAMPAS/GABIETAS - APB</t>
  </si>
  <si>
    <t>ROLHAS/TAMPAS/GABIETAS</t>
  </si>
  <si>
    <t>INSUMOS VINHEDOS - APB</t>
  </si>
  <si>
    <t>INSUMOS VINHEDOS</t>
  </si>
  <si>
    <t>3.1.03.04</t>
  </si>
  <si>
    <t>OPERACIONAL - APB</t>
  </si>
  <si>
    <t>OPERACIONAL</t>
  </si>
  <si>
    <t>3.3.01.02</t>
  </si>
  <si>
    <t>MEIO AMBIENTE - APB</t>
  </si>
  <si>
    <t>MEIO AMBIENTE</t>
  </si>
  <si>
    <t>5.2.01.01</t>
  </si>
  <si>
    <t>... - APB</t>
  </si>
  <si>
    <t>...</t>
  </si>
  <si>
    <t>3.2.01.11</t>
  </si>
  <si>
    <t>MATERIAIS DE EXPEDIENTE - APB</t>
  </si>
  <si>
    <t>MATERIAIS DE EXPEDIENTE</t>
  </si>
  <si>
    <t>CAIXAS E EMBALAGENS - APB</t>
  </si>
  <si>
    <t>CAIXAS E EMBALAGENS</t>
  </si>
  <si>
    <t>3.1.02.03</t>
  </si>
  <si>
    <t>ALIMENTACAO E TRANSPORTE - APB</t>
  </si>
  <si>
    <t>ALIMENTACAO E TRANSPORTE</t>
  </si>
  <si>
    <t>4.1.03.01</t>
  </si>
  <si>
    <t>PRODUTOS PARA REVENDA - APB</t>
  </si>
  <si>
    <t>PRODUTOS PARA REVENDA</t>
  </si>
  <si>
    <t>SERVICOS DE MANUTENCAO - APB</t>
  </si>
  <si>
    <t>SERVICOS DE MANUTENCAO</t>
  </si>
  <si>
    <t>3.2.01.05</t>
  </si>
  <si>
    <t>INFORMATICA - SOFTWARE - APB</t>
  </si>
  <si>
    <t>INFORMATICA - SOFTWARE</t>
  </si>
  <si>
    <t>MANUTENCAO DE VEICULOS - APB</t>
  </si>
  <si>
    <t>MANUTENCAO DE VEICULOS</t>
  </si>
  <si>
    <t>1.2.03.02</t>
  </si>
  <si>
    <t>AQUISICAO IMOBILIZADO ADMINISTRAIV - APB</t>
  </si>
  <si>
    <t>AQUISICAO IMOBILIZADO ADMINISTRAIV</t>
  </si>
  <si>
    <t>ROTULOS E ETIQUETAS - APB</t>
  </si>
  <si>
    <t>ROTULOS E ETIQUETAS</t>
  </si>
  <si>
    <t>3.2.01.12</t>
  </si>
  <si>
    <t>SEGUROS DE VEICULOS - APB</t>
  </si>
  <si>
    <t>SEGUROS DE VEICULOS</t>
  </si>
  <si>
    <t>3.2.04.05</t>
  </si>
  <si>
    <t>LICENCIAMENTOS DE VEICULOS - APB</t>
  </si>
  <si>
    <t>LICENCIAMENTOS DE VEICULOS</t>
  </si>
  <si>
    <t>3.2.02.12</t>
  </si>
  <si>
    <t>DESPESAS COM CREDITO E COBRANCA - CMG</t>
  </si>
  <si>
    <t>CMG</t>
  </si>
  <si>
    <t>DESPESAS COM CREDITO E COBRANCA</t>
  </si>
  <si>
    <t>3.2.01.01</t>
  </si>
  <si>
    <t>SALARIOS E ORDENADOS - CMG</t>
  </si>
  <si>
    <t>SALARIOS E ORDENADOS</t>
  </si>
  <si>
    <t>3.1.03.03</t>
  </si>
  <si>
    <t>COMBUSTIVEIS E LUBRIFICANTES - APB</t>
  </si>
  <si>
    <t>COMBUSTIVEIS E LUBRIFICANTES</t>
  </si>
  <si>
    <t>3.2.02.03</t>
  </si>
  <si>
    <t>PUBLICIDADE - MIDIA VISUAL - APB</t>
  </si>
  <si>
    <t>PUBLICIDADE - MIDIA VISUAL</t>
  </si>
  <si>
    <t>3.2.01.09</t>
  </si>
  <si>
    <t>TAXAS E CONTRIBUICOES - APB</t>
  </si>
  <si>
    <t>TAXAS E CONTRIBUICOES</t>
  </si>
  <si>
    <t>4.3.01.03</t>
  </si>
  <si>
    <t>JUROS ATIVOS - CMG</t>
  </si>
  <si>
    <t>JUROS ATIVOS</t>
  </si>
  <si>
    <t>3.1.02.01</t>
  </si>
  <si>
    <t>OUTROS SERVICOS DE TERCEIROS - APB</t>
  </si>
  <si>
    <t>OUTROS SERVICOS DE TERCEIROS</t>
  </si>
  <si>
    <t>3.2.04.02</t>
  </si>
  <si>
    <t>ICMS - CMG</t>
  </si>
  <si>
    <t>ICMS</t>
  </si>
  <si>
    <t>UNIFORMES - APB</t>
  </si>
  <si>
    <t>UNIFORMES</t>
  </si>
  <si>
    <t>1.2.03.06</t>
  </si>
  <si>
    <t>EQUIPAMENTOS DE SEGURANCA - APB</t>
  </si>
  <si>
    <t>EQUIPAMENTOS DE SEGURANCA</t>
  </si>
  <si>
    <t>INFORMATICA - SERVICOS - APB</t>
  </si>
  <si>
    <t>INFORMATICA - SERVICOS</t>
  </si>
  <si>
    <t>OUTRAS DESPESAS GERAIS DE FABRICACAO - APB</t>
  </si>
  <si>
    <t>OUTRAS DESPESAS GERAIS DE FABRICACAO</t>
  </si>
  <si>
    <t>GARRAFAS E VASILHAMES - APB</t>
  </si>
  <si>
    <t>GARRAFAS E VASILHAMES</t>
  </si>
  <si>
    <t>1.1.03.02</t>
  </si>
  <si>
    <t>CLIENTES - CMG</t>
  </si>
  <si>
    <t>INSUMOS LABORATORIO - APB</t>
  </si>
  <si>
    <t>INSUMOS LABORATORIO</t>
  </si>
  <si>
    <t>UVA SAFRA 2015 - APB</t>
  </si>
  <si>
    <t>UVA SAFRA 2015</t>
  </si>
  <si>
    <t>3.2.04.03</t>
  </si>
  <si>
    <t>IPTU / ITR - APB</t>
  </si>
  <si>
    <t>IPTU / ITR</t>
  </si>
  <si>
    <t>EQUIPAMENTOS DE SEGURANCA - CMG</t>
  </si>
  <si>
    <t>3.2.02.06</t>
  </si>
  <si>
    <t>DESPESAS DE VIAGEM - APB</t>
  </si>
  <si>
    <t>DESPESAS DE VIAGEM</t>
  </si>
  <si>
    <t>ENERGIA ELETRICA - APB</t>
  </si>
  <si>
    <t>ENERGIA ELETRICA</t>
  </si>
  <si>
    <t>3.1.03.02</t>
  </si>
  <si>
    <t>ALUGUEL DE MAQUINAS E EQUIPAMENTOS - APB</t>
  </si>
  <si>
    <t>ALUGUEL DE MAQUINAS E EQUIPAMENTOS</t>
  </si>
  <si>
    <t>SALARIOS E ORDENADOS - APB</t>
  </si>
  <si>
    <t>3.1.02.02</t>
  </si>
  <si>
    <t>13 SALARIO E FERIAS - APB</t>
  </si>
  <si>
    <t>13 SALARIO E FERIAS</t>
  </si>
  <si>
    <t>OUTROS SERVICOS DE TERCEIROS - CMG</t>
  </si>
  <si>
    <t>1.1.04.02</t>
  </si>
  <si>
    <t>ADIANTAMENTO DE CLIENTES - ACR</t>
  </si>
  <si>
    <t>ADIANTAMENTO DE CLIENTES</t>
  </si>
  <si>
    <t>DESPESAS DE CARTORIO E POSTAGEM - APB</t>
  </si>
  <si>
    <t>DESPESAS DE CARTORIO E POSTAGEM</t>
  </si>
  <si>
    <t>3.2.02.11</t>
  </si>
  <si>
    <t>INDENIZACOES A REPRESENTANTES - CMG</t>
  </si>
  <si>
    <t>INDENIZACOES A REPRESENTANTES</t>
  </si>
  <si>
    <t>DESPESAS COM CREDITO E COBRANCA - APB</t>
  </si>
  <si>
    <t>ALUGUEL DE EQUIPAMENTOS - APB</t>
  </si>
  <si>
    <t>ALUGUEL DE EQUIPAMENTOS</t>
  </si>
  <si>
    <t>VIGILANCIA E SEGURANCA - APB</t>
  </si>
  <si>
    <t>VIGILANCIA E SEGURANCA</t>
  </si>
  <si>
    <t>PUBLICIDADE - TV / RADIO / JORNAL - APB</t>
  </si>
  <si>
    <t>PUBLICIDADE - TV / RADIO / JORNAL</t>
  </si>
  <si>
    <t>AQUISICAO IMOBILIZADO PRODUCAO - APB</t>
  </si>
  <si>
    <t>AQUISICAO IMOBILIZADO PRODUCAO</t>
  </si>
  <si>
    <t>3.2.02.13</t>
  </si>
  <si>
    <t>VERBAS PROMOCIONAIS - APB</t>
  </si>
  <si>
    <t>VERBAS PROMOCIONAIS</t>
  </si>
  <si>
    <t>PUBLICIDADE - SERVICOS - APB</t>
  </si>
  <si>
    <t>PUBLICIDADE - SERVICOS</t>
  </si>
  <si>
    <t>3.2.02.04</t>
  </si>
  <si>
    <t>FRETE ENTREGA TERCEIROS - APB</t>
  </si>
  <si>
    <t>FRETE ENTREGA TERCEIROS</t>
  </si>
  <si>
    <t>OUTRAS DESPESAS COM PESSOAL - APB</t>
  </si>
  <si>
    <t>OUTRAS DESPESAS COM PESSOAL</t>
  </si>
  <si>
    <t>FGTS - APB</t>
  </si>
  <si>
    <t>FGTS</t>
  </si>
  <si>
    <t>2.1.03.01</t>
  </si>
  <si>
    <t>PAGAMENTO EMPRESTIMOS BANCARIOS - APB</t>
  </si>
  <si>
    <t>PAGAMENTO EMPRESTIMOS BANCARIOS</t>
  </si>
  <si>
    <t>CONTABIL E FISCAL - CMG</t>
  </si>
  <si>
    <t>CONTABIL E FISCAL</t>
  </si>
  <si>
    <t>INDENIZACOES A REPRESENTANTES - APB</t>
  </si>
  <si>
    <t>UVA SAFRA 2018 - APB</t>
  </si>
  <si>
    <t>UVA SAFRA 2018</t>
  </si>
  <si>
    <t>UVA SAFRA 2017 - APB</t>
  </si>
  <si>
    <t>UVA SAFRA 2017</t>
  </si>
  <si>
    <t>UVA SAFRA 2016 - APB</t>
  </si>
  <si>
    <t>UVA SAFRA 2016</t>
  </si>
  <si>
    <t>3.2.02.05</t>
  </si>
  <si>
    <t>OUTRAS DESPESAS COM FROTA PROPRIA - APB</t>
  </si>
  <si>
    <t>OUTRAS DESPESAS COM FROTA PROPRIA</t>
  </si>
  <si>
    <t>3.2.01.10</t>
  </si>
  <si>
    <t>OUTRAS DESPESAS ADMINISTRATIVAS - APB</t>
  </si>
  <si>
    <t>OUTRAS DESPESAS ADMINISTRATIVAS</t>
  </si>
  <si>
    <t>PLANO DE SAUDE - APB</t>
  </si>
  <si>
    <t>PLANO DE SAUDE</t>
  </si>
  <si>
    <t>DEGUSTACOES - APB</t>
  </si>
  <si>
    <t>DEGUSTACOES</t>
  </si>
  <si>
    <t>FARMACIA - APB</t>
  </si>
  <si>
    <t>FARMACIA</t>
  </si>
  <si>
    <t>3.2.01.04</t>
  </si>
  <si>
    <t>INFORMATICA - COMUNICACAO E TELEFONIA - APB</t>
  </si>
  <si>
    <t>INFORMATICA - COMUNICACAO E TELEFONIA</t>
  </si>
  <si>
    <t>3.2.02.02</t>
  </si>
  <si>
    <t>COMISSOES - APB</t>
  </si>
  <si>
    <t>COMISSOES</t>
  </si>
  <si>
    <t>CAPSULAS - APB</t>
  </si>
  <si>
    <t>CAPSULAS</t>
  </si>
  <si>
    <t>CLIENTES - APB</t>
  </si>
  <si>
    <t>CÓDIGO</t>
  </si>
  <si>
    <t xml:space="preserve">         Fluxo de caixa anual -  Tabela mensal </t>
  </si>
  <si>
    <t>CONTAS</t>
  </si>
  <si>
    <t>FLUXO DE CAIXA</t>
  </si>
  <si>
    <t xml:space="preserve"> JANEIRO </t>
  </si>
  <si>
    <t xml:space="preserve"> FEVEREIRO </t>
  </si>
  <si>
    <t xml:space="preserve"> MARÇO </t>
  </si>
  <si>
    <t xml:space="preserve"> ABRIL </t>
  </si>
  <si>
    <t xml:space="preserve"> MAIO </t>
  </si>
  <si>
    <t xml:space="preserve"> JUNHO </t>
  </si>
  <si>
    <t xml:space="preserve"> JULHO </t>
  </si>
  <si>
    <t xml:space="preserve"> AGOSTO </t>
  </si>
  <si>
    <t xml:space="preserve"> SETEMBRO </t>
  </si>
  <si>
    <t xml:space="preserve"> OUTUBRO </t>
  </si>
  <si>
    <t xml:space="preserve"> NOVEMBRO </t>
  </si>
  <si>
    <t xml:space="preserve"> DEZEMBRO </t>
  </si>
  <si>
    <t xml:space="preserve"> TOTAL ANUAL </t>
  </si>
  <si>
    <t>1.1.01.01</t>
  </si>
  <si>
    <t>SALDO INICIAL</t>
  </si>
  <si>
    <t>4.</t>
  </si>
  <si>
    <t>RECEBIMENTOS</t>
  </si>
  <si>
    <t>4.1.01.01</t>
  </si>
  <si>
    <t>Venda de Produtos e Mercadorias</t>
  </si>
  <si>
    <t>4.1.02.01</t>
  </si>
  <si>
    <t>Prestação de Serviço</t>
  </si>
  <si>
    <t>3.</t>
  </si>
  <si>
    <t>PAGAMENTOS</t>
  </si>
  <si>
    <t>Matéria Prima</t>
  </si>
  <si>
    <t>Insumos e Embalagens</t>
  </si>
  <si>
    <t xml:space="preserve">Salários e Ordenados </t>
  </si>
  <si>
    <t>Férias</t>
  </si>
  <si>
    <t>Décimo Terceiro Salário</t>
  </si>
  <si>
    <t>Encargos folha</t>
  </si>
  <si>
    <t>Alimentação</t>
  </si>
  <si>
    <t>Transporte</t>
  </si>
  <si>
    <t>Outros custos gerais</t>
  </si>
  <si>
    <t xml:space="preserve">Comissões </t>
  </si>
  <si>
    <t>Impostos, taxas e contribuições</t>
  </si>
  <si>
    <t>Propaganda e Publicidade</t>
  </si>
  <si>
    <t>Descolamento/postagens</t>
  </si>
  <si>
    <t>Material de expediente</t>
  </si>
  <si>
    <t>3.2.01.07</t>
  </si>
  <si>
    <t>Honorários contabilidade</t>
  </si>
  <si>
    <t>Material de consumo</t>
  </si>
  <si>
    <t>Serviços de terceiros</t>
  </si>
  <si>
    <t>Telefone</t>
  </si>
  <si>
    <t xml:space="preserve">Água </t>
  </si>
  <si>
    <t xml:space="preserve">Luz </t>
  </si>
  <si>
    <t>Aluguel</t>
  </si>
  <si>
    <t>Manutenção sistemas</t>
  </si>
  <si>
    <t xml:space="preserve">Despesas diversas   </t>
  </si>
  <si>
    <t>2.1.01.01</t>
  </si>
  <si>
    <t>Pagamento à fornecedores</t>
  </si>
  <si>
    <t>Pagamento empréstimo bancário</t>
  </si>
  <si>
    <t>3.2.05.02</t>
  </si>
  <si>
    <t>Pagamento  despesas pré operacionais</t>
  </si>
  <si>
    <t>1.2.03.12</t>
  </si>
  <si>
    <t>Investimentos fixos à vista</t>
  </si>
  <si>
    <t>Expediente</t>
  </si>
  <si>
    <t>3.2.04.01</t>
  </si>
  <si>
    <t>Impostos federais</t>
  </si>
  <si>
    <t>SALDO/SOBRA DE CAIXA</t>
  </si>
  <si>
    <t>5.1.01.01</t>
  </si>
  <si>
    <t>SALDO DO PERÍODO</t>
  </si>
  <si>
    <t xml:space="preserve">Fluxo Caixa: </t>
  </si>
  <si>
    <t>FLUXO DE CAIXA CORRENTE</t>
  </si>
  <si>
    <t>Período</t>
  </si>
  <si>
    <t>01/01 à 10/01/2019</t>
  </si>
  <si>
    <t>Data</t>
  </si>
  <si>
    <t>Código</t>
  </si>
  <si>
    <t>Fluxo</t>
  </si>
  <si>
    <t>Valor</t>
  </si>
  <si>
    <t>Histórico - Conta</t>
  </si>
  <si>
    <t>Módulo</t>
  </si>
  <si>
    <t>Descrição Tipo Fluxo</t>
  </si>
  <si>
    <t>Mão de obra e serviços terceiros produção</t>
  </si>
  <si>
    <t>Encargos sociais produção</t>
  </si>
  <si>
    <t>Alimentação, saúde, transporte e outros benefícios</t>
  </si>
  <si>
    <t>3.1.02.04</t>
  </si>
  <si>
    <t>Indenizações/aviso prévio</t>
  </si>
  <si>
    <t>Serviços e material de manutenção</t>
  </si>
  <si>
    <t>Aluguel e arrendamento de bens</t>
  </si>
  <si>
    <t>Gastos de energia, combustível e lubrificantes</t>
  </si>
  <si>
    <t>Outras despesas gerais de fafricação</t>
  </si>
  <si>
    <t>3.1.04.01</t>
  </si>
  <si>
    <t>Depreciação de bens imobilizado</t>
  </si>
  <si>
    <t>3.1.04.02</t>
  </si>
  <si>
    <t>Depreciação imobilizações em andamento</t>
  </si>
  <si>
    <t>Salários e ordenados</t>
  </si>
  <si>
    <t>3.2.01.02</t>
  </si>
  <si>
    <t>Encargos sociais</t>
  </si>
  <si>
    <t>3.2.01.03</t>
  </si>
  <si>
    <t>Outras despesas de pessoal</t>
  </si>
  <si>
    <t>Despesas de comunicação</t>
  </si>
  <si>
    <t>Informática e software</t>
  </si>
  <si>
    <t>3.2.01.06</t>
  </si>
  <si>
    <t>Despesas de viagens e representação</t>
  </si>
  <si>
    <t>Serviços de Terceiros</t>
  </si>
  <si>
    <t>3.2.01.08</t>
  </si>
  <si>
    <t>Mensalidades e assinaturas</t>
  </si>
  <si>
    <t>Outras despesas administrativas</t>
  </si>
  <si>
    <t>Despesas Manutenção e expediente</t>
  </si>
  <si>
    <t>Seguros e segurança</t>
  </si>
  <si>
    <t>3.2.02.01</t>
  </si>
  <si>
    <t>Comissões de vendas</t>
  </si>
  <si>
    <t>Propaganda e publicidade - mkt</t>
  </si>
  <si>
    <t>Fretes de entregas</t>
  </si>
  <si>
    <t>Despesas de veículos</t>
  </si>
  <si>
    <t>Despesas de viagem</t>
  </si>
  <si>
    <t>3.2.02.07</t>
  </si>
  <si>
    <t>Despesas com feiras e exposições</t>
  </si>
  <si>
    <t>3.2.02.08</t>
  </si>
  <si>
    <t>Despesas com bonificações e verbas</t>
  </si>
  <si>
    <t>3.2.02.09</t>
  </si>
  <si>
    <t>Despesas de exportação</t>
  </si>
  <si>
    <t>3.2.02.10</t>
  </si>
  <si>
    <t>Indenizações a representantes</t>
  </si>
  <si>
    <t>Despesas de crédito e cobrança</t>
  </si>
  <si>
    <t>Verbas promocionais</t>
  </si>
  <si>
    <t>3.2.02.14</t>
  </si>
  <si>
    <t>Outras despesas comerciais</t>
  </si>
  <si>
    <t>3.2.03.01</t>
  </si>
  <si>
    <t>Juros passivos</t>
  </si>
  <si>
    <t>3.2.03.02</t>
  </si>
  <si>
    <t>Despesas bancárias</t>
  </si>
  <si>
    <t>3.2.03.03</t>
  </si>
  <si>
    <t>Impostos e taxas - IOF</t>
  </si>
  <si>
    <t>3.2.03.04</t>
  </si>
  <si>
    <t>Despesas de cartão de crédito</t>
  </si>
  <si>
    <t>3.2.03.05</t>
  </si>
  <si>
    <t>Variação cambial passiva</t>
  </si>
  <si>
    <t>3.2.03.06</t>
  </si>
  <si>
    <t>Outras despesas financeiras</t>
  </si>
  <si>
    <t>Impostos federais (IPI, PIS, COFINS, IR, CSLL, FUNRURAL...)</t>
  </si>
  <si>
    <t>Impostos estaduais (ICMS...)</t>
  </si>
  <si>
    <t>Impostos municipais (ISS, ISSQN, IPTU...)</t>
  </si>
  <si>
    <t>3.2.04.04</t>
  </si>
  <si>
    <t>Multas e contribuições</t>
  </si>
  <si>
    <t>Despesas legais e judiciais</t>
  </si>
  <si>
    <t>3.2.05.01</t>
  </si>
  <si>
    <t>Perdas com devedores incobráveis</t>
  </si>
  <si>
    <t>Outras despesas operacionais</t>
  </si>
  <si>
    <t>3.2.06.01</t>
  </si>
  <si>
    <t>Despesas tributáveis</t>
  </si>
  <si>
    <t>3.2.06.02</t>
  </si>
  <si>
    <t>Outras despesas indedutíveis</t>
  </si>
  <si>
    <t>3.2.07.01</t>
  </si>
  <si>
    <t>Provisões para IR e CSLL</t>
  </si>
  <si>
    <t>3.2.07.02</t>
  </si>
  <si>
    <t>Provisões diversas</t>
  </si>
  <si>
    <t>3.3.01.01</t>
  </si>
  <si>
    <t>Meio Ambiente licenças e projetos</t>
  </si>
  <si>
    <t>Meio ambiente demais despesas</t>
  </si>
  <si>
    <t>Venda produtos mercado interno</t>
  </si>
  <si>
    <t>4.1.01.02</t>
  </si>
  <si>
    <t>Venda produtos mercado externo</t>
  </si>
  <si>
    <t>Prestação de serviços</t>
  </si>
  <si>
    <t>4.1.02.02</t>
  </si>
  <si>
    <t>Receita de industrialização</t>
  </si>
  <si>
    <t>Revenda de Mercadorias</t>
  </si>
  <si>
    <t>4.2.01.01</t>
  </si>
  <si>
    <t>Cancelamento e devoluções</t>
  </si>
  <si>
    <t>4.2.01.02</t>
  </si>
  <si>
    <t>Abatimento incondicional</t>
  </si>
  <si>
    <t>CLIENTESACR</t>
  </si>
  <si>
    <t>4.2.01.03</t>
  </si>
  <si>
    <t>Impostos</t>
  </si>
  <si>
    <t>4.2.02.01</t>
  </si>
  <si>
    <t>ISS</t>
  </si>
  <si>
    <t>4.3.01.01</t>
  </si>
  <si>
    <t>Receita de aplicações financeiras</t>
  </si>
  <si>
    <t>4.3.01.02</t>
  </si>
  <si>
    <t>Juros e encargos ativos</t>
  </si>
  <si>
    <t>Descontos obtidos</t>
  </si>
  <si>
    <t>4.3.01.04</t>
  </si>
  <si>
    <t>Variação cambial ativa</t>
  </si>
  <si>
    <t>4.3.01.05</t>
  </si>
  <si>
    <t>Outras receitas financeiras</t>
  </si>
  <si>
    <t>4.3.02.01</t>
  </si>
  <si>
    <t>Reembolsos diversos</t>
  </si>
  <si>
    <t>4.3.02.02</t>
  </si>
  <si>
    <t>Venda de sucata</t>
  </si>
  <si>
    <t>4.3.03.01</t>
  </si>
  <si>
    <t>Resultado da venda de bens</t>
  </si>
  <si>
    <t>4.3.03.02</t>
  </si>
  <si>
    <t>Receita de participações</t>
  </si>
  <si>
    <t>4.3.03.03</t>
  </si>
  <si>
    <t>Outras receitas patrimoniais</t>
  </si>
  <si>
    <t>4.4.01.01</t>
  </si>
  <si>
    <t>Receita de Participações Societária</t>
  </si>
  <si>
    <t>4.5.01.01</t>
  </si>
  <si>
    <t>Outras Receitas Operacionais</t>
  </si>
  <si>
    <t>Resultado do exercício</t>
  </si>
  <si>
    <t>….APB</t>
  </si>
  <si>
    <t>5.2.02.01</t>
  </si>
  <si>
    <t>Materiais de Terceiros</t>
  </si>
  <si>
    <t>Caixa</t>
  </si>
  <si>
    <t>1.1.01.02</t>
  </si>
  <si>
    <t>Banco conta movimento</t>
  </si>
  <si>
    <t>1.1.01.03</t>
  </si>
  <si>
    <t>Aplicações financeiras</t>
  </si>
  <si>
    <t>Cliente mercado interno</t>
  </si>
  <si>
    <t>1.1.02.02</t>
  </si>
  <si>
    <t>Cliente mercado externo</t>
  </si>
  <si>
    <t>1.1.03.01</t>
  </si>
  <si>
    <t>(-) Duplicatas descontadas e adiantamentos</t>
  </si>
  <si>
    <t>(-) Provisão p/ créditos de liquidação duvidosa</t>
  </si>
  <si>
    <t>1.1.04.01</t>
  </si>
  <si>
    <t>Adiantamento a fornecedores</t>
  </si>
  <si>
    <t>Adiantamento de Clientes</t>
  </si>
  <si>
    <t>1.1.04.03</t>
  </si>
  <si>
    <t>Adiantamento de Salário</t>
  </si>
  <si>
    <t>1.1.05.01</t>
  </si>
  <si>
    <t>Valores a receber</t>
  </si>
  <si>
    <t>1.1.06.01</t>
  </si>
  <si>
    <t>Impostos a recuperar</t>
  </si>
  <si>
    <t>1.1.07.01</t>
  </si>
  <si>
    <t>Mercadorias para revenda</t>
  </si>
  <si>
    <t>1.1.07.02</t>
  </si>
  <si>
    <t>Produtos em elaboração</t>
  </si>
  <si>
    <t>1.1.07.03</t>
  </si>
  <si>
    <t>Matéria prima</t>
  </si>
  <si>
    <t>1.1.07.04</t>
  </si>
  <si>
    <t>Material de embalagem</t>
  </si>
  <si>
    <t>1.1.07.05</t>
  </si>
  <si>
    <t>Materiais de uso e consumo</t>
  </si>
  <si>
    <t>1.1.08.01</t>
  </si>
  <si>
    <t>Depósito p/ incentivo fiscal</t>
  </si>
  <si>
    <t>1.1.09.01</t>
  </si>
  <si>
    <t>Antecipação de despesas Seguros</t>
  </si>
  <si>
    <t>1.2.01.01</t>
  </si>
  <si>
    <t>Aplicações em Incentivos Fiscais</t>
  </si>
  <si>
    <t>1.2.02.01</t>
  </si>
  <si>
    <t>Participação em outras empresas</t>
  </si>
  <si>
    <t>1.2.02.02</t>
  </si>
  <si>
    <t>Outros investimentos</t>
  </si>
  <si>
    <t>1.2.03.01</t>
  </si>
  <si>
    <t>Terrenos</t>
  </si>
  <si>
    <t>Móveis e Utensílios</t>
  </si>
  <si>
    <t>1.2.03.03</t>
  </si>
  <si>
    <t>(-) Depreciação acumulada M&amp;U</t>
  </si>
  <si>
    <t>1.2.03.04</t>
  </si>
  <si>
    <t>Instalações</t>
  </si>
  <si>
    <t>1.2.03.05</t>
  </si>
  <si>
    <t>(-) Depreciação acumulada Instalações</t>
  </si>
  <si>
    <t>Máquinas, equipamentos e ferramentas</t>
  </si>
  <si>
    <t>1.2.03.07</t>
  </si>
  <si>
    <t>(-) Depreciação acumulada M, E &amp; F</t>
  </si>
  <si>
    <t>1.2.03.08</t>
  </si>
  <si>
    <t>Computadores e periféricos</t>
  </si>
  <si>
    <t>1.2.03.09</t>
  </si>
  <si>
    <t>(-) Depreciação acumulada C &amp; P</t>
  </si>
  <si>
    <t>1.2.03.10</t>
  </si>
  <si>
    <t>Veículos</t>
  </si>
  <si>
    <t>1.2.03.11</t>
  </si>
  <si>
    <t>(-) Depreciação acumulada Veículos</t>
  </si>
  <si>
    <t>Imobilizações em andamento</t>
  </si>
  <si>
    <t>1.2.03.13</t>
  </si>
  <si>
    <t>(-) Depreciação acumulada Imobilizações em andamento</t>
  </si>
  <si>
    <t>1.2.04.01</t>
  </si>
  <si>
    <t>Marcas e patentes</t>
  </si>
  <si>
    <t>1.2.04.02</t>
  </si>
  <si>
    <t>(-)Amortização M&amp;P</t>
  </si>
  <si>
    <t>1.2.04.03</t>
  </si>
  <si>
    <t>Direitos autorais</t>
  </si>
  <si>
    <t>1.2.04.04</t>
  </si>
  <si>
    <t>(-)Amortização DA</t>
  </si>
  <si>
    <t>1.2.05.01</t>
  </si>
  <si>
    <t>Conta de Compensação</t>
  </si>
  <si>
    <t>Fornecedores Materia Prima e Insumos</t>
  </si>
  <si>
    <t>2.1.02.01</t>
  </si>
  <si>
    <t>Contas diversas</t>
  </si>
  <si>
    <t>Banco conta empréstimo</t>
  </si>
  <si>
    <t>Empréstimos Terceiros</t>
  </si>
  <si>
    <t>2.1.03.03</t>
  </si>
  <si>
    <t>Promissórias a Pagar</t>
  </si>
  <si>
    <t>2.1.04.01</t>
  </si>
  <si>
    <t>Federais a recolher (PIS, COFINS, IRPJ, CSLL, ...)</t>
  </si>
  <si>
    <t>2.1.04.02</t>
  </si>
  <si>
    <t>Estaduais a recolher (ICMS…)</t>
  </si>
  <si>
    <t>2.1.04.03</t>
  </si>
  <si>
    <t>Municipais a recolher (ISS …)</t>
  </si>
  <si>
    <t>2.1.05.01</t>
  </si>
  <si>
    <t>Salários a pagar</t>
  </si>
  <si>
    <t>2.1.05.02</t>
  </si>
  <si>
    <t>Encargos sociais a Pagar</t>
  </si>
  <si>
    <t>2.1.05.03</t>
  </si>
  <si>
    <t>Provisões 13 salário, férias e encargos</t>
  </si>
  <si>
    <t>2.1.06.01</t>
  </si>
  <si>
    <t>Provisão para I.R., CSLL</t>
  </si>
  <si>
    <t>2.1.06.02</t>
  </si>
  <si>
    <t>Outras provisões</t>
  </si>
  <si>
    <t>2.1.07.01</t>
  </si>
  <si>
    <t>Títulos e obrigações a pagar</t>
  </si>
  <si>
    <t>2.2.01.01</t>
  </si>
  <si>
    <t>2.2.01.02</t>
  </si>
  <si>
    <t>Empréstimo Terceiros</t>
  </si>
  <si>
    <t>2.2.01.03</t>
  </si>
  <si>
    <t>2.2.02.01</t>
  </si>
  <si>
    <t>Obrigações fiscais a pagar</t>
  </si>
  <si>
    <t>2.2.02.02</t>
  </si>
  <si>
    <t>Obrigações trabalhistas</t>
  </si>
  <si>
    <t>2.3.01.01</t>
  </si>
  <si>
    <t>Capital subscrito</t>
  </si>
  <si>
    <t>2.3.01.02</t>
  </si>
  <si>
    <t>( - ) Capital a integralizar</t>
  </si>
  <si>
    <t>2.3.02.01</t>
  </si>
  <si>
    <t>Reserva de capital</t>
  </si>
  <si>
    <t>2.3.03.01</t>
  </si>
  <si>
    <t>Ajuste de avaliação</t>
  </si>
  <si>
    <t>2.3.04.01</t>
  </si>
  <si>
    <t>Reserva Legal e Estatutária</t>
  </si>
  <si>
    <t>2.3.05.01</t>
  </si>
  <si>
    <t>(-) Ações em tesouraria</t>
  </si>
  <si>
    <t>2.3.06.01</t>
  </si>
  <si>
    <t>(-) Prejuízos acumulados</t>
  </si>
  <si>
    <t>TOTAL DE RECEBIMENTO</t>
  </si>
  <si>
    <t>TOTAL DE PAGAMENTO</t>
  </si>
  <si>
    <t>INICIAL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</si>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</sst>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,###,###,##0.00"/>
    <numFmt numFmtId="165" formatCode="_(* #,##0.00_);_(* \(#,##0.00\);_(* &quot;-&quot;??_);_(@_)"/>
  </numFmts>
  <fonts count="10">
    <font>
      <sz val="12.0"/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Arial"/>
    </font>
    <font>
      <b/>
      <sz val="12.0"/>
      <color rgb="FF000000"/>
      <name val="Calibri"/>
    </font>
    <font>
      <b/>
      <sz val="10.0"/>
      <color theme="1"/>
      <name val="Arial"/>
    </font>
    <font>
      <b/>
      <sz val="14.0"/>
      <color theme="1"/>
      <name val="Arial"/>
    </font>
    <font>
      <sz val="10.0"/>
      <color theme="1"/>
      <name val="Arial"/>
    </font>
    <font>
      <b/>
      <sz val="11.0"/>
      <color theme="1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FFF58C"/>
        <bgColor rgb="FFFFF58C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4">
    <border/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14" xfId="0" applyAlignment="1" applyBorder="1" applyFont="1" applyNumberFormat="1">
      <alignment horizontal="right"/>
    </xf>
    <xf borderId="2" fillId="0" fontId="2" numFmtId="0" xfId="0" applyBorder="1" applyFont="1"/>
    <xf borderId="2" fillId="0" fontId="1" numFmtId="0" xfId="0" applyBorder="1" applyFont="1"/>
    <xf borderId="2" fillId="0" fontId="1" numFmtId="164" xfId="0" applyAlignment="1" applyBorder="1" applyFont="1" applyNumberFormat="1">
      <alignment horizontal="right"/>
    </xf>
    <xf borderId="3" fillId="0" fontId="1" numFmtId="0" xfId="0" applyBorder="1" applyFont="1"/>
    <xf borderId="0" fillId="0" fontId="1" numFmtId="0" xfId="0" applyFont="1"/>
    <xf borderId="0" fillId="0" fontId="2" numFmtId="0" xfId="0" applyFont="1"/>
    <xf borderId="4" fillId="0" fontId="2" numFmtId="0" xfId="0" applyBorder="1" applyFont="1"/>
    <xf borderId="5" fillId="0" fontId="1" numFmtId="0" xfId="0" applyBorder="1" applyFont="1"/>
    <xf borderId="6" fillId="0" fontId="2" numFmtId="0" xfId="0" applyBorder="1" applyFont="1"/>
    <xf borderId="2" fillId="0" fontId="1" numFmtId="0" xfId="0" applyAlignment="1" applyBorder="1" applyFont="1">
      <alignment readingOrder="0"/>
    </xf>
    <xf borderId="0" fillId="0" fontId="3" numFmtId="0" xfId="0" applyFont="1"/>
    <xf borderId="0" fillId="0" fontId="4" numFmtId="0" xfId="0" applyFont="1"/>
    <xf borderId="7" fillId="0" fontId="1" numFmtId="14" xfId="0" applyAlignment="1" applyBorder="1" applyFont="1" applyNumberFormat="1">
      <alignment horizontal="right"/>
    </xf>
    <xf borderId="8" fillId="0" fontId="1" numFmtId="0" xfId="0" applyBorder="1" applyFont="1"/>
    <xf borderId="9" fillId="0" fontId="1" numFmtId="164" xfId="0" applyAlignment="1" applyBorder="1" applyFont="1" applyNumberFormat="1">
      <alignment horizontal="right"/>
    </xf>
    <xf borderId="9" fillId="0" fontId="1" numFmtId="0" xfId="0" applyBorder="1" applyFont="1"/>
    <xf borderId="10" fillId="0" fontId="1" numFmtId="0" xfId="0" applyBorder="1" applyFont="1"/>
    <xf borderId="4" fillId="0" fontId="5" numFmtId="0" xfId="0" applyAlignment="1" applyBorder="1" applyFont="1">
      <alignment horizontal="left"/>
    </xf>
    <xf borderId="11" fillId="0" fontId="6" numFmtId="0" xfId="0" applyBorder="1" applyFont="1"/>
    <xf borderId="12" fillId="0" fontId="6" numFmtId="0" xfId="0" applyBorder="1" applyFont="1"/>
    <xf borderId="0" fillId="0" fontId="6" numFmtId="165" xfId="0" applyAlignment="1" applyFont="1" applyNumberFormat="1">
      <alignment horizontal="center"/>
    </xf>
    <xf borderId="0" fillId="0" fontId="7" numFmtId="165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0" xfId="0" applyFont="1"/>
    <xf borderId="5" fillId="0" fontId="5" numFmtId="0" xfId="0" applyAlignment="1" applyBorder="1" applyFont="1">
      <alignment horizontal="left"/>
    </xf>
    <xf borderId="13" fillId="2" fontId="5" numFmtId="0" xfId="0" applyBorder="1" applyFill="1" applyFont="1"/>
    <xf borderId="13" fillId="2" fontId="5" numFmtId="165" xfId="0" applyAlignment="1" applyBorder="1" applyFont="1" applyNumberFormat="1">
      <alignment horizontal="center"/>
    </xf>
    <xf borderId="14" fillId="2" fontId="5" numFmtId="165" xfId="0" applyAlignment="1" applyBorder="1" applyFont="1" applyNumberFormat="1">
      <alignment horizontal="center"/>
    </xf>
    <xf borderId="4" fillId="2" fontId="5" numFmtId="165" xfId="0" applyAlignment="1" applyBorder="1" applyFont="1" applyNumberFormat="1">
      <alignment horizontal="center"/>
    </xf>
    <xf borderId="2" fillId="0" fontId="5" numFmtId="0" xfId="0" applyBorder="1" applyFont="1"/>
    <xf borderId="2" fillId="0" fontId="7" numFmtId="165" xfId="0" applyAlignment="1" applyBorder="1" applyFont="1" applyNumberFormat="1">
      <alignment horizontal="center"/>
    </xf>
    <xf borderId="13" fillId="3" fontId="5" numFmtId="0" xfId="0" applyBorder="1" applyFill="1" applyFont="1"/>
    <xf borderId="13" fillId="3" fontId="5" numFmtId="165" xfId="0" applyAlignment="1" applyBorder="1" applyFont="1" applyNumberFormat="1">
      <alignment horizontal="center"/>
    </xf>
    <xf borderId="5" fillId="0" fontId="7" numFmtId="0" xfId="0" applyAlignment="1" applyBorder="1" applyFont="1">
      <alignment horizontal="left"/>
    </xf>
    <xf borderId="2" fillId="0" fontId="7" numFmtId="0" xfId="0" applyBorder="1" applyFont="1"/>
    <xf borderId="15" fillId="4" fontId="2" numFmtId="0" xfId="0" applyBorder="1" applyFill="1" applyFont="1"/>
    <xf borderId="16" fillId="4" fontId="2" numFmtId="0" xfId="0" applyBorder="1" applyFont="1"/>
    <xf borderId="17" fillId="4" fontId="2" numFmtId="0" xfId="0" applyBorder="1" applyFont="1"/>
    <xf borderId="18" fillId="4" fontId="2" numFmtId="0" xfId="0" applyBorder="1" applyFont="1"/>
    <xf borderId="19" fillId="4" fontId="2" numFmtId="0" xfId="0" applyBorder="1" applyFont="1"/>
    <xf borderId="20" fillId="4" fontId="2" numFmtId="0" xfId="0" applyBorder="1" applyFont="1"/>
    <xf borderId="21" fillId="5" fontId="2" numFmtId="0" xfId="0" applyAlignment="1" applyBorder="1" applyFill="1" applyFont="1">
      <alignment horizontal="right"/>
    </xf>
    <xf borderId="22" fillId="5" fontId="2" numFmtId="0" xfId="0" applyBorder="1" applyFont="1"/>
    <xf borderId="22" fillId="5" fontId="2" numFmtId="0" xfId="0" applyAlignment="1" applyBorder="1" applyFont="1">
      <alignment horizontal="right"/>
    </xf>
    <xf borderId="23" fillId="5" fontId="2" numFmtId="0" xfId="0" applyBorder="1" applyFont="1"/>
    <xf borderId="4" fillId="0" fontId="2" numFmtId="14" xfId="0" applyBorder="1" applyFont="1" applyNumberFormat="1"/>
    <xf borderId="6" fillId="0" fontId="8" numFmtId="0" xfId="0" applyAlignment="1" applyBorder="1" applyFont="1">
      <alignment horizontal="left"/>
    </xf>
    <xf borderId="6" fillId="0" fontId="1" numFmtId="0" xfId="0" applyBorder="1" applyFont="1"/>
    <xf borderId="14" fillId="6" fontId="2" numFmtId="0" xfId="0" applyAlignment="1" applyBorder="1" applyFill="1" applyFont="1">
      <alignment horizontal="right"/>
    </xf>
    <xf borderId="6" fillId="0" fontId="8" numFmtId="0" xfId="0" applyBorder="1" applyFont="1"/>
    <xf borderId="19" fillId="6" fontId="1" numFmtId="0" xfId="0" applyBorder="1" applyFont="1"/>
    <xf borderId="5" fillId="0" fontId="2" numFmtId="14" xfId="0" applyBorder="1" applyFont="1" applyNumberFormat="1"/>
    <xf borderId="2" fillId="0" fontId="8" numFmtId="0" xfId="0" applyAlignment="1" applyBorder="1" applyFont="1">
      <alignment horizontal="left"/>
    </xf>
    <xf borderId="13" fillId="6" fontId="2" numFmtId="0" xfId="0" applyAlignment="1" applyBorder="1" applyFont="1">
      <alignment horizontal="right"/>
    </xf>
    <xf borderId="2" fillId="0" fontId="8" numFmtId="0" xfId="0" applyBorder="1" applyFont="1"/>
    <xf borderId="11" fillId="0" fontId="5" numFmtId="0" xfId="0" applyAlignment="1" applyBorder="1" applyFont="1">
      <alignment horizontal="center"/>
    </xf>
    <xf borderId="12" fillId="0" fontId="9" numFmtId="0" xfId="0" applyBorder="1" applyFont="1"/>
    <xf borderId="4" fillId="2" fontId="5" numFmtId="0" xfId="0" applyBorder="1" applyFont="1"/>
    <xf borderId="4" fillId="0" fontId="5" numFmtId="0" xfId="0" applyBorder="1" applyFont="1"/>
    <xf borderId="4" fillId="0" fontId="7" numFmtId="165" xfId="0" applyAlignment="1" applyBorder="1" applyFont="1" applyNumberFormat="1">
      <alignment horizontal="center"/>
    </xf>
    <xf borderId="4" fillId="3" fontId="5" numFmtId="0" xfId="0" applyBorder="1" applyFont="1"/>
    <xf borderId="4" fillId="3" fontId="5" numFmtId="165" xfId="0" applyAlignment="1" applyBorder="1" applyFont="1" applyNumberFormat="1">
      <alignment horizontal="center"/>
    </xf>
    <xf borderId="4" fillId="0" fontId="7" numFmtId="0" xfId="0" applyAlignment="1" applyBorder="1" applyFont="1">
      <alignment horizontal="left"/>
    </xf>
    <xf borderId="4" fillId="0" fontId="7" numFmtId="0" xfId="0" applyBorder="1" applyFont="1"/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-9525</xdr:colOff>
      <xdr:row>7</xdr:row>
      <xdr:rowOff>-9525</xdr:rowOff>
    </xdr:from>
    <xdr:ext cx="38100" cy="38100"/>
    <xdr:sp>
      <xdr:nvSpPr>
        <xdr:cNvPr id="3" name="Shape 3"/>
        <xdr:cNvSpPr/>
      </xdr:nvSpPr>
      <xdr:spPr>
        <a:xfrm>
          <a:off x="5326950" y="3770475"/>
          <a:ext cx="38100" cy="19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28575</xdr:colOff>
      <xdr:row>7</xdr:row>
      <xdr:rowOff>-9525</xdr:rowOff>
    </xdr:from>
    <xdr:ext cx="38100" cy="38100"/>
    <xdr:sp>
      <xdr:nvSpPr>
        <xdr:cNvPr id="3" name="Shape 3"/>
        <xdr:cNvSpPr/>
      </xdr:nvSpPr>
      <xdr:spPr>
        <a:xfrm>
          <a:off x="5326950" y="3770475"/>
          <a:ext cx="38100" cy="19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66675</xdr:colOff>
      <xdr:row>7</xdr:row>
      <xdr:rowOff>-9525</xdr:rowOff>
    </xdr:from>
    <xdr:ext cx="38100" cy="38100"/>
    <xdr:sp>
      <xdr:nvSpPr>
        <xdr:cNvPr id="3" name="Shape 3"/>
        <xdr:cNvSpPr/>
      </xdr:nvSpPr>
      <xdr:spPr>
        <a:xfrm>
          <a:off x="5326950" y="3770475"/>
          <a:ext cx="38100" cy="19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104775</xdr:colOff>
      <xdr:row>7</xdr:row>
      <xdr:rowOff>-9525</xdr:rowOff>
    </xdr:from>
    <xdr:ext cx="38100" cy="38100"/>
    <xdr:sp>
      <xdr:nvSpPr>
        <xdr:cNvPr id="3" name="Shape 3"/>
        <xdr:cNvSpPr/>
      </xdr:nvSpPr>
      <xdr:spPr>
        <a:xfrm>
          <a:off x="5326950" y="3770475"/>
          <a:ext cx="38100" cy="190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239</xdr:row>
      <xdr:rowOff>0</xdr:rowOff>
    </xdr:from>
    <xdr:ext cx="5076825" cy="6600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1.FLUXO%20CX.%20GUGA.0923/1.%20Fluxo%20de%20Caixa.Tabelas%20fin2correta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gura 14"/>
      <sheetName val="Tabela 9"/>
      <sheetName val="Tabela 8"/>
      <sheetName val="Tabela 10"/>
      <sheetName val="Tabela 11"/>
      <sheetName val="Tabela 12"/>
      <sheetName val="Tabela 13"/>
      <sheetName val="Tabela 18"/>
      <sheetName val="Tabela 19_DRE MENSAL NORMAL"/>
      <sheetName val="Tabela 20 _ DRE O20"/>
      <sheetName val="Tab 21 _ dre P20"/>
      <sheetName val="TAB 22_DRE NORMAL ANUAL"/>
      <sheetName val="TAB 23 DREO20"/>
      <sheetName val="TAB24 DREP20"/>
      <sheetName val="25 FLUXO CAIXA mensal normal"/>
      <sheetName val="26 FLUXO CAIXA MO"/>
      <sheetName val="27 FLUXO CAIXA MP"/>
      <sheetName val="28 FLUXO ANUAL NORMAL"/>
      <sheetName val="29 FLUXO ANUAL OTIMISTA"/>
      <sheetName val="30 FLUXO ANUAL PESSIMISTA"/>
      <sheetName val="31 32 33 PE"/>
      <sheetName val="34 35 36 PAYBACK"/>
      <sheetName val="37 38 39 TI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0.0"/>
    <col customWidth="1" min="3" max="3" width="5.33"/>
    <col customWidth="1" min="4" max="4" width="10.56"/>
    <col customWidth="1" min="5" max="5" width="39.67"/>
    <col customWidth="1" min="6" max="6" width="7.33"/>
    <col customWidth="1" min="7" max="7" width="35.33"/>
    <col customWidth="1" min="8" max="26" width="10.56"/>
  </cols>
  <sheetData>
    <row r="1">
      <c r="A1" s="1">
        <v>43467.0</v>
      </c>
      <c r="B1" s="2" t="s">
        <v>0</v>
      </c>
      <c r="C1" s="3" t="s">
        <v>1</v>
      </c>
      <c r="D1" s="4">
        <v>5995.86</v>
      </c>
      <c r="E1" s="3" t="s">
        <v>2</v>
      </c>
      <c r="F1" s="3" t="s">
        <v>3</v>
      </c>
      <c r="G1" s="5" t="s">
        <v>4</v>
      </c>
      <c r="H1" s="6"/>
    </row>
    <row r="2">
      <c r="A2" s="1">
        <v>43467.0</v>
      </c>
      <c r="B2" s="2" t="s">
        <v>5</v>
      </c>
      <c r="C2" s="3" t="s">
        <v>6</v>
      </c>
      <c r="D2" s="4">
        <v>30000.0</v>
      </c>
      <c r="E2" s="3" t="s">
        <v>7</v>
      </c>
      <c r="F2" s="3" t="s">
        <v>8</v>
      </c>
      <c r="G2" s="5" t="s">
        <v>9</v>
      </c>
      <c r="H2" s="7"/>
    </row>
    <row r="3">
      <c r="A3" s="1">
        <v>43467.0</v>
      </c>
      <c r="B3" s="2" t="s">
        <v>10</v>
      </c>
      <c r="C3" s="3" t="s">
        <v>6</v>
      </c>
      <c r="D3" s="4">
        <v>4887.52</v>
      </c>
      <c r="E3" s="3" t="s">
        <v>11</v>
      </c>
      <c r="F3" s="3" t="s">
        <v>8</v>
      </c>
      <c r="G3" s="5" t="s">
        <v>12</v>
      </c>
      <c r="H3" s="7"/>
    </row>
    <row r="4">
      <c r="A4" s="1">
        <v>43467.0</v>
      </c>
      <c r="B4" s="2" t="s">
        <v>13</v>
      </c>
      <c r="C4" s="3" t="s">
        <v>6</v>
      </c>
      <c r="D4" s="4">
        <v>29061.4</v>
      </c>
      <c r="E4" s="3" t="s">
        <v>14</v>
      </c>
      <c r="F4" s="3" t="s">
        <v>8</v>
      </c>
      <c r="G4" s="5" t="s">
        <v>15</v>
      </c>
      <c r="H4" s="7"/>
    </row>
    <row r="5">
      <c r="A5" s="1">
        <v>43467.0</v>
      </c>
      <c r="B5" s="2" t="s">
        <v>16</v>
      </c>
      <c r="C5" s="3" t="s">
        <v>6</v>
      </c>
      <c r="D5" s="4">
        <v>36812.0</v>
      </c>
      <c r="E5" s="3" t="s">
        <v>17</v>
      </c>
      <c r="F5" s="3" t="s">
        <v>8</v>
      </c>
      <c r="G5" s="5" t="s">
        <v>18</v>
      </c>
      <c r="H5" s="7"/>
    </row>
    <row r="6">
      <c r="A6" s="1">
        <v>43467.0</v>
      </c>
      <c r="B6" s="2" t="s">
        <v>10</v>
      </c>
      <c r="C6" s="3" t="s">
        <v>6</v>
      </c>
      <c r="D6" s="4">
        <v>18053.6</v>
      </c>
      <c r="E6" s="3" t="s">
        <v>19</v>
      </c>
      <c r="F6" s="3" t="s">
        <v>8</v>
      </c>
      <c r="G6" s="5" t="s">
        <v>20</v>
      </c>
      <c r="H6" s="6"/>
    </row>
    <row r="7">
      <c r="A7" s="1">
        <v>43467.0</v>
      </c>
      <c r="B7" s="8" t="s">
        <v>21</v>
      </c>
      <c r="C7" s="9" t="s">
        <v>6</v>
      </c>
      <c r="D7" s="4">
        <v>1753.2</v>
      </c>
      <c r="E7" s="3" t="s">
        <v>22</v>
      </c>
      <c r="F7" s="3" t="s">
        <v>8</v>
      </c>
      <c r="G7" s="5" t="s">
        <v>23</v>
      </c>
      <c r="H7" s="7"/>
    </row>
    <row r="8">
      <c r="A8" s="1">
        <v>43467.0</v>
      </c>
      <c r="B8" s="8" t="s">
        <v>24</v>
      </c>
      <c r="C8" s="9" t="s">
        <v>6</v>
      </c>
      <c r="D8" s="4">
        <v>1429.0</v>
      </c>
      <c r="E8" s="3" t="s">
        <v>25</v>
      </c>
      <c r="F8" s="3" t="s">
        <v>8</v>
      </c>
      <c r="G8" s="5" t="s">
        <v>26</v>
      </c>
      <c r="H8" s="7"/>
    </row>
    <row r="9">
      <c r="A9" s="1">
        <v>43467.0</v>
      </c>
      <c r="B9" s="8" t="s">
        <v>27</v>
      </c>
      <c r="C9" s="9" t="s">
        <v>6</v>
      </c>
      <c r="D9" s="4">
        <v>8532.51</v>
      </c>
      <c r="E9" s="3" t="s">
        <v>28</v>
      </c>
      <c r="F9" s="3" t="s">
        <v>8</v>
      </c>
      <c r="G9" s="5" t="s">
        <v>29</v>
      </c>
      <c r="H9" s="7"/>
    </row>
    <row r="10">
      <c r="A10" s="1">
        <v>43467.0</v>
      </c>
      <c r="B10" s="8" t="s">
        <v>30</v>
      </c>
      <c r="C10" s="9" t="s">
        <v>6</v>
      </c>
      <c r="D10" s="4">
        <v>763.0</v>
      </c>
      <c r="E10" s="3" t="s">
        <v>31</v>
      </c>
      <c r="F10" s="3" t="s">
        <v>8</v>
      </c>
      <c r="G10" s="5" t="s">
        <v>32</v>
      </c>
      <c r="H10" s="7"/>
    </row>
    <row r="11">
      <c r="A11" s="1">
        <v>43467.0</v>
      </c>
      <c r="B11" s="10" t="s">
        <v>16</v>
      </c>
      <c r="C11" s="3" t="s">
        <v>6</v>
      </c>
      <c r="D11" s="4">
        <v>42297.0</v>
      </c>
      <c r="E11" s="3" t="s">
        <v>33</v>
      </c>
      <c r="F11" s="3" t="s">
        <v>8</v>
      </c>
      <c r="G11" s="5" t="s">
        <v>34</v>
      </c>
      <c r="H11" s="6"/>
    </row>
    <row r="12">
      <c r="A12" s="1">
        <v>43467.0</v>
      </c>
      <c r="B12" s="2" t="s">
        <v>35</v>
      </c>
      <c r="C12" s="3" t="s">
        <v>6</v>
      </c>
      <c r="D12" s="4">
        <v>2029.95</v>
      </c>
      <c r="E12" s="3" t="s">
        <v>36</v>
      </c>
      <c r="F12" s="3" t="s">
        <v>8</v>
      </c>
      <c r="G12" s="5" t="s">
        <v>37</v>
      </c>
      <c r="H12" s="7"/>
    </row>
    <row r="13">
      <c r="A13" s="1">
        <v>43467.0</v>
      </c>
      <c r="B13" s="2" t="s">
        <v>38</v>
      </c>
      <c r="C13" s="3" t="s">
        <v>6</v>
      </c>
      <c r="D13" s="4">
        <v>255.0</v>
      </c>
      <c r="E13" s="3" t="s">
        <v>39</v>
      </c>
      <c r="F13" s="3" t="s">
        <v>8</v>
      </c>
      <c r="G13" s="5" t="s">
        <v>40</v>
      </c>
      <c r="H13" s="7"/>
    </row>
    <row r="14">
      <c r="A14" s="1">
        <v>43467.0</v>
      </c>
      <c r="B14" s="2" t="s">
        <v>13</v>
      </c>
      <c r="C14" s="3" t="s">
        <v>6</v>
      </c>
      <c r="D14" s="4">
        <v>309.0</v>
      </c>
      <c r="E14" s="3" t="s">
        <v>41</v>
      </c>
      <c r="F14" s="3" t="s">
        <v>8</v>
      </c>
      <c r="G14" s="5" t="s">
        <v>42</v>
      </c>
      <c r="H14" s="6"/>
    </row>
    <row r="15">
      <c r="A15" s="1">
        <v>43467.0</v>
      </c>
      <c r="B15" s="2" t="s">
        <v>43</v>
      </c>
      <c r="C15" s="3" t="s">
        <v>6</v>
      </c>
      <c r="D15" s="4">
        <v>680.09</v>
      </c>
      <c r="E15" s="3" t="s">
        <v>44</v>
      </c>
      <c r="F15" s="3" t="s">
        <v>8</v>
      </c>
      <c r="G15" s="5" t="s">
        <v>45</v>
      </c>
      <c r="H15" s="7"/>
    </row>
    <row r="16">
      <c r="A16" s="1">
        <v>43467.0</v>
      </c>
      <c r="B16" s="2" t="s">
        <v>13</v>
      </c>
      <c r="C16" s="3" t="s">
        <v>6</v>
      </c>
      <c r="D16" s="4">
        <v>2811.0</v>
      </c>
      <c r="E16" s="3" t="s">
        <v>46</v>
      </c>
      <c r="F16" s="3" t="s">
        <v>8</v>
      </c>
      <c r="G16" s="5" t="s">
        <v>47</v>
      </c>
      <c r="H16" s="7"/>
    </row>
    <row r="17" ht="15.75" customHeight="1">
      <c r="A17" s="1">
        <v>43467.0</v>
      </c>
      <c r="B17" s="2" t="s">
        <v>48</v>
      </c>
      <c r="C17" s="3" t="s">
        <v>6</v>
      </c>
      <c r="D17" s="4">
        <v>4165.0</v>
      </c>
      <c r="E17" s="3" t="s">
        <v>49</v>
      </c>
      <c r="F17" s="3" t="s">
        <v>8</v>
      </c>
      <c r="G17" s="5" t="s">
        <v>50</v>
      </c>
      <c r="H17" s="7"/>
    </row>
    <row r="18" ht="15.75" customHeight="1">
      <c r="A18" s="1">
        <v>43467.0</v>
      </c>
      <c r="B18" s="2" t="s">
        <v>16</v>
      </c>
      <c r="C18" s="3" t="s">
        <v>6</v>
      </c>
      <c r="D18" s="4">
        <v>147551.97</v>
      </c>
      <c r="E18" s="3" t="s">
        <v>51</v>
      </c>
      <c r="F18" s="3" t="s">
        <v>8</v>
      </c>
      <c r="G18" s="5" t="s">
        <v>52</v>
      </c>
      <c r="H18" s="7"/>
    </row>
    <row r="19" ht="15.75" customHeight="1">
      <c r="A19" s="1">
        <v>43467.0</v>
      </c>
      <c r="B19" s="2" t="s">
        <v>53</v>
      </c>
      <c r="C19" s="3" t="s">
        <v>6</v>
      </c>
      <c r="D19" s="4">
        <v>1208.1</v>
      </c>
      <c r="E19" s="3" t="s">
        <v>54</v>
      </c>
      <c r="F19" s="3" t="s">
        <v>8</v>
      </c>
      <c r="G19" s="5" t="s">
        <v>55</v>
      </c>
      <c r="H19" s="7"/>
    </row>
    <row r="20" ht="15.75" customHeight="1">
      <c r="A20" s="1">
        <v>43467.0</v>
      </c>
      <c r="B20" s="2" t="s">
        <v>56</v>
      </c>
      <c r="C20" s="3" t="s">
        <v>6</v>
      </c>
      <c r="D20" s="4">
        <v>151.41</v>
      </c>
      <c r="E20" s="3" t="s">
        <v>57</v>
      </c>
      <c r="F20" s="3" t="s">
        <v>8</v>
      </c>
      <c r="G20" s="5" t="s">
        <v>58</v>
      </c>
      <c r="H20" s="7"/>
    </row>
    <row r="21" ht="15.75" customHeight="1">
      <c r="A21" s="1">
        <v>43467.0</v>
      </c>
      <c r="B21" s="2" t="s">
        <v>0</v>
      </c>
      <c r="C21" s="3" t="s">
        <v>1</v>
      </c>
      <c r="D21" s="4">
        <v>326962.03</v>
      </c>
      <c r="E21" s="3" t="s">
        <v>2</v>
      </c>
      <c r="F21" s="3" t="s">
        <v>3</v>
      </c>
      <c r="G21" s="5" t="s">
        <v>4</v>
      </c>
      <c r="H21" s="7"/>
    </row>
    <row r="22" ht="15.75" customHeight="1">
      <c r="A22" s="1">
        <v>43467.0</v>
      </c>
      <c r="B22" s="2" t="s">
        <v>59</v>
      </c>
      <c r="C22" s="3" t="s">
        <v>6</v>
      </c>
      <c r="D22" s="4">
        <v>11574.75</v>
      </c>
      <c r="E22" s="3" t="s">
        <v>60</v>
      </c>
      <c r="F22" s="3" t="s">
        <v>61</v>
      </c>
      <c r="G22" s="5" t="s">
        <v>62</v>
      </c>
      <c r="H22" s="7"/>
    </row>
    <row r="23" ht="15.75" customHeight="1">
      <c r="A23" s="1">
        <v>43467.0</v>
      </c>
      <c r="B23" s="2" t="s">
        <v>63</v>
      </c>
      <c r="C23" s="3" t="s">
        <v>6</v>
      </c>
      <c r="D23" s="4">
        <v>203.63</v>
      </c>
      <c r="E23" s="3" t="s">
        <v>64</v>
      </c>
      <c r="F23" s="3" t="s">
        <v>61</v>
      </c>
      <c r="G23" s="5" t="s">
        <v>65</v>
      </c>
      <c r="H23" s="7"/>
    </row>
    <row r="24" ht="15.75" customHeight="1">
      <c r="A24" s="1">
        <v>43467.0</v>
      </c>
      <c r="B24" s="2" t="s">
        <v>66</v>
      </c>
      <c r="C24" s="3" t="s">
        <v>6</v>
      </c>
      <c r="D24" s="4">
        <v>28440.0</v>
      </c>
      <c r="E24" s="3" t="s">
        <v>67</v>
      </c>
      <c r="F24" s="3" t="s">
        <v>8</v>
      </c>
      <c r="G24" s="5" t="s">
        <v>68</v>
      </c>
      <c r="H24" s="7"/>
    </row>
    <row r="25" ht="15.75" customHeight="1">
      <c r="A25" s="1">
        <v>43467.0</v>
      </c>
      <c r="B25" s="2" t="s">
        <v>69</v>
      </c>
      <c r="C25" s="3" t="s">
        <v>6</v>
      </c>
      <c r="D25" s="4">
        <v>4213.07</v>
      </c>
      <c r="E25" s="3" t="s">
        <v>70</v>
      </c>
      <c r="F25" s="3" t="s">
        <v>8</v>
      </c>
      <c r="G25" s="5" t="s">
        <v>71</v>
      </c>
      <c r="H25" s="7"/>
    </row>
    <row r="26" ht="15.75" customHeight="1">
      <c r="A26" s="1">
        <v>43467.0</v>
      </c>
      <c r="B26" s="2" t="s">
        <v>72</v>
      </c>
      <c r="C26" s="3" t="s">
        <v>1</v>
      </c>
      <c r="D26" s="4">
        <v>9422.99</v>
      </c>
      <c r="E26" s="3" t="s">
        <v>73</v>
      </c>
      <c r="F26" s="3" t="s">
        <v>8</v>
      </c>
      <c r="G26" s="5" t="s">
        <v>74</v>
      </c>
      <c r="H26" s="7"/>
    </row>
    <row r="27" ht="15.75" customHeight="1">
      <c r="A27" s="1">
        <v>43467.0</v>
      </c>
      <c r="B27" s="2" t="s">
        <v>0</v>
      </c>
      <c r="C27" s="3" t="s">
        <v>1</v>
      </c>
      <c r="D27" s="4">
        <v>33743.17</v>
      </c>
      <c r="E27" s="3" t="s">
        <v>2</v>
      </c>
      <c r="F27" s="3" t="s">
        <v>3</v>
      </c>
      <c r="G27" s="5" t="s">
        <v>4</v>
      </c>
      <c r="H27" s="6"/>
    </row>
    <row r="28" ht="15.75" customHeight="1">
      <c r="A28" s="1">
        <v>43467.0</v>
      </c>
      <c r="B28" s="2" t="s">
        <v>75</v>
      </c>
      <c r="C28" s="3" t="s">
        <v>1</v>
      </c>
      <c r="D28" s="4">
        <v>23.0</v>
      </c>
      <c r="E28" s="3" t="s">
        <v>76</v>
      </c>
      <c r="F28" s="3" t="s">
        <v>61</v>
      </c>
      <c r="G28" s="5" t="s">
        <v>77</v>
      </c>
      <c r="H28" s="7"/>
    </row>
    <row r="29" ht="15.75" customHeight="1">
      <c r="A29" s="1">
        <v>43468.0</v>
      </c>
      <c r="B29" s="2" t="s">
        <v>0</v>
      </c>
      <c r="C29" s="3" t="s">
        <v>1</v>
      </c>
      <c r="D29" s="4">
        <v>811495.9</v>
      </c>
      <c r="E29" s="3" t="s">
        <v>2</v>
      </c>
      <c r="F29" s="3" t="s">
        <v>3</v>
      </c>
      <c r="G29" s="5" t="s">
        <v>4</v>
      </c>
      <c r="H29" s="7"/>
    </row>
    <row r="30" ht="15.75" customHeight="1">
      <c r="A30" s="1">
        <v>43468.0</v>
      </c>
      <c r="B30" s="2" t="s">
        <v>78</v>
      </c>
      <c r="C30" s="3" t="s">
        <v>6</v>
      </c>
      <c r="D30" s="4">
        <v>3000.0</v>
      </c>
      <c r="E30" s="3" t="s">
        <v>79</v>
      </c>
      <c r="F30" s="3" t="s">
        <v>8</v>
      </c>
      <c r="G30" s="5" t="s">
        <v>80</v>
      </c>
      <c r="H30" s="7"/>
    </row>
    <row r="31" ht="15.75" customHeight="1">
      <c r="A31" s="1">
        <v>43468.0</v>
      </c>
      <c r="B31" s="2" t="s">
        <v>81</v>
      </c>
      <c r="C31" s="3" t="s">
        <v>6</v>
      </c>
      <c r="D31" s="4">
        <v>88.39</v>
      </c>
      <c r="E31" s="3" t="s">
        <v>82</v>
      </c>
      <c r="F31" s="3" t="s">
        <v>61</v>
      </c>
      <c r="G31" s="5" t="s">
        <v>83</v>
      </c>
      <c r="H31" s="7"/>
    </row>
    <row r="32" ht="15.75" customHeight="1">
      <c r="A32" s="1">
        <v>43468.0</v>
      </c>
      <c r="B32" s="2" t="s">
        <v>13</v>
      </c>
      <c r="C32" s="3" t="s">
        <v>6</v>
      </c>
      <c r="D32" s="4">
        <v>10275.41</v>
      </c>
      <c r="E32" s="3" t="s">
        <v>14</v>
      </c>
      <c r="F32" s="3" t="s">
        <v>8</v>
      </c>
      <c r="G32" s="5" t="s">
        <v>15</v>
      </c>
      <c r="H32" s="7"/>
    </row>
    <row r="33" ht="15.75" customHeight="1">
      <c r="A33" s="1">
        <v>43468.0</v>
      </c>
      <c r="B33" s="2" t="s">
        <v>16</v>
      </c>
      <c r="C33" s="3" t="s">
        <v>6</v>
      </c>
      <c r="D33" s="4">
        <v>3224.63</v>
      </c>
      <c r="E33" s="3" t="s">
        <v>33</v>
      </c>
      <c r="F33" s="3" t="s">
        <v>8</v>
      </c>
      <c r="G33" s="5" t="s">
        <v>34</v>
      </c>
      <c r="H33" s="7"/>
    </row>
    <row r="34" ht="15.75" customHeight="1">
      <c r="A34" s="1">
        <v>43468.0</v>
      </c>
      <c r="B34" s="2" t="s">
        <v>10</v>
      </c>
      <c r="C34" s="3" t="s">
        <v>6</v>
      </c>
      <c r="D34" s="4">
        <v>20301.41</v>
      </c>
      <c r="E34" s="3" t="s">
        <v>11</v>
      </c>
      <c r="F34" s="3" t="s">
        <v>8</v>
      </c>
      <c r="G34" s="5" t="s">
        <v>12</v>
      </c>
      <c r="H34" s="7"/>
    </row>
    <row r="35" ht="15.75" customHeight="1">
      <c r="A35" s="1">
        <v>43468.0</v>
      </c>
      <c r="B35" s="2" t="s">
        <v>16</v>
      </c>
      <c r="C35" s="3" t="s">
        <v>6</v>
      </c>
      <c r="D35" s="4">
        <v>38749.16</v>
      </c>
      <c r="E35" s="3" t="s">
        <v>51</v>
      </c>
      <c r="F35" s="3" t="s">
        <v>8</v>
      </c>
      <c r="G35" s="5" t="s">
        <v>52</v>
      </c>
      <c r="H35" s="7"/>
    </row>
    <row r="36" ht="15.75" customHeight="1">
      <c r="A36" s="1">
        <v>43468.0</v>
      </c>
      <c r="B36" s="2" t="s">
        <v>16</v>
      </c>
      <c r="C36" s="3" t="s">
        <v>6</v>
      </c>
      <c r="D36" s="4">
        <v>9412.5</v>
      </c>
      <c r="E36" s="3" t="s">
        <v>17</v>
      </c>
      <c r="F36" s="3" t="s">
        <v>8</v>
      </c>
      <c r="G36" s="5" t="s">
        <v>18</v>
      </c>
      <c r="H36" s="7"/>
    </row>
    <row r="37" ht="15.75" customHeight="1">
      <c r="A37" s="1">
        <v>43468.0</v>
      </c>
      <c r="B37" s="2" t="s">
        <v>35</v>
      </c>
      <c r="C37" s="3" t="s">
        <v>6</v>
      </c>
      <c r="D37" s="4">
        <v>2400.0</v>
      </c>
      <c r="E37" s="3" t="s">
        <v>84</v>
      </c>
      <c r="F37" s="3" t="s">
        <v>8</v>
      </c>
      <c r="G37" s="5" t="s">
        <v>85</v>
      </c>
      <c r="H37" s="7"/>
    </row>
    <row r="38" ht="15.75" customHeight="1">
      <c r="A38" s="1">
        <v>43468.0</v>
      </c>
      <c r="B38" s="2" t="s">
        <v>53</v>
      </c>
      <c r="C38" s="3" t="s">
        <v>6</v>
      </c>
      <c r="D38" s="4">
        <v>3320.55</v>
      </c>
      <c r="E38" s="3" t="s">
        <v>54</v>
      </c>
      <c r="F38" s="3" t="s">
        <v>8</v>
      </c>
      <c r="G38" s="5" t="s">
        <v>55</v>
      </c>
      <c r="H38" s="7"/>
    </row>
    <row r="39" ht="15.75" customHeight="1">
      <c r="A39" s="1">
        <v>43468.0</v>
      </c>
      <c r="B39" s="2" t="s">
        <v>13</v>
      </c>
      <c r="C39" s="3" t="s">
        <v>6</v>
      </c>
      <c r="D39" s="4">
        <v>2822.4</v>
      </c>
      <c r="E39" s="3" t="s">
        <v>46</v>
      </c>
      <c r="F39" s="3" t="s">
        <v>8</v>
      </c>
      <c r="G39" s="5" t="s">
        <v>47</v>
      </c>
      <c r="H39" s="7"/>
    </row>
    <row r="40" ht="15.75" customHeight="1">
      <c r="A40" s="1">
        <v>43468.0</v>
      </c>
      <c r="B40" s="2" t="s">
        <v>35</v>
      </c>
      <c r="C40" s="3" t="s">
        <v>6</v>
      </c>
      <c r="D40" s="4">
        <v>440.0</v>
      </c>
      <c r="E40" s="3" t="s">
        <v>36</v>
      </c>
      <c r="F40" s="3" t="s">
        <v>8</v>
      </c>
      <c r="G40" s="5" t="s">
        <v>37</v>
      </c>
      <c r="H40" s="7"/>
    </row>
    <row r="41" ht="15.75" customHeight="1">
      <c r="A41" s="1">
        <v>43468.0</v>
      </c>
      <c r="B41" s="2" t="s">
        <v>86</v>
      </c>
      <c r="C41" s="3" t="s">
        <v>6</v>
      </c>
      <c r="D41" s="4">
        <v>1145.9</v>
      </c>
      <c r="E41" s="3" t="s">
        <v>87</v>
      </c>
      <c r="F41" s="3" t="s">
        <v>8</v>
      </c>
      <c r="G41" s="5" t="s">
        <v>88</v>
      </c>
      <c r="H41" s="7"/>
    </row>
    <row r="42" ht="15.75" customHeight="1">
      <c r="A42" s="1">
        <v>43468.0</v>
      </c>
      <c r="B42" s="2" t="s">
        <v>43</v>
      </c>
      <c r="C42" s="3" t="s">
        <v>6</v>
      </c>
      <c r="D42" s="4">
        <v>31986.57</v>
      </c>
      <c r="E42" s="3" t="s">
        <v>89</v>
      </c>
      <c r="F42" s="3" t="s">
        <v>8</v>
      </c>
      <c r="G42" s="5" t="s">
        <v>90</v>
      </c>
      <c r="H42" s="6"/>
    </row>
    <row r="43" ht="15.75" customHeight="1">
      <c r="A43" s="1">
        <v>43468.0</v>
      </c>
      <c r="B43" s="2" t="s">
        <v>21</v>
      </c>
      <c r="C43" s="3" t="s">
        <v>6</v>
      </c>
      <c r="D43" s="4">
        <v>248.33</v>
      </c>
      <c r="E43" s="3" t="s">
        <v>91</v>
      </c>
      <c r="F43" s="3" t="s">
        <v>8</v>
      </c>
      <c r="G43" s="5" t="s">
        <v>92</v>
      </c>
      <c r="H43" s="7"/>
    </row>
    <row r="44" ht="15.75" customHeight="1">
      <c r="A44" s="1">
        <v>43468.0</v>
      </c>
      <c r="B44" s="2" t="s">
        <v>16</v>
      </c>
      <c r="C44" s="3" t="s">
        <v>6</v>
      </c>
      <c r="D44" s="4">
        <v>14520.0</v>
      </c>
      <c r="E44" s="3" t="s">
        <v>93</v>
      </c>
      <c r="F44" s="3" t="s">
        <v>8</v>
      </c>
      <c r="G44" s="5" t="s">
        <v>94</v>
      </c>
      <c r="H44" s="7"/>
    </row>
    <row r="45" ht="15.75" customHeight="1">
      <c r="A45" s="1">
        <v>43468.0</v>
      </c>
      <c r="B45" s="7" t="s">
        <v>30</v>
      </c>
      <c r="C45" s="9" t="s">
        <v>6</v>
      </c>
      <c r="D45" s="4">
        <v>310.0</v>
      </c>
      <c r="E45" s="3" t="s">
        <v>31</v>
      </c>
      <c r="F45" s="3" t="s">
        <v>8</v>
      </c>
      <c r="G45" s="5" t="s">
        <v>32</v>
      </c>
      <c r="H45" s="7"/>
    </row>
    <row r="46" ht="15.75" customHeight="1">
      <c r="A46" s="1">
        <v>43468.0</v>
      </c>
      <c r="B46" s="10" t="s">
        <v>95</v>
      </c>
      <c r="C46" s="3" t="s">
        <v>6</v>
      </c>
      <c r="D46" s="4">
        <v>157.33</v>
      </c>
      <c r="E46" s="3" t="s">
        <v>96</v>
      </c>
      <c r="F46" s="3" t="s">
        <v>61</v>
      </c>
      <c r="G46" s="5" t="s">
        <v>4</v>
      </c>
      <c r="H46" s="7"/>
    </row>
    <row r="47" ht="15.75" customHeight="1">
      <c r="A47" s="1">
        <v>43468.0</v>
      </c>
      <c r="B47" s="2" t="s">
        <v>10</v>
      </c>
      <c r="C47" s="3" t="s">
        <v>6</v>
      </c>
      <c r="D47" s="4">
        <v>1036.8</v>
      </c>
      <c r="E47" s="3" t="s">
        <v>97</v>
      </c>
      <c r="F47" s="3" t="s">
        <v>8</v>
      </c>
      <c r="G47" s="5" t="s">
        <v>98</v>
      </c>
      <c r="H47" s="7"/>
    </row>
    <row r="48" ht="15.75" customHeight="1">
      <c r="A48" s="1">
        <v>43468.0</v>
      </c>
      <c r="B48" s="2" t="s">
        <v>10</v>
      </c>
      <c r="C48" s="3" t="s">
        <v>6</v>
      </c>
      <c r="D48" s="4">
        <v>8773.66</v>
      </c>
      <c r="E48" s="3" t="s">
        <v>19</v>
      </c>
      <c r="F48" s="3" t="s">
        <v>8</v>
      </c>
      <c r="G48" s="5" t="s">
        <v>20</v>
      </c>
      <c r="H48" s="7"/>
    </row>
    <row r="49" ht="15.75" customHeight="1">
      <c r="A49" s="1">
        <v>43468.0</v>
      </c>
      <c r="B49" s="7" t="s">
        <v>27</v>
      </c>
      <c r="C49" s="9" t="s">
        <v>6</v>
      </c>
      <c r="D49" s="4">
        <v>25882.05</v>
      </c>
      <c r="E49" s="3" t="s">
        <v>28</v>
      </c>
      <c r="F49" s="3" t="s">
        <v>8</v>
      </c>
      <c r="G49" s="5" t="s">
        <v>29</v>
      </c>
      <c r="H49" s="6"/>
    </row>
    <row r="50" ht="15.75" customHeight="1">
      <c r="A50" s="1">
        <v>43468.0</v>
      </c>
      <c r="B50" s="10" t="s">
        <v>16</v>
      </c>
      <c r="C50" s="3" t="s">
        <v>6</v>
      </c>
      <c r="D50" s="4">
        <v>19264.02</v>
      </c>
      <c r="E50" s="3" t="s">
        <v>99</v>
      </c>
      <c r="F50" s="3" t="s">
        <v>8</v>
      </c>
      <c r="G50" s="5" t="s">
        <v>100</v>
      </c>
      <c r="H50" s="7"/>
    </row>
    <row r="51" ht="15.75" customHeight="1">
      <c r="A51" s="1">
        <v>43468.0</v>
      </c>
      <c r="B51" s="2" t="s">
        <v>59</v>
      </c>
      <c r="C51" s="3" t="s">
        <v>6</v>
      </c>
      <c r="D51" s="4">
        <v>1106.69</v>
      </c>
      <c r="E51" s="3" t="s">
        <v>60</v>
      </c>
      <c r="F51" s="3" t="s">
        <v>61</v>
      </c>
      <c r="G51" s="5" t="s">
        <v>62</v>
      </c>
      <c r="H51" s="7"/>
    </row>
    <row r="52" ht="15.75" customHeight="1">
      <c r="A52" s="1">
        <v>43468.0</v>
      </c>
      <c r="B52" s="2" t="s">
        <v>101</v>
      </c>
      <c r="C52" s="3" t="s">
        <v>6</v>
      </c>
      <c r="D52" s="4">
        <v>116.0</v>
      </c>
      <c r="E52" s="3" t="s">
        <v>102</v>
      </c>
      <c r="F52" s="3" t="s">
        <v>8</v>
      </c>
      <c r="G52" s="5" t="s">
        <v>103</v>
      </c>
      <c r="H52" s="7"/>
    </row>
    <row r="53" ht="15.75" customHeight="1">
      <c r="A53" s="1">
        <v>43468.0</v>
      </c>
      <c r="B53" s="2" t="s">
        <v>59</v>
      </c>
      <c r="C53" s="3" t="s">
        <v>1</v>
      </c>
      <c r="D53" s="4">
        <v>71.32</v>
      </c>
      <c r="E53" s="3" t="s">
        <v>60</v>
      </c>
      <c r="F53" s="3" t="s">
        <v>61</v>
      </c>
      <c r="G53" s="5" t="s">
        <v>62</v>
      </c>
      <c r="H53" s="7"/>
    </row>
    <row r="54" ht="15.75" customHeight="1">
      <c r="A54" s="1">
        <v>43468.0</v>
      </c>
      <c r="B54" s="2" t="s">
        <v>86</v>
      </c>
      <c r="C54" s="3" t="s">
        <v>6</v>
      </c>
      <c r="D54" s="4">
        <v>100.0</v>
      </c>
      <c r="E54" s="3" t="s">
        <v>104</v>
      </c>
      <c r="F54" s="3" t="s">
        <v>61</v>
      </c>
      <c r="G54" s="5" t="s">
        <v>88</v>
      </c>
      <c r="H54" s="7"/>
    </row>
    <row r="55" ht="15.75" customHeight="1">
      <c r="A55" s="1">
        <v>43468.0</v>
      </c>
      <c r="B55" s="2" t="s">
        <v>105</v>
      </c>
      <c r="C55" s="3" t="s">
        <v>6</v>
      </c>
      <c r="D55" s="4">
        <v>9278.51</v>
      </c>
      <c r="E55" s="3" t="s">
        <v>106</v>
      </c>
      <c r="F55" s="3" t="s">
        <v>8</v>
      </c>
      <c r="G55" s="5" t="s">
        <v>107</v>
      </c>
      <c r="H55" s="6"/>
    </row>
    <row r="56" ht="15.75" customHeight="1">
      <c r="A56" s="1">
        <v>43469.0</v>
      </c>
      <c r="B56" s="2" t="s">
        <v>0</v>
      </c>
      <c r="C56" s="3" t="s">
        <v>1</v>
      </c>
      <c r="D56" s="4">
        <v>1527.99</v>
      </c>
      <c r="E56" s="3" t="s">
        <v>2</v>
      </c>
      <c r="F56" s="3" t="s">
        <v>3</v>
      </c>
      <c r="G56" s="5" t="s">
        <v>4</v>
      </c>
      <c r="H56" s="7"/>
    </row>
    <row r="57" ht="15.75" customHeight="1">
      <c r="A57" s="1">
        <v>43469.0</v>
      </c>
      <c r="B57" s="2" t="s">
        <v>0</v>
      </c>
      <c r="C57" s="3" t="s">
        <v>1</v>
      </c>
      <c r="D57" s="4">
        <v>311722.09</v>
      </c>
      <c r="E57" s="3" t="s">
        <v>2</v>
      </c>
      <c r="F57" s="3" t="s">
        <v>3</v>
      </c>
      <c r="G57" s="5" t="s">
        <v>4</v>
      </c>
      <c r="H57" s="7"/>
    </row>
    <row r="58" ht="15.75" customHeight="1">
      <c r="A58" s="1">
        <v>43469.0</v>
      </c>
      <c r="B58" s="2" t="s">
        <v>13</v>
      </c>
      <c r="C58" s="3" t="s">
        <v>6</v>
      </c>
      <c r="D58" s="4">
        <v>17068.26</v>
      </c>
      <c r="E58" s="3" t="s">
        <v>14</v>
      </c>
      <c r="F58" s="3" t="s">
        <v>8</v>
      </c>
      <c r="G58" s="5" t="s">
        <v>15</v>
      </c>
      <c r="H58" s="6"/>
    </row>
    <row r="59" ht="15.75" customHeight="1">
      <c r="A59" s="1">
        <v>43469.0</v>
      </c>
      <c r="B59" s="2" t="s">
        <v>66</v>
      </c>
      <c r="C59" s="3" t="s">
        <v>6</v>
      </c>
      <c r="D59" s="4">
        <v>7185.72</v>
      </c>
      <c r="E59" s="3" t="s">
        <v>67</v>
      </c>
      <c r="F59" s="3" t="s">
        <v>8</v>
      </c>
      <c r="G59" s="5" t="s">
        <v>68</v>
      </c>
      <c r="H59" s="7"/>
    </row>
    <row r="60" ht="15.75" customHeight="1">
      <c r="A60" s="1">
        <v>43469.0</v>
      </c>
      <c r="B60" s="7" t="s">
        <v>21</v>
      </c>
      <c r="C60" s="9" t="s">
        <v>6</v>
      </c>
      <c r="D60" s="4">
        <v>316.0</v>
      </c>
      <c r="E60" s="3" t="s">
        <v>22</v>
      </c>
      <c r="F60" s="3" t="s">
        <v>8</v>
      </c>
      <c r="G60" s="5" t="s">
        <v>23</v>
      </c>
      <c r="H60" s="7"/>
    </row>
    <row r="61" ht="15.75" customHeight="1">
      <c r="A61" s="1">
        <v>43469.0</v>
      </c>
      <c r="B61" s="7" t="s">
        <v>27</v>
      </c>
      <c r="C61" s="9" t="s">
        <v>6</v>
      </c>
      <c r="D61" s="4">
        <v>32135.29</v>
      </c>
      <c r="E61" s="3" t="s">
        <v>28</v>
      </c>
      <c r="F61" s="3" t="s">
        <v>8</v>
      </c>
      <c r="G61" s="5" t="s">
        <v>29</v>
      </c>
      <c r="H61" s="6"/>
    </row>
    <row r="62" ht="15.75" customHeight="1">
      <c r="A62" s="1">
        <v>43469.0</v>
      </c>
      <c r="B62" s="10" t="s">
        <v>10</v>
      </c>
      <c r="C62" s="3" t="s">
        <v>6</v>
      </c>
      <c r="D62" s="4">
        <v>3677.62</v>
      </c>
      <c r="E62" s="3" t="s">
        <v>11</v>
      </c>
      <c r="F62" s="3" t="s">
        <v>8</v>
      </c>
      <c r="G62" s="5" t="s">
        <v>12</v>
      </c>
      <c r="H62" s="7"/>
    </row>
    <row r="63" ht="15.75" customHeight="1">
      <c r="A63" s="1">
        <v>43469.0</v>
      </c>
      <c r="B63" s="2" t="s">
        <v>13</v>
      </c>
      <c r="C63" s="3" t="s">
        <v>6</v>
      </c>
      <c r="D63" s="4">
        <v>5326.6</v>
      </c>
      <c r="E63" s="3" t="s">
        <v>41</v>
      </c>
      <c r="F63" s="3" t="s">
        <v>8</v>
      </c>
      <c r="G63" s="5" t="s">
        <v>42</v>
      </c>
      <c r="H63" s="7"/>
    </row>
    <row r="64" ht="15.75" customHeight="1">
      <c r="A64" s="1">
        <v>43469.0</v>
      </c>
      <c r="B64" s="7" t="s">
        <v>27</v>
      </c>
      <c r="C64" s="9" t="s">
        <v>6</v>
      </c>
      <c r="D64" s="4">
        <v>13586.54</v>
      </c>
      <c r="E64" s="3" t="s">
        <v>28</v>
      </c>
      <c r="F64" s="3" t="s">
        <v>8</v>
      </c>
      <c r="G64" s="5" t="s">
        <v>29</v>
      </c>
      <c r="H64" s="6"/>
    </row>
    <row r="65" ht="15.75" customHeight="1">
      <c r="A65" s="1">
        <v>43469.0</v>
      </c>
      <c r="B65" s="10" t="s">
        <v>13</v>
      </c>
      <c r="C65" s="3" t="s">
        <v>6</v>
      </c>
      <c r="D65" s="4">
        <v>1115.0</v>
      </c>
      <c r="E65" s="3" t="s">
        <v>46</v>
      </c>
      <c r="F65" s="3" t="s">
        <v>8</v>
      </c>
      <c r="G65" s="5" t="s">
        <v>47</v>
      </c>
      <c r="H65" s="7"/>
    </row>
    <row r="66" ht="15.75" customHeight="1">
      <c r="A66" s="1">
        <v>43469.0</v>
      </c>
      <c r="B66" s="2" t="s">
        <v>66</v>
      </c>
      <c r="C66" s="3" t="s">
        <v>6</v>
      </c>
      <c r="D66" s="4">
        <v>88169.97</v>
      </c>
      <c r="E66" s="3" t="s">
        <v>108</v>
      </c>
      <c r="F66" s="3" t="s">
        <v>8</v>
      </c>
      <c r="G66" s="5" t="s">
        <v>109</v>
      </c>
      <c r="H66" s="7"/>
    </row>
    <row r="67" ht="15.75" customHeight="1">
      <c r="A67" s="1">
        <v>43469.0</v>
      </c>
      <c r="B67" s="2" t="s">
        <v>78</v>
      </c>
      <c r="C67" s="3" t="s">
        <v>6</v>
      </c>
      <c r="D67" s="4">
        <v>20539.07</v>
      </c>
      <c r="E67" s="3" t="s">
        <v>79</v>
      </c>
      <c r="F67" s="3" t="s">
        <v>8</v>
      </c>
      <c r="G67" s="5" t="s">
        <v>80</v>
      </c>
      <c r="H67" s="6"/>
    </row>
    <row r="68" ht="15.75" customHeight="1">
      <c r="A68" s="1">
        <v>43469.0</v>
      </c>
      <c r="B68" s="2" t="s">
        <v>95</v>
      </c>
      <c r="C68" s="3" t="s">
        <v>6</v>
      </c>
      <c r="D68" s="4">
        <v>314.6</v>
      </c>
      <c r="E68" s="3" t="s">
        <v>96</v>
      </c>
      <c r="F68" s="3" t="s">
        <v>61</v>
      </c>
      <c r="G68" s="5" t="s">
        <v>4</v>
      </c>
      <c r="H68" s="7"/>
    </row>
    <row r="69" ht="15.75" customHeight="1">
      <c r="A69" s="1">
        <v>43469.0</v>
      </c>
      <c r="B69" s="2" t="s">
        <v>81</v>
      </c>
      <c r="C69" s="3" t="s">
        <v>6</v>
      </c>
      <c r="D69" s="4">
        <v>178.72</v>
      </c>
      <c r="E69" s="3" t="s">
        <v>82</v>
      </c>
      <c r="F69" s="3" t="s">
        <v>61</v>
      </c>
      <c r="G69" s="5" t="s">
        <v>83</v>
      </c>
      <c r="H69" s="7"/>
    </row>
    <row r="70" ht="15.75" customHeight="1">
      <c r="A70" s="1">
        <v>43469.0</v>
      </c>
      <c r="B70" s="7" t="s">
        <v>27</v>
      </c>
      <c r="C70" s="9" t="s">
        <v>6</v>
      </c>
      <c r="D70" s="4">
        <v>75.3</v>
      </c>
      <c r="E70" s="3" t="s">
        <v>28</v>
      </c>
      <c r="F70" s="3" t="s">
        <v>8</v>
      </c>
      <c r="G70" s="5" t="s">
        <v>29</v>
      </c>
      <c r="H70" s="6"/>
    </row>
    <row r="71" ht="15.75" customHeight="1">
      <c r="A71" s="1">
        <v>43469.0</v>
      </c>
      <c r="B71" s="2" t="s">
        <v>0</v>
      </c>
      <c r="C71" s="3" t="s">
        <v>1</v>
      </c>
      <c r="D71" s="4">
        <v>16020.82</v>
      </c>
      <c r="E71" s="3" t="s">
        <v>2</v>
      </c>
      <c r="F71" s="3" t="s">
        <v>3</v>
      </c>
      <c r="G71" s="5" t="s">
        <v>4</v>
      </c>
      <c r="H71" s="7"/>
    </row>
    <row r="72" ht="15.75" customHeight="1">
      <c r="A72" s="1">
        <v>43469.0</v>
      </c>
      <c r="B72" s="2" t="s">
        <v>63</v>
      </c>
      <c r="C72" s="3" t="s">
        <v>6</v>
      </c>
      <c r="D72" s="4">
        <v>12.9</v>
      </c>
      <c r="E72" s="3" t="s">
        <v>64</v>
      </c>
      <c r="F72" s="3" t="s">
        <v>61</v>
      </c>
      <c r="G72" s="5" t="s">
        <v>65</v>
      </c>
      <c r="H72" s="7"/>
    </row>
    <row r="73" ht="15.75" customHeight="1">
      <c r="A73" s="1">
        <v>43469.0</v>
      </c>
      <c r="B73" s="2" t="s">
        <v>110</v>
      </c>
      <c r="C73" s="3" t="s">
        <v>6</v>
      </c>
      <c r="D73" s="4">
        <v>1810.0</v>
      </c>
      <c r="E73" s="3" t="s">
        <v>111</v>
      </c>
      <c r="F73" s="3" t="s">
        <v>8</v>
      </c>
      <c r="G73" s="5" t="s">
        <v>112</v>
      </c>
      <c r="H73" s="6"/>
    </row>
    <row r="74" ht="15.75" customHeight="1">
      <c r="A74" s="1">
        <v>43469.0</v>
      </c>
      <c r="B74" s="2" t="s">
        <v>63</v>
      </c>
      <c r="C74" s="3" t="s">
        <v>6</v>
      </c>
      <c r="D74" s="4">
        <v>15205.0</v>
      </c>
      <c r="E74" s="3" t="s">
        <v>113</v>
      </c>
      <c r="F74" s="3" t="s">
        <v>8</v>
      </c>
      <c r="G74" s="5" t="s">
        <v>65</v>
      </c>
      <c r="H74" s="7"/>
    </row>
    <row r="75" ht="15.75" customHeight="1">
      <c r="A75" s="1">
        <v>43469.0</v>
      </c>
      <c r="B75" s="2" t="s">
        <v>114</v>
      </c>
      <c r="C75" s="3" t="s">
        <v>6</v>
      </c>
      <c r="D75" s="4">
        <v>1002.0</v>
      </c>
      <c r="E75" s="3" t="s">
        <v>115</v>
      </c>
      <c r="F75" s="3" t="s">
        <v>8</v>
      </c>
      <c r="G75" s="5" t="s">
        <v>116</v>
      </c>
      <c r="H75" s="6"/>
    </row>
    <row r="76" ht="15.75" customHeight="1">
      <c r="A76" s="1">
        <v>43469.0</v>
      </c>
      <c r="B76" s="2" t="s">
        <v>59</v>
      </c>
      <c r="C76" s="3" t="s">
        <v>6</v>
      </c>
      <c r="D76" s="4">
        <v>643.39</v>
      </c>
      <c r="E76" s="3" t="s">
        <v>60</v>
      </c>
      <c r="F76" s="3" t="s">
        <v>61</v>
      </c>
      <c r="G76" s="5" t="s">
        <v>62</v>
      </c>
      <c r="H76" s="7"/>
    </row>
    <row r="77" ht="15.75" customHeight="1">
      <c r="A77" s="1">
        <v>43469.0</v>
      </c>
      <c r="B77" s="2" t="s">
        <v>78</v>
      </c>
      <c r="C77" s="3" t="s">
        <v>6</v>
      </c>
      <c r="D77" s="4">
        <v>7192.0</v>
      </c>
      <c r="E77" s="3" t="s">
        <v>117</v>
      </c>
      <c r="F77" s="3" t="s">
        <v>61</v>
      </c>
      <c r="G77" s="5" t="s">
        <v>80</v>
      </c>
      <c r="H77" s="7"/>
    </row>
    <row r="78" ht="15.75" customHeight="1">
      <c r="A78" s="1">
        <v>43469.0</v>
      </c>
      <c r="B78" s="2" t="s">
        <v>0</v>
      </c>
      <c r="C78" s="3" t="s">
        <v>1</v>
      </c>
      <c r="D78" s="4">
        <v>130.69</v>
      </c>
      <c r="E78" s="11" t="s">
        <v>2</v>
      </c>
      <c r="F78" s="3" t="s">
        <v>3</v>
      </c>
      <c r="G78" s="5" t="s">
        <v>4</v>
      </c>
      <c r="H78" s="6"/>
    </row>
    <row r="79" ht="15.75" customHeight="1">
      <c r="A79" s="1">
        <v>43469.0</v>
      </c>
      <c r="B79" s="2" t="s">
        <v>118</v>
      </c>
      <c r="C79" s="3" t="s">
        <v>1</v>
      </c>
      <c r="D79" s="4">
        <v>342.47</v>
      </c>
      <c r="E79" s="3" t="s">
        <v>119</v>
      </c>
      <c r="F79" s="3" t="s">
        <v>3</v>
      </c>
      <c r="G79" s="5" t="s">
        <v>120</v>
      </c>
      <c r="H79" s="6"/>
    </row>
    <row r="80" ht="15.75" customHeight="1">
      <c r="A80" s="1">
        <v>43469.0</v>
      </c>
      <c r="B80" s="2" t="s">
        <v>56</v>
      </c>
      <c r="C80" s="3" t="s">
        <v>6</v>
      </c>
      <c r="D80" s="4">
        <v>1086.4</v>
      </c>
      <c r="E80" s="3" t="s">
        <v>121</v>
      </c>
      <c r="F80" s="3" t="s">
        <v>8</v>
      </c>
      <c r="G80" s="5" t="s">
        <v>122</v>
      </c>
      <c r="H80" s="6"/>
    </row>
    <row r="81" ht="15.75" customHeight="1">
      <c r="A81" s="1">
        <v>43469.0</v>
      </c>
      <c r="B81" s="2" t="s">
        <v>123</v>
      </c>
      <c r="C81" s="3" t="s">
        <v>6</v>
      </c>
      <c r="D81" s="4">
        <v>7.18</v>
      </c>
      <c r="E81" s="3" t="s">
        <v>124</v>
      </c>
      <c r="F81" s="3" t="s">
        <v>61</v>
      </c>
      <c r="G81" s="5" t="s">
        <v>125</v>
      </c>
      <c r="H81" s="6"/>
    </row>
    <row r="82" ht="15.75" customHeight="1">
      <c r="A82" s="1">
        <v>43469.0</v>
      </c>
      <c r="B82" s="2" t="s">
        <v>59</v>
      </c>
      <c r="C82" s="3" t="s">
        <v>6</v>
      </c>
      <c r="D82" s="4">
        <v>13.07</v>
      </c>
      <c r="E82" s="3" t="s">
        <v>126</v>
      </c>
      <c r="F82" s="3" t="s">
        <v>8</v>
      </c>
      <c r="G82" s="5" t="s">
        <v>62</v>
      </c>
      <c r="H82" s="7"/>
    </row>
    <row r="83" ht="15.75" customHeight="1">
      <c r="A83" s="1">
        <v>43471.0</v>
      </c>
      <c r="B83" s="2" t="s">
        <v>0</v>
      </c>
      <c r="C83" s="3" t="s">
        <v>1</v>
      </c>
      <c r="D83" s="4">
        <v>389.57</v>
      </c>
      <c r="E83" s="3" t="s">
        <v>2</v>
      </c>
      <c r="F83" s="3" t="s">
        <v>3</v>
      </c>
      <c r="G83" s="5" t="s">
        <v>4</v>
      </c>
      <c r="H83" s="7"/>
    </row>
    <row r="84" ht="15.75" customHeight="1">
      <c r="A84" s="1">
        <v>43472.0</v>
      </c>
      <c r="B84" s="2" t="s">
        <v>0</v>
      </c>
      <c r="C84" s="3" t="s">
        <v>1</v>
      </c>
      <c r="D84" s="4">
        <v>5429.81</v>
      </c>
      <c r="E84" s="3" t="s">
        <v>2</v>
      </c>
      <c r="F84" s="3" t="s">
        <v>3</v>
      </c>
      <c r="G84" s="5" t="s">
        <v>4</v>
      </c>
      <c r="H84" s="7"/>
    </row>
    <row r="85" ht="15.75" customHeight="1">
      <c r="A85" s="1">
        <v>43472.0</v>
      </c>
      <c r="B85" s="7" t="s">
        <v>27</v>
      </c>
      <c r="C85" s="9" t="s">
        <v>6</v>
      </c>
      <c r="D85" s="4">
        <v>0.02</v>
      </c>
      <c r="E85" s="3" t="s">
        <v>28</v>
      </c>
      <c r="F85" s="3" t="s">
        <v>8</v>
      </c>
      <c r="G85" s="5" t="s">
        <v>29</v>
      </c>
      <c r="H85" s="7"/>
    </row>
    <row r="86" ht="15.75" customHeight="1">
      <c r="A86" s="1">
        <v>43472.0</v>
      </c>
      <c r="B86" s="2" t="s">
        <v>0</v>
      </c>
      <c r="C86" s="3" t="s">
        <v>1</v>
      </c>
      <c r="D86" s="4">
        <v>475456.07</v>
      </c>
      <c r="E86" s="3" t="s">
        <v>2</v>
      </c>
      <c r="F86" s="3" t="s">
        <v>3</v>
      </c>
      <c r="G86" s="5" t="s">
        <v>4</v>
      </c>
      <c r="H86" s="7"/>
    </row>
    <row r="87" ht="15.75" customHeight="1">
      <c r="A87" s="1">
        <v>43472.0</v>
      </c>
      <c r="B87" s="2" t="s">
        <v>63</v>
      </c>
      <c r="C87" s="3" t="s">
        <v>6</v>
      </c>
      <c r="D87" s="4">
        <v>80584.0</v>
      </c>
      <c r="E87" s="3" t="s">
        <v>113</v>
      </c>
      <c r="F87" s="3" t="s">
        <v>8</v>
      </c>
      <c r="G87" s="5" t="s">
        <v>65</v>
      </c>
      <c r="H87" s="6"/>
    </row>
    <row r="88" ht="15.75" customHeight="1">
      <c r="A88" s="1">
        <v>43472.0</v>
      </c>
      <c r="B88" s="2" t="s">
        <v>110</v>
      </c>
      <c r="C88" s="3" t="s">
        <v>6</v>
      </c>
      <c r="D88" s="4">
        <v>1315.31</v>
      </c>
      <c r="E88" s="3" t="s">
        <v>127</v>
      </c>
      <c r="F88" s="3" t="s">
        <v>8</v>
      </c>
      <c r="G88" s="5" t="s">
        <v>128</v>
      </c>
      <c r="H88" s="7"/>
    </row>
    <row r="89" ht="15.75" customHeight="1">
      <c r="A89" s="1">
        <v>43472.0</v>
      </c>
      <c r="B89" s="2" t="s">
        <v>53</v>
      </c>
      <c r="C89" s="3" t="s">
        <v>6</v>
      </c>
      <c r="D89" s="4">
        <v>16027.41</v>
      </c>
      <c r="E89" s="3" t="s">
        <v>129</v>
      </c>
      <c r="F89" s="3" t="s">
        <v>8</v>
      </c>
      <c r="G89" s="5" t="s">
        <v>130</v>
      </c>
      <c r="H89" s="7"/>
    </row>
    <row r="90" ht="15.75" customHeight="1">
      <c r="A90" s="1">
        <v>43472.0</v>
      </c>
      <c r="B90" s="2" t="s">
        <v>13</v>
      </c>
      <c r="C90" s="3" t="s">
        <v>6</v>
      </c>
      <c r="D90" s="4">
        <v>526.67</v>
      </c>
      <c r="E90" s="3" t="s">
        <v>46</v>
      </c>
      <c r="F90" s="3" t="s">
        <v>8</v>
      </c>
      <c r="G90" s="5" t="s">
        <v>47</v>
      </c>
      <c r="H90" s="6"/>
    </row>
    <row r="91" ht="15.75" customHeight="1">
      <c r="A91" s="1">
        <v>43472.0</v>
      </c>
      <c r="B91" s="2" t="s">
        <v>105</v>
      </c>
      <c r="C91" s="3" t="s">
        <v>6</v>
      </c>
      <c r="D91" s="4">
        <v>1075.47</v>
      </c>
      <c r="E91" s="3" t="s">
        <v>106</v>
      </c>
      <c r="F91" s="3" t="s">
        <v>8</v>
      </c>
      <c r="G91" s="5" t="s">
        <v>107</v>
      </c>
      <c r="H91" s="7"/>
    </row>
    <row r="92" ht="15.75" customHeight="1">
      <c r="A92" s="1">
        <v>43472.0</v>
      </c>
      <c r="B92" s="2" t="s">
        <v>38</v>
      </c>
      <c r="C92" s="3" t="s">
        <v>6</v>
      </c>
      <c r="D92" s="4">
        <v>5674.1</v>
      </c>
      <c r="E92" s="3" t="s">
        <v>39</v>
      </c>
      <c r="F92" s="3" t="s">
        <v>8</v>
      </c>
      <c r="G92" s="5" t="s">
        <v>40</v>
      </c>
      <c r="H92" s="7"/>
    </row>
    <row r="93" ht="15.75" customHeight="1">
      <c r="A93" s="1">
        <v>43472.0</v>
      </c>
      <c r="B93" s="2" t="s">
        <v>13</v>
      </c>
      <c r="C93" s="3" t="s">
        <v>6</v>
      </c>
      <c r="D93" s="4">
        <v>6318.25</v>
      </c>
      <c r="E93" s="3" t="s">
        <v>14</v>
      </c>
      <c r="F93" s="3" t="s">
        <v>8</v>
      </c>
      <c r="G93" s="5" t="s">
        <v>15</v>
      </c>
      <c r="H93" s="7"/>
    </row>
    <row r="94" ht="15.75" customHeight="1">
      <c r="A94" s="1">
        <v>43472.0</v>
      </c>
      <c r="B94" s="7" t="s">
        <v>27</v>
      </c>
      <c r="C94" s="9" t="s">
        <v>6</v>
      </c>
      <c r="D94" s="4">
        <v>1595.07</v>
      </c>
      <c r="E94" s="3" t="s">
        <v>28</v>
      </c>
      <c r="F94" s="3" t="s">
        <v>8</v>
      </c>
      <c r="G94" s="5" t="s">
        <v>29</v>
      </c>
      <c r="H94" s="6"/>
    </row>
    <row r="95" ht="15.75" customHeight="1">
      <c r="A95" s="1">
        <v>43472.0</v>
      </c>
      <c r="B95" s="10" t="s">
        <v>69</v>
      </c>
      <c r="C95" s="3" t="s">
        <v>6</v>
      </c>
      <c r="D95" s="4">
        <v>6569.5</v>
      </c>
      <c r="E95" s="3" t="s">
        <v>131</v>
      </c>
      <c r="F95" s="3" t="s">
        <v>8</v>
      </c>
      <c r="G95" s="5" t="s">
        <v>132</v>
      </c>
      <c r="H95" s="7"/>
    </row>
    <row r="96" ht="15.75" customHeight="1">
      <c r="A96" s="1">
        <v>43472.0</v>
      </c>
      <c r="B96" s="2" t="s">
        <v>86</v>
      </c>
      <c r="C96" s="3" t="s">
        <v>6</v>
      </c>
      <c r="D96" s="4">
        <v>191.57</v>
      </c>
      <c r="E96" s="3" t="s">
        <v>133</v>
      </c>
      <c r="F96" s="3" t="s">
        <v>8</v>
      </c>
      <c r="G96" s="5" t="s">
        <v>134</v>
      </c>
      <c r="H96" s="6"/>
    </row>
    <row r="97" ht="15.75" customHeight="1">
      <c r="A97" s="1">
        <v>43472.0</v>
      </c>
      <c r="B97" s="7" t="s">
        <v>27</v>
      </c>
      <c r="C97" s="9" t="s">
        <v>6</v>
      </c>
      <c r="D97" s="4">
        <v>526.97</v>
      </c>
      <c r="E97" s="3" t="s">
        <v>28</v>
      </c>
      <c r="F97" s="3" t="s">
        <v>8</v>
      </c>
      <c r="G97" s="5" t="s">
        <v>29</v>
      </c>
      <c r="H97" s="7"/>
    </row>
    <row r="98" ht="15.75" customHeight="1">
      <c r="A98" s="1">
        <v>43472.0</v>
      </c>
      <c r="B98" s="10" t="s">
        <v>16</v>
      </c>
      <c r="C98" s="3" t="s">
        <v>6</v>
      </c>
      <c r="D98" s="4">
        <v>25610.0</v>
      </c>
      <c r="E98" s="3" t="s">
        <v>17</v>
      </c>
      <c r="F98" s="3" t="s">
        <v>8</v>
      </c>
      <c r="G98" s="5" t="s">
        <v>18</v>
      </c>
      <c r="H98" s="6"/>
    </row>
    <row r="99" ht="15.75" customHeight="1">
      <c r="A99" s="1">
        <v>43472.0</v>
      </c>
      <c r="B99" s="2" t="s">
        <v>16</v>
      </c>
      <c r="C99" s="3" t="s">
        <v>6</v>
      </c>
      <c r="D99" s="4">
        <v>167492.81</v>
      </c>
      <c r="E99" s="3" t="s">
        <v>93</v>
      </c>
      <c r="F99" s="3" t="s">
        <v>8</v>
      </c>
      <c r="G99" s="5" t="s">
        <v>94</v>
      </c>
      <c r="H99" s="7"/>
    </row>
    <row r="100" ht="15.75" customHeight="1">
      <c r="A100" s="1">
        <v>43472.0</v>
      </c>
      <c r="B100" s="2" t="s">
        <v>16</v>
      </c>
      <c r="C100" s="3" t="s">
        <v>6</v>
      </c>
      <c r="D100" s="4">
        <v>1656.0</v>
      </c>
      <c r="E100" s="3" t="s">
        <v>33</v>
      </c>
      <c r="F100" s="3" t="s">
        <v>8</v>
      </c>
      <c r="G100" s="5" t="s">
        <v>34</v>
      </c>
      <c r="H100" s="6"/>
    </row>
    <row r="101" ht="15.75" customHeight="1">
      <c r="A101" s="1">
        <v>43472.0</v>
      </c>
      <c r="B101" s="2" t="s">
        <v>5</v>
      </c>
      <c r="C101" s="3" t="s">
        <v>6</v>
      </c>
      <c r="D101" s="4">
        <v>3850.0</v>
      </c>
      <c r="E101" s="3" t="s">
        <v>7</v>
      </c>
      <c r="F101" s="3" t="s">
        <v>8</v>
      </c>
      <c r="G101" s="5" t="s">
        <v>9</v>
      </c>
      <c r="H101" s="6"/>
    </row>
    <row r="102" ht="15.75" customHeight="1">
      <c r="A102" s="1">
        <v>43472.0</v>
      </c>
      <c r="B102" s="2" t="s">
        <v>81</v>
      </c>
      <c r="C102" s="3" t="s">
        <v>6</v>
      </c>
      <c r="D102" s="4">
        <v>181.07</v>
      </c>
      <c r="E102" s="3" t="s">
        <v>82</v>
      </c>
      <c r="F102" s="3" t="s">
        <v>61</v>
      </c>
      <c r="G102" s="5" t="s">
        <v>83</v>
      </c>
      <c r="H102" s="6"/>
    </row>
    <row r="103" ht="15.75" customHeight="1">
      <c r="A103" s="1">
        <v>43472.0</v>
      </c>
      <c r="B103" s="2" t="s">
        <v>135</v>
      </c>
      <c r="C103" s="3" t="s">
        <v>6</v>
      </c>
      <c r="D103" s="4">
        <v>10498.0</v>
      </c>
      <c r="E103" s="3" t="s">
        <v>136</v>
      </c>
      <c r="F103" s="3" t="s">
        <v>8</v>
      </c>
      <c r="G103" s="5" t="s">
        <v>137</v>
      </c>
      <c r="H103" s="7"/>
    </row>
    <row r="104" ht="15.75" customHeight="1">
      <c r="A104" s="1">
        <v>43472.0</v>
      </c>
      <c r="B104" s="2" t="s">
        <v>110</v>
      </c>
      <c r="C104" s="3" t="s">
        <v>6</v>
      </c>
      <c r="D104" s="4">
        <v>1474.11</v>
      </c>
      <c r="E104" s="3" t="s">
        <v>111</v>
      </c>
      <c r="F104" s="3" t="s">
        <v>8</v>
      </c>
      <c r="G104" s="5" t="s">
        <v>112</v>
      </c>
      <c r="H104" s="6"/>
    </row>
    <row r="105" ht="15.75" customHeight="1">
      <c r="A105" s="1">
        <v>43472.0</v>
      </c>
      <c r="B105" s="2" t="s">
        <v>69</v>
      </c>
      <c r="C105" s="3" t="s">
        <v>6</v>
      </c>
      <c r="D105" s="4">
        <v>150.0</v>
      </c>
      <c r="E105" s="3" t="s">
        <v>138</v>
      </c>
      <c r="F105" s="3" t="s">
        <v>8</v>
      </c>
      <c r="G105" s="5" t="s">
        <v>139</v>
      </c>
      <c r="H105" s="12"/>
    </row>
    <row r="106" ht="15.75" customHeight="1">
      <c r="A106" s="1">
        <v>43472.0</v>
      </c>
      <c r="B106" s="2" t="s">
        <v>72</v>
      </c>
      <c r="C106" s="3" t="s">
        <v>6</v>
      </c>
      <c r="D106" s="4">
        <v>2000.0</v>
      </c>
      <c r="E106" s="3" t="s">
        <v>73</v>
      </c>
      <c r="F106" s="3" t="s">
        <v>8</v>
      </c>
      <c r="G106" s="5" t="s">
        <v>74</v>
      </c>
      <c r="H106" s="12"/>
    </row>
    <row r="107" ht="15.75" customHeight="1">
      <c r="A107" s="1">
        <v>43472.0</v>
      </c>
      <c r="B107" s="2" t="s">
        <v>66</v>
      </c>
      <c r="C107" s="3" t="s">
        <v>6</v>
      </c>
      <c r="D107" s="4">
        <v>1061.05</v>
      </c>
      <c r="E107" s="3" t="s">
        <v>67</v>
      </c>
      <c r="F107" s="3" t="s">
        <v>8</v>
      </c>
      <c r="G107" s="5" t="s">
        <v>68</v>
      </c>
      <c r="H107" s="13"/>
    </row>
    <row r="108" ht="15.75" customHeight="1">
      <c r="A108" s="1">
        <v>43472.0</v>
      </c>
      <c r="B108" s="2" t="s">
        <v>140</v>
      </c>
      <c r="C108" s="3" t="s">
        <v>6</v>
      </c>
      <c r="D108" s="4">
        <v>31897.44</v>
      </c>
      <c r="E108" s="3" t="s">
        <v>141</v>
      </c>
      <c r="F108" s="3" t="s">
        <v>8</v>
      </c>
      <c r="G108" s="5" t="s">
        <v>142</v>
      </c>
      <c r="H108" s="13"/>
    </row>
    <row r="109" ht="15.75" customHeight="1">
      <c r="A109" s="1">
        <v>43472.0</v>
      </c>
      <c r="B109" s="2" t="s">
        <v>63</v>
      </c>
      <c r="C109" s="3" t="s">
        <v>6</v>
      </c>
      <c r="D109" s="4">
        <v>318.0</v>
      </c>
      <c r="E109" s="3" t="s">
        <v>143</v>
      </c>
      <c r="F109" s="3" t="s">
        <v>8</v>
      </c>
      <c r="G109" s="5" t="s">
        <v>144</v>
      </c>
      <c r="H109" s="12"/>
    </row>
    <row r="110" ht="15.75" customHeight="1">
      <c r="A110" s="1">
        <v>43472.0</v>
      </c>
      <c r="B110" s="2" t="s">
        <v>114</v>
      </c>
      <c r="C110" s="3" t="s">
        <v>6</v>
      </c>
      <c r="D110" s="4">
        <v>45551.84</v>
      </c>
      <c r="E110" s="3" t="s">
        <v>145</v>
      </c>
      <c r="F110" s="3" t="s">
        <v>8</v>
      </c>
      <c r="G110" s="5" t="s">
        <v>146</v>
      </c>
      <c r="H110" s="7"/>
    </row>
    <row r="111" ht="15.75" customHeight="1">
      <c r="A111" s="1">
        <v>43472.0</v>
      </c>
      <c r="B111" s="2" t="s">
        <v>147</v>
      </c>
      <c r="C111" s="3" t="s">
        <v>6</v>
      </c>
      <c r="D111" s="4">
        <v>30194.25</v>
      </c>
      <c r="E111" s="3" t="s">
        <v>148</v>
      </c>
      <c r="F111" s="3" t="s">
        <v>8</v>
      </c>
      <c r="G111" s="5" t="s">
        <v>149</v>
      </c>
      <c r="H111" s="7"/>
    </row>
    <row r="112" ht="15.75" customHeight="1">
      <c r="A112" s="1">
        <v>43472.0</v>
      </c>
      <c r="B112" s="7" t="s">
        <v>27</v>
      </c>
      <c r="C112" s="9" t="s">
        <v>6</v>
      </c>
      <c r="D112" s="4">
        <v>662.5</v>
      </c>
      <c r="E112" s="3" t="s">
        <v>28</v>
      </c>
      <c r="F112" s="3" t="s">
        <v>8</v>
      </c>
      <c r="G112" s="5" t="s">
        <v>29</v>
      </c>
      <c r="H112" s="12"/>
    </row>
    <row r="113" ht="15.75" customHeight="1">
      <c r="A113" s="1">
        <v>43472.0</v>
      </c>
      <c r="B113" s="10" t="s">
        <v>59</v>
      </c>
      <c r="C113" s="3" t="s">
        <v>6</v>
      </c>
      <c r="D113" s="4">
        <v>743.62</v>
      </c>
      <c r="E113" s="3" t="s">
        <v>60</v>
      </c>
      <c r="F113" s="3" t="s">
        <v>61</v>
      </c>
      <c r="G113" s="5" t="s">
        <v>62</v>
      </c>
      <c r="H113" s="7"/>
    </row>
    <row r="114" ht="15.75" customHeight="1">
      <c r="A114" s="1">
        <v>43472.0</v>
      </c>
      <c r="B114" s="2" t="s">
        <v>0</v>
      </c>
      <c r="C114" s="3" t="s">
        <v>1</v>
      </c>
      <c r="D114" s="4">
        <v>3000.0</v>
      </c>
      <c r="E114" s="3" t="s">
        <v>96</v>
      </c>
      <c r="F114" s="3" t="s">
        <v>61</v>
      </c>
      <c r="G114" s="5" t="s">
        <v>4</v>
      </c>
      <c r="H114" s="7"/>
    </row>
    <row r="115" ht="15.75" customHeight="1">
      <c r="A115" s="1">
        <v>43472.0</v>
      </c>
      <c r="B115" s="2" t="s">
        <v>72</v>
      </c>
      <c r="C115" s="3" t="s">
        <v>6</v>
      </c>
      <c r="D115" s="4">
        <v>118085.0</v>
      </c>
      <c r="E115" s="3" t="s">
        <v>150</v>
      </c>
      <c r="F115" s="3" t="s">
        <v>61</v>
      </c>
      <c r="G115" s="5" t="s">
        <v>151</v>
      </c>
      <c r="H115" s="12"/>
    </row>
    <row r="116" ht="15.75" customHeight="1">
      <c r="A116" s="1">
        <v>43472.0</v>
      </c>
      <c r="B116" s="2" t="s">
        <v>86</v>
      </c>
      <c r="C116" s="3" t="s">
        <v>6</v>
      </c>
      <c r="D116" s="4">
        <v>2762.86</v>
      </c>
      <c r="E116" s="3" t="s">
        <v>104</v>
      </c>
      <c r="F116" s="3" t="s">
        <v>61</v>
      </c>
      <c r="G116" s="5" t="s">
        <v>88</v>
      </c>
      <c r="H116" s="13"/>
    </row>
    <row r="117" ht="15.75" customHeight="1">
      <c r="A117" s="1">
        <v>43472.0</v>
      </c>
      <c r="B117" s="2" t="s">
        <v>78</v>
      </c>
      <c r="C117" s="3" t="s">
        <v>6</v>
      </c>
      <c r="D117" s="4">
        <v>26937.74</v>
      </c>
      <c r="E117" s="3" t="s">
        <v>79</v>
      </c>
      <c r="F117" s="3" t="s">
        <v>8</v>
      </c>
      <c r="G117" s="5" t="s">
        <v>80</v>
      </c>
      <c r="H117" s="13"/>
    </row>
    <row r="118" ht="15.75" customHeight="1">
      <c r="A118" s="1">
        <v>43472.0</v>
      </c>
      <c r="B118" s="2" t="s">
        <v>63</v>
      </c>
      <c r="C118" s="3" t="s">
        <v>6</v>
      </c>
      <c r="D118" s="4">
        <v>121.74</v>
      </c>
      <c r="E118" s="3" t="s">
        <v>64</v>
      </c>
      <c r="F118" s="3" t="s">
        <v>61</v>
      </c>
      <c r="G118" s="5" t="s">
        <v>65</v>
      </c>
      <c r="H118" s="13"/>
    </row>
    <row r="119" ht="15.75" customHeight="1">
      <c r="A119" s="1">
        <v>43472.0</v>
      </c>
      <c r="B119" s="2" t="s">
        <v>13</v>
      </c>
      <c r="C119" s="3" t="s">
        <v>6</v>
      </c>
      <c r="D119" s="4">
        <v>199.26</v>
      </c>
      <c r="E119" s="3" t="s">
        <v>41</v>
      </c>
      <c r="F119" s="3" t="s">
        <v>8</v>
      </c>
      <c r="G119" s="5" t="s">
        <v>42</v>
      </c>
      <c r="H119" s="12"/>
    </row>
    <row r="120" ht="15.75" customHeight="1">
      <c r="A120" s="1">
        <v>43472.0</v>
      </c>
      <c r="B120" s="2" t="s">
        <v>59</v>
      </c>
      <c r="C120" s="3" t="s">
        <v>1</v>
      </c>
      <c r="D120" s="4">
        <v>123.73</v>
      </c>
      <c r="E120" s="3" t="s">
        <v>60</v>
      </c>
      <c r="F120" s="3" t="s">
        <v>61</v>
      </c>
      <c r="G120" s="5" t="s">
        <v>62</v>
      </c>
      <c r="H120" s="13"/>
    </row>
    <row r="121" ht="15.75" customHeight="1">
      <c r="A121" s="1">
        <v>43472.0</v>
      </c>
      <c r="B121" s="2" t="s">
        <v>123</v>
      </c>
      <c r="C121" s="3" t="s">
        <v>6</v>
      </c>
      <c r="D121" s="4">
        <v>1126.89</v>
      </c>
      <c r="E121" s="3" t="s">
        <v>124</v>
      </c>
      <c r="F121" s="3" t="s">
        <v>61</v>
      </c>
      <c r="G121" s="5" t="s">
        <v>125</v>
      </c>
      <c r="H121" s="12"/>
    </row>
    <row r="122" ht="15.75" customHeight="1">
      <c r="A122" s="1">
        <v>43472.0</v>
      </c>
      <c r="B122" s="2" t="s">
        <v>118</v>
      </c>
      <c r="C122" s="3" t="s">
        <v>1</v>
      </c>
      <c r="D122" s="4">
        <v>132.58</v>
      </c>
      <c r="E122" s="3" t="s">
        <v>119</v>
      </c>
      <c r="F122" s="3" t="s">
        <v>3</v>
      </c>
      <c r="G122" s="5" t="s">
        <v>120</v>
      </c>
      <c r="H122" s="13"/>
    </row>
    <row r="123" ht="15.75" customHeight="1">
      <c r="A123" s="1">
        <v>43472.0</v>
      </c>
      <c r="B123" s="7" t="s">
        <v>21</v>
      </c>
      <c r="C123" s="9" t="s">
        <v>6</v>
      </c>
      <c r="D123" s="4">
        <v>793.83</v>
      </c>
      <c r="E123" s="3" t="s">
        <v>22</v>
      </c>
      <c r="F123" s="3" t="s">
        <v>8</v>
      </c>
      <c r="G123" s="5" t="s">
        <v>23</v>
      </c>
      <c r="H123" s="12"/>
    </row>
    <row r="124" ht="15.75" customHeight="1">
      <c r="A124" s="1">
        <v>43472.0</v>
      </c>
      <c r="B124" s="2" t="s">
        <v>0</v>
      </c>
      <c r="C124" s="3" t="s">
        <v>1</v>
      </c>
      <c r="D124" s="4">
        <v>15766.2</v>
      </c>
      <c r="E124" s="3" t="s">
        <v>2</v>
      </c>
      <c r="F124" s="3" t="s">
        <v>3</v>
      </c>
      <c r="G124" s="5" t="s">
        <v>4</v>
      </c>
      <c r="H124" s="13"/>
    </row>
    <row r="125" ht="15.75" customHeight="1">
      <c r="A125" s="1">
        <v>43473.0</v>
      </c>
      <c r="B125" s="2" t="s">
        <v>0</v>
      </c>
      <c r="C125" s="3" t="s">
        <v>1</v>
      </c>
      <c r="D125" s="4">
        <v>2758.13</v>
      </c>
      <c r="E125" s="3" t="s">
        <v>2</v>
      </c>
      <c r="F125" s="3" t="s">
        <v>3</v>
      </c>
      <c r="G125" s="5" t="s">
        <v>4</v>
      </c>
      <c r="H125" s="13"/>
    </row>
    <row r="126" ht="15.75" customHeight="1">
      <c r="A126" s="1">
        <v>43473.0</v>
      </c>
      <c r="B126" s="2" t="s">
        <v>86</v>
      </c>
      <c r="C126" s="3" t="s">
        <v>6</v>
      </c>
      <c r="D126" s="4">
        <v>107.94</v>
      </c>
      <c r="E126" s="3" t="s">
        <v>133</v>
      </c>
      <c r="F126" s="3" t="s">
        <v>8</v>
      </c>
      <c r="G126" s="5" t="s">
        <v>134</v>
      </c>
      <c r="H126" s="13"/>
    </row>
    <row r="127" ht="15.75" customHeight="1">
      <c r="A127" s="1">
        <v>43473.0</v>
      </c>
      <c r="B127" s="7" t="s">
        <v>27</v>
      </c>
      <c r="C127" s="9" t="s">
        <v>6</v>
      </c>
      <c r="D127" s="4">
        <v>0.01</v>
      </c>
      <c r="E127" s="3" t="s">
        <v>28</v>
      </c>
      <c r="F127" s="3" t="s">
        <v>8</v>
      </c>
      <c r="G127" s="5" t="s">
        <v>29</v>
      </c>
      <c r="H127" s="13"/>
    </row>
    <row r="128" ht="15.75" customHeight="1">
      <c r="A128" s="1">
        <v>43473.0</v>
      </c>
      <c r="B128" s="2" t="s">
        <v>0</v>
      </c>
      <c r="C128" s="3" t="s">
        <v>1</v>
      </c>
      <c r="D128" s="4">
        <v>810221.27</v>
      </c>
      <c r="E128" s="3" t="s">
        <v>2</v>
      </c>
      <c r="F128" s="3" t="s">
        <v>3</v>
      </c>
      <c r="G128" s="5" t="s">
        <v>4</v>
      </c>
      <c r="H128" s="13"/>
    </row>
    <row r="129" ht="15.75" customHeight="1">
      <c r="A129" s="1">
        <v>43473.0</v>
      </c>
      <c r="B129" s="2" t="s">
        <v>21</v>
      </c>
      <c r="C129" s="3" t="s">
        <v>6</v>
      </c>
      <c r="D129" s="4">
        <v>360.81</v>
      </c>
      <c r="E129" s="3" t="s">
        <v>91</v>
      </c>
      <c r="F129" s="3" t="s">
        <v>8</v>
      </c>
      <c r="G129" s="5" t="s">
        <v>92</v>
      </c>
      <c r="H129" s="12"/>
    </row>
    <row r="130" ht="15.75" customHeight="1">
      <c r="A130" s="1">
        <v>43473.0</v>
      </c>
      <c r="B130" s="2" t="s">
        <v>13</v>
      </c>
      <c r="C130" s="3" t="s">
        <v>6</v>
      </c>
      <c r="D130" s="4">
        <v>16297.16</v>
      </c>
      <c r="E130" s="3" t="s">
        <v>14</v>
      </c>
      <c r="F130" s="3" t="s">
        <v>8</v>
      </c>
      <c r="G130" s="5" t="s">
        <v>15</v>
      </c>
      <c r="H130" s="7"/>
    </row>
    <row r="131" ht="15.75" customHeight="1">
      <c r="A131" s="1">
        <v>43473.0</v>
      </c>
      <c r="B131" s="2" t="s">
        <v>10</v>
      </c>
      <c r="C131" s="3" t="s">
        <v>6</v>
      </c>
      <c r="D131" s="4">
        <v>2610.0</v>
      </c>
      <c r="E131" s="3" t="s">
        <v>11</v>
      </c>
      <c r="F131" s="3" t="s">
        <v>8</v>
      </c>
      <c r="G131" s="5" t="s">
        <v>12</v>
      </c>
      <c r="H131" s="12"/>
    </row>
    <row r="132" ht="15.75" customHeight="1">
      <c r="A132" s="1">
        <v>43473.0</v>
      </c>
      <c r="B132" s="7" t="s">
        <v>27</v>
      </c>
      <c r="C132" s="9" t="s">
        <v>6</v>
      </c>
      <c r="D132" s="4">
        <v>12261.17</v>
      </c>
      <c r="E132" s="3" t="s">
        <v>28</v>
      </c>
      <c r="F132" s="3" t="s">
        <v>8</v>
      </c>
      <c r="G132" s="5" t="s">
        <v>29</v>
      </c>
      <c r="H132" s="7"/>
    </row>
    <row r="133" ht="15.75" customHeight="1">
      <c r="A133" s="1">
        <v>43473.0</v>
      </c>
      <c r="B133" s="10" t="s">
        <v>123</v>
      </c>
      <c r="C133" s="3" t="s">
        <v>6</v>
      </c>
      <c r="D133" s="4">
        <v>3274.69</v>
      </c>
      <c r="E133" s="3" t="s">
        <v>152</v>
      </c>
      <c r="F133" s="3" t="s">
        <v>8</v>
      </c>
      <c r="G133" s="5" t="s">
        <v>125</v>
      </c>
      <c r="H133" s="12"/>
    </row>
    <row r="134" ht="15.75" customHeight="1">
      <c r="A134" s="1">
        <v>43473.0</v>
      </c>
      <c r="B134" s="2" t="s">
        <v>95</v>
      </c>
      <c r="C134" s="3" t="s">
        <v>6</v>
      </c>
      <c r="D134" s="4">
        <v>60.49</v>
      </c>
      <c r="E134" s="3" t="s">
        <v>96</v>
      </c>
      <c r="F134" s="3" t="s">
        <v>61</v>
      </c>
      <c r="G134" s="5" t="s">
        <v>4</v>
      </c>
      <c r="H134" s="7"/>
    </row>
    <row r="135" ht="15.75" customHeight="1">
      <c r="A135" s="1">
        <v>43473.0</v>
      </c>
      <c r="B135" s="2" t="s">
        <v>5</v>
      </c>
      <c r="C135" s="3" t="s">
        <v>6</v>
      </c>
      <c r="D135" s="4">
        <v>100000.0</v>
      </c>
      <c r="E135" s="3" t="s">
        <v>7</v>
      </c>
      <c r="F135" s="3" t="s">
        <v>8</v>
      </c>
      <c r="G135" s="5" t="s">
        <v>9</v>
      </c>
      <c r="H135" s="12"/>
    </row>
    <row r="136" ht="15.75" customHeight="1">
      <c r="A136" s="1">
        <v>43473.0</v>
      </c>
      <c r="B136" s="2" t="s">
        <v>16</v>
      </c>
      <c r="C136" s="3" t="s">
        <v>6</v>
      </c>
      <c r="D136" s="4">
        <v>12000.0</v>
      </c>
      <c r="E136" s="3" t="s">
        <v>153</v>
      </c>
      <c r="F136" s="3" t="s">
        <v>8</v>
      </c>
      <c r="G136" s="5" t="s">
        <v>154</v>
      </c>
      <c r="H136" s="7"/>
    </row>
    <row r="137" ht="15.75" customHeight="1">
      <c r="A137" s="1">
        <v>43473.0</v>
      </c>
      <c r="B137" s="2" t="s">
        <v>135</v>
      </c>
      <c r="C137" s="3" t="s">
        <v>6</v>
      </c>
      <c r="D137" s="4">
        <v>7609.0</v>
      </c>
      <c r="E137" s="3" t="s">
        <v>136</v>
      </c>
      <c r="F137" s="3" t="s">
        <v>8</v>
      </c>
      <c r="G137" s="5" t="s">
        <v>137</v>
      </c>
      <c r="H137" s="7"/>
    </row>
    <row r="138" ht="15.75" customHeight="1">
      <c r="A138" s="1">
        <v>43473.0</v>
      </c>
      <c r="B138" s="2" t="s">
        <v>114</v>
      </c>
      <c r="C138" s="3" t="s">
        <v>6</v>
      </c>
      <c r="D138" s="4">
        <v>1659.0</v>
      </c>
      <c r="E138" s="3" t="s">
        <v>115</v>
      </c>
      <c r="F138" s="3" t="s">
        <v>8</v>
      </c>
      <c r="G138" s="5" t="s">
        <v>116</v>
      </c>
      <c r="H138" s="12"/>
    </row>
    <row r="139" ht="15.75" customHeight="1">
      <c r="A139" s="1">
        <v>43473.0</v>
      </c>
      <c r="B139" s="2" t="s">
        <v>56</v>
      </c>
      <c r="C139" s="3" t="s">
        <v>6</v>
      </c>
      <c r="D139" s="4">
        <v>2135.69</v>
      </c>
      <c r="E139" s="3" t="s">
        <v>57</v>
      </c>
      <c r="F139" s="3" t="s">
        <v>8</v>
      </c>
      <c r="G139" s="5" t="s">
        <v>58</v>
      </c>
      <c r="H139" s="12"/>
    </row>
    <row r="140" ht="15.75" customHeight="1">
      <c r="A140" s="1">
        <v>43473.0</v>
      </c>
      <c r="B140" s="2" t="s">
        <v>72</v>
      </c>
      <c r="C140" s="3" t="s">
        <v>6</v>
      </c>
      <c r="D140" s="4">
        <v>2318.69</v>
      </c>
      <c r="E140" s="3" t="s">
        <v>73</v>
      </c>
      <c r="F140" s="3" t="s">
        <v>8</v>
      </c>
      <c r="G140" s="5" t="s">
        <v>74</v>
      </c>
      <c r="H140" s="13"/>
    </row>
    <row r="141" ht="15.75" customHeight="1">
      <c r="A141" s="1">
        <v>43473.0</v>
      </c>
      <c r="B141" s="2" t="s">
        <v>78</v>
      </c>
      <c r="C141" s="3" t="s">
        <v>6</v>
      </c>
      <c r="D141" s="4">
        <v>10685.0</v>
      </c>
      <c r="E141" s="3" t="s">
        <v>79</v>
      </c>
      <c r="F141" s="3" t="s">
        <v>8</v>
      </c>
      <c r="G141" s="5" t="s">
        <v>80</v>
      </c>
      <c r="H141" s="13"/>
    </row>
    <row r="142" ht="15.75" customHeight="1">
      <c r="A142" s="1">
        <v>43473.0</v>
      </c>
      <c r="B142" s="2" t="s">
        <v>16</v>
      </c>
      <c r="C142" s="3" t="s">
        <v>6</v>
      </c>
      <c r="D142" s="4">
        <v>204.99</v>
      </c>
      <c r="E142" s="3" t="s">
        <v>155</v>
      </c>
      <c r="F142" s="3" t="s">
        <v>8</v>
      </c>
      <c r="G142" s="5" t="s">
        <v>156</v>
      </c>
      <c r="H142" s="13"/>
    </row>
    <row r="143" ht="15.75" customHeight="1">
      <c r="A143" s="1">
        <v>43473.0</v>
      </c>
      <c r="B143" s="2" t="s">
        <v>16</v>
      </c>
      <c r="C143" s="3" t="s">
        <v>6</v>
      </c>
      <c r="D143" s="4">
        <v>12174.98</v>
      </c>
      <c r="E143" s="3" t="s">
        <v>99</v>
      </c>
      <c r="F143" s="3" t="s">
        <v>8</v>
      </c>
      <c r="G143" s="5" t="s">
        <v>100</v>
      </c>
      <c r="H143" s="13"/>
    </row>
    <row r="144" ht="15.75" customHeight="1">
      <c r="A144" s="1">
        <v>43473.0</v>
      </c>
      <c r="B144" s="2" t="s">
        <v>16</v>
      </c>
      <c r="C144" s="3" t="s">
        <v>6</v>
      </c>
      <c r="D144" s="4">
        <v>12620.03</v>
      </c>
      <c r="E144" s="3" t="s">
        <v>157</v>
      </c>
      <c r="F144" s="3" t="s">
        <v>8</v>
      </c>
      <c r="G144" s="5" t="s">
        <v>158</v>
      </c>
      <c r="H144" s="7"/>
    </row>
    <row r="145" ht="15.75" customHeight="1">
      <c r="A145" s="1">
        <v>43473.0</v>
      </c>
      <c r="B145" s="2" t="s">
        <v>147</v>
      </c>
      <c r="C145" s="3" t="s">
        <v>6</v>
      </c>
      <c r="D145" s="4">
        <v>6525.9</v>
      </c>
      <c r="E145" s="3" t="s">
        <v>148</v>
      </c>
      <c r="F145" s="3" t="s">
        <v>8</v>
      </c>
      <c r="G145" s="5" t="s">
        <v>149</v>
      </c>
      <c r="H145" s="13"/>
    </row>
    <row r="146" ht="15.75" customHeight="1">
      <c r="A146" s="1">
        <v>43473.0</v>
      </c>
      <c r="B146" s="2" t="s">
        <v>59</v>
      </c>
      <c r="C146" s="3" t="s">
        <v>6</v>
      </c>
      <c r="D146" s="4">
        <v>1191.23</v>
      </c>
      <c r="E146" s="3" t="s">
        <v>60</v>
      </c>
      <c r="F146" s="3" t="s">
        <v>61</v>
      </c>
      <c r="G146" s="5" t="s">
        <v>62</v>
      </c>
      <c r="H146" s="13"/>
    </row>
    <row r="147" ht="15.75" customHeight="1">
      <c r="A147" s="1">
        <v>43473.0</v>
      </c>
      <c r="B147" s="2" t="s">
        <v>123</v>
      </c>
      <c r="C147" s="3" t="s">
        <v>6</v>
      </c>
      <c r="D147" s="4">
        <v>0.01</v>
      </c>
      <c r="E147" s="3" t="s">
        <v>124</v>
      </c>
      <c r="F147" s="3" t="s">
        <v>61</v>
      </c>
      <c r="G147" s="5" t="s">
        <v>125</v>
      </c>
      <c r="H147" s="13"/>
    </row>
    <row r="148" ht="15.75" customHeight="1">
      <c r="A148" s="1">
        <v>43473.0</v>
      </c>
      <c r="B148" s="2" t="s">
        <v>78</v>
      </c>
      <c r="C148" s="3" t="s">
        <v>1</v>
      </c>
      <c r="D148" s="4">
        <v>5670.61</v>
      </c>
      <c r="E148" s="3" t="s">
        <v>117</v>
      </c>
      <c r="F148" s="3" t="s">
        <v>61</v>
      </c>
      <c r="G148" s="5" t="s">
        <v>80</v>
      </c>
      <c r="H148" s="12"/>
    </row>
    <row r="149" ht="15.75" customHeight="1">
      <c r="A149" s="1">
        <v>43473.0</v>
      </c>
      <c r="B149" s="2" t="s">
        <v>105</v>
      </c>
      <c r="C149" s="3" t="s">
        <v>6</v>
      </c>
      <c r="D149" s="4">
        <v>2460.85</v>
      </c>
      <c r="E149" s="3" t="s">
        <v>106</v>
      </c>
      <c r="F149" s="3" t="s">
        <v>8</v>
      </c>
      <c r="G149" s="5" t="s">
        <v>107</v>
      </c>
      <c r="H149" s="13"/>
    </row>
    <row r="150" ht="15.75" customHeight="1">
      <c r="A150" s="1">
        <v>43473.0</v>
      </c>
      <c r="B150" s="2" t="s">
        <v>56</v>
      </c>
      <c r="C150" s="3" t="s">
        <v>6</v>
      </c>
      <c r="D150" s="4">
        <v>374.91</v>
      </c>
      <c r="E150" s="3" t="s">
        <v>121</v>
      </c>
      <c r="F150" s="3" t="s">
        <v>8</v>
      </c>
      <c r="G150" s="5" t="s">
        <v>122</v>
      </c>
      <c r="H150" s="13"/>
    </row>
    <row r="151" ht="15.75" customHeight="1">
      <c r="A151" s="1">
        <v>43473.0</v>
      </c>
      <c r="B151" s="2" t="s">
        <v>140</v>
      </c>
      <c r="C151" s="3" t="s">
        <v>6</v>
      </c>
      <c r="D151" s="4">
        <v>166.5</v>
      </c>
      <c r="E151" s="3" t="s">
        <v>141</v>
      </c>
      <c r="F151" s="3" t="s">
        <v>8</v>
      </c>
      <c r="G151" s="5" t="s">
        <v>142</v>
      </c>
      <c r="H151" s="13"/>
    </row>
    <row r="152" ht="15.75" customHeight="1">
      <c r="A152" s="1">
        <v>43473.0</v>
      </c>
      <c r="B152" s="2" t="s">
        <v>0</v>
      </c>
      <c r="C152" s="3" t="s">
        <v>1</v>
      </c>
      <c r="D152" s="4">
        <v>8933.62</v>
      </c>
      <c r="E152" s="3" t="s">
        <v>2</v>
      </c>
      <c r="F152" s="3" t="s">
        <v>3</v>
      </c>
      <c r="G152" s="5" t="s">
        <v>4</v>
      </c>
      <c r="H152" s="12"/>
    </row>
    <row r="153" ht="15.75" customHeight="1">
      <c r="A153" s="1">
        <v>43474.0</v>
      </c>
      <c r="B153" s="2" t="s">
        <v>16</v>
      </c>
      <c r="C153" s="3" t="s">
        <v>6</v>
      </c>
      <c r="D153" s="4">
        <v>127783.89</v>
      </c>
      <c r="E153" s="3" t="s">
        <v>17</v>
      </c>
      <c r="F153" s="3" t="s">
        <v>8</v>
      </c>
      <c r="G153" s="5" t="s">
        <v>18</v>
      </c>
      <c r="H153" s="13"/>
    </row>
    <row r="154" ht="15.75" customHeight="1">
      <c r="A154" s="1">
        <v>43474.0</v>
      </c>
      <c r="B154" s="2" t="s">
        <v>0</v>
      </c>
      <c r="C154" s="3" t="s">
        <v>1</v>
      </c>
      <c r="D154" s="4">
        <v>454113.66</v>
      </c>
      <c r="E154" s="3" t="s">
        <v>2</v>
      </c>
      <c r="F154" s="3" t="s">
        <v>3</v>
      </c>
      <c r="G154" s="5" t="s">
        <v>4</v>
      </c>
      <c r="H154" s="13"/>
    </row>
    <row r="155" ht="15.75" customHeight="1">
      <c r="A155" s="1">
        <v>43474.0</v>
      </c>
      <c r="B155" s="2" t="s">
        <v>81</v>
      </c>
      <c r="C155" s="3" t="s">
        <v>6</v>
      </c>
      <c r="D155" s="4">
        <v>240505.92</v>
      </c>
      <c r="E155" s="3" t="s">
        <v>82</v>
      </c>
      <c r="F155" s="3" t="s">
        <v>61</v>
      </c>
      <c r="G155" s="5" t="s">
        <v>83</v>
      </c>
      <c r="H155" s="13"/>
    </row>
    <row r="156" ht="15.75" customHeight="1">
      <c r="A156" s="1">
        <v>43474.0</v>
      </c>
      <c r="B156" s="2" t="s">
        <v>66</v>
      </c>
      <c r="C156" s="3" t="s">
        <v>6</v>
      </c>
      <c r="D156" s="4">
        <v>566.42</v>
      </c>
      <c r="E156" s="3" t="s">
        <v>108</v>
      </c>
      <c r="F156" s="3" t="s">
        <v>8</v>
      </c>
      <c r="G156" s="5" t="s">
        <v>109</v>
      </c>
      <c r="H156" s="13"/>
    </row>
    <row r="157" ht="15.75" customHeight="1">
      <c r="A157" s="1">
        <v>43474.0</v>
      </c>
      <c r="B157" s="2" t="s">
        <v>72</v>
      </c>
      <c r="C157" s="3" t="s">
        <v>6</v>
      </c>
      <c r="D157" s="4">
        <v>1590.59</v>
      </c>
      <c r="E157" s="3" t="s">
        <v>73</v>
      </c>
      <c r="F157" s="3" t="s">
        <v>8</v>
      </c>
      <c r="G157" s="5" t="s">
        <v>74</v>
      </c>
      <c r="H157" s="12"/>
    </row>
    <row r="158" ht="15.75" customHeight="1">
      <c r="A158" s="1">
        <v>43474.0</v>
      </c>
      <c r="B158" s="2" t="s">
        <v>10</v>
      </c>
      <c r="C158" s="3" t="s">
        <v>6</v>
      </c>
      <c r="D158" s="4">
        <v>439.68</v>
      </c>
      <c r="E158" s="3" t="s">
        <v>11</v>
      </c>
      <c r="F158" s="3" t="s">
        <v>8</v>
      </c>
      <c r="G158" s="5" t="s">
        <v>12</v>
      </c>
      <c r="H158" s="13"/>
    </row>
    <row r="159" ht="15.75" customHeight="1">
      <c r="A159" s="1">
        <v>43474.0</v>
      </c>
      <c r="B159" s="2" t="s">
        <v>13</v>
      </c>
      <c r="C159" s="3" t="s">
        <v>6</v>
      </c>
      <c r="D159" s="4">
        <v>2705.33</v>
      </c>
      <c r="E159" s="3" t="s">
        <v>14</v>
      </c>
      <c r="F159" s="3" t="s">
        <v>8</v>
      </c>
      <c r="G159" s="5" t="s">
        <v>15</v>
      </c>
      <c r="H159" s="12"/>
    </row>
    <row r="160" ht="15.75" customHeight="1">
      <c r="A160" s="1">
        <v>43474.0</v>
      </c>
      <c r="B160" s="2" t="s">
        <v>16</v>
      </c>
      <c r="C160" s="3" t="s">
        <v>6</v>
      </c>
      <c r="D160" s="4">
        <v>31139.94</v>
      </c>
      <c r="E160" s="3" t="s">
        <v>93</v>
      </c>
      <c r="F160" s="3" t="s">
        <v>8</v>
      </c>
      <c r="G160" s="5" t="s">
        <v>94</v>
      </c>
      <c r="H160" s="13"/>
    </row>
    <row r="161" ht="15.75" customHeight="1">
      <c r="A161" s="1">
        <v>43474.0</v>
      </c>
      <c r="B161" s="2" t="s">
        <v>13</v>
      </c>
      <c r="C161" s="3" t="s">
        <v>6</v>
      </c>
      <c r="D161" s="4">
        <v>2065.97</v>
      </c>
      <c r="E161" s="3" t="s">
        <v>46</v>
      </c>
      <c r="F161" s="3" t="s">
        <v>8</v>
      </c>
      <c r="G161" s="5" t="s">
        <v>47</v>
      </c>
      <c r="H161" s="12"/>
    </row>
    <row r="162" ht="15.75" customHeight="1">
      <c r="A162" s="1">
        <v>43474.0</v>
      </c>
      <c r="B162" s="2" t="s">
        <v>53</v>
      </c>
      <c r="C162" s="3" t="s">
        <v>6</v>
      </c>
      <c r="D162" s="4">
        <v>443.65</v>
      </c>
      <c r="E162" s="3" t="s">
        <v>54</v>
      </c>
      <c r="F162" s="3" t="s">
        <v>8</v>
      </c>
      <c r="G162" s="5" t="s">
        <v>55</v>
      </c>
      <c r="H162" s="7"/>
    </row>
    <row r="163" ht="15.75" customHeight="1">
      <c r="A163" s="1">
        <v>43474.0</v>
      </c>
      <c r="B163" s="2" t="s">
        <v>135</v>
      </c>
      <c r="C163" s="3" t="s">
        <v>6</v>
      </c>
      <c r="D163" s="4">
        <v>24257.7</v>
      </c>
      <c r="E163" s="3" t="s">
        <v>136</v>
      </c>
      <c r="F163" s="3" t="s">
        <v>8</v>
      </c>
      <c r="G163" s="5" t="s">
        <v>137</v>
      </c>
      <c r="H163" s="12"/>
    </row>
    <row r="164" ht="15.75" customHeight="1">
      <c r="A164" s="1">
        <v>43474.0</v>
      </c>
      <c r="B164" s="2" t="s">
        <v>38</v>
      </c>
      <c r="C164" s="3" t="s">
        <v>6</v>
      </c>
      <c r="D164" s="4">
        <v>5850.3</v>
      </c>
      <c r="E164" s="3" t="s">
        <v>39</v>
      </c>
      <c r="F164" s="3" t="s">
        <v>8</v>
      </c>
      <c r="G164" s="5" t="s">
        <v>40</v>
      </c>
      <c r="H164" s="7"/>
    </row>
    <row r="165" ht="15.75" customHeight="1">
      <c r="A165" s="1">
        <v>43474.0</v>
      </c>
      <c r="B165" s="2" t="s">
        <v>66</v>
      </c>
      <c r="C165" s="3" t="s">
        <v>6</v>
      </c>
      <c r="D165" s="4">
        <v>71248.2</v>
      </c>
      <c r="E165" s="3" t="s">
        <v>67</v>
      </c>
      <c r="F165" s="3" t="s">
        <v>8</v>
      </c>
      <c r="G165" s="5" t="s">
        <v>68</v>
      </c>
      <c r="H165" s="13"/>
    </row>
    <row r="166" ht="15.75" customHeight="1">
      <c r="A166" s="1">
        <v>43474.0</v>
      </c>
      <c r="B166" s="7" t="s">
        <v>27</v>
      </c>
      <c r="C166" s="9" t="s">
        <v>6</v>
      </c>
      <c r="D166" s="4">
        <v>10238.67</v>
      </c>
      <c r="E166" s="3" t="s">
        <v>28</v>
      </c>
      <c r="F166" s="3" t="s">
        <v>8</v>
      </c>
      <c r="G166" s="5" t="s">
        <v>29</v>
      </c>
      <c r="H166" s="7"/>
    </row>
    <row r="167" ht="15.75" customHeight="1">
      <c r="A167" s="1">
        <v>43474.0</v>
      </c>
      <c r="B167" s="7" t="s">
        <v>30</v>
      </c>
      <c r="C167" s="9" t="s">
        <v>6</v>
      </c>
      <c r="D167" s="4">
        <v>1949.85</v>
      </c>
      <c r="E167" s="3" t="s">
        <v>31</v>
      </c>
      <c r="F167" s="3" t="s">
        <v>8</v>
      </c>
      <c r="G167" s="5" t="s">
        <v>32</v>
      </c>
      <c r="H167" s="12"/>
    </row>
    <row r="168" ht="15.75" customHeight="1">
      <c r="A168" s="1">
        <v>43474.0</v>
      </c>
      <c r="B168" s="7" t="s">
        <v>27</v>
      </c>
      <c r="C168" s="9" t="s">
        <v>6</v>
      </c>
      <c r="D168" s="4">
        <v>425.0</v>
      </c>
      <c r="E168" s="3" t="s">
        <v>28</v>
      </c>
      <c r="F168" s="3" t="s">
        <v>8</v>
      </c>
      <c r="G168" s="5" t="s">
        <v>29</v>
      </c>
      <c r="H168" s="13"/>
    </row>
    <row r="169" ht="15.75" customHeight="1">
      <c r="A169" s="1">
        <v>43474.0</v>
      </c>
      <c r="B169" s="10" t="s">
        <v>59</v>
      </c>
      <c r="C169" s="3" t="s">
        <v>6</v>
      </c>
      <c r="D169" s="4">
        <v>473.89</v>
      </c>
      <c r="E169" s="3" t="s">
        <v>60</v>
      </c>
      <c r="F169" s="3" t="s">
        <v>61</v>
      </c>
      <c r="G169" s="5" t="s">
        <v>62</v>
      </c>
      <c r="H169" s="13"/>
    </row>
    <row r="170" ht="15.75" customHeight="1">
      <c r="A170" s="1">
        <v>43474.0</v>
      </c>
      <c r="B170" s="2" t="s">
        <v>75</v>
      </c>
      <c r="C170" s="3" t="s">
        <v>1</v>
      </c>
      <c r="D170" s="4">
        <v>380.0</v>
      </c>
      <c r="E170" s="3" t="s">
        <v>76</v>
      </c>
      <c r="F170" s="3" t="s">
        <v>61</v>
      </c>
      <c r="G170" s="5" t="s">
        <v>77</v>
      </c>
      <c r="H170" s="13"/>
    </row>
    <row r="171" ht="15.75" customHeight="1">
      <c r="A171" s="1">
        <v>43474.0</v>
      </c>
      <c r="B171" s="2" t="s">
        <v>123</v>
      </c>
      <c r="C171" s="3" t="s">
        <v>6</v>
      </c>
      <c r="D171" s="4">
        <v>204.35</v>
      </c>
      <c r="E171" s="3" t="s">
        <v>124</v>
      </c>
      <c r="F171" s="3" t="s">
        <v>61</v>
      </c>
      <c r="G171" s="5" t="s">
        <v>125</v>
      </c>
      <c r="H171" s="12"/>
    </row>
    <row r="172" ht="15.75" customHeight="1">
      <c r="A172" s="1">
        <v>43474.0</v>
      </c>
      <c r="B172" s="2" t="s">
        <v>63</v>
      </c>
      <c r="C172" s="3" t="s">
        <v>6</v>
      </c>
      <c r="D172" s="4">
        <v>356.06</v>
      </c>
      <c r="E172" s="3" t="s">
        <v>64</v>
      </c>
      <c r="F172" s="3" t="s">
        <v>61</v>
      </c>
      <c r="G172" s="5" t="s">
        <v>65</v>
      </c>
      <c r="H172" s="13"/>
    </row>
    <row r="173" ht="15.75" customHeight="1">
      <c r="A173" s="1">
        <v>43474.0</v>
      </c>
      <c r="B173" s="2" t="s">
        <v>159</v>
      </c>
      <c r="C173" s="3" t="s">
        <v>6</v>
      </c>
      <c r="D173" s="4">
        <v>64.21</v>
      </c>
      <c r="E173" s="3" t="s">
        <v>160</v>
      </c>
      <c r="F173" s="3" t="s">
        <v>8</v>
      </c>
      <c r="G173" s="5" t="s">
        <v>161</v>
      </c>
      <c r="H173" s="13"/>
    </row>
    <row r="174" ht="15.75" customHeight="1">
      <c r="A174" s="1">
        <v>43474.0</v>
      </c>
      <c r="B174" s="2" t="s">
        <v>105</v>
      </c>
      <c r="C174" s="3" t="s">
        <v>6</v>
      </c>
      <c r="D174" s="4">
        <v>380.0</v>
      </c>
      <c r="E174" s="3" t="s">
        <v>106</v>
      </c>
      <c r="F174" s="3" t="s">
        <v>8</v>
      </c>
      <c r="G174" s="5" t="s">
        <v>107</v>
      </c>
      <c r="H174" s="13"/>
    </row>
    <row r="175" ht="15.75" customHeight="1">
      <c r="A175" s="1">
        <v>43474.0</v>
      </c>
      <c r="B175" s="2" t="s">
        <v>0</v>
      </c>
      <c r="C175" s="3" t="s">
        <v>1</v>
      </c>
      <c r="D175" s="4">
        <v>12045.47</v>
      </c>
      <c r="E175" s="3" t="s">
        <v>2</v>
      </c>
      <c r="F175" s="3" t="s">
        <v>3</v>
      </c>
      <c r="G175" s="5" t="s">
        <v>4</v>
      </c>
      <c r="H175" s="12"/>
    </row>
    <row r="176" ht="15.75" customHeight="1">
      <c r="A176" s="1">
        <v>43474.0</v>
      </c>
      <c r="B176" s="2" t="s">
        <v>78</v>
      </c>
      <c r="C176" s="3" t="s">
        <v>6</v>
      </c>
      <c r="D176" s="4">
        <v>3500.0</v>
      </c>
      <c r="E176" s="3" t="s">
        <v>79</v>
      </c>
      <c r="F176" s="3" t="s">
        <v>8</v>
      </c>
      <c r="G176" s="5" t="s">
        <v>80</v>
      </c>
      <c r="H176" s="13"/>
    </row>
    <row r="177" ht="15.75" customHeight="1">
      <c r="A177" s="1">
        <v>43474.0</v>
      </c>
      <c r="B177" s="7" t="s">
        <v>162</v>
      </c>
      <c r="C177" s="9" t="s">
        <v>6</v>
      </c>
      <c r="D177" s="4">
        <v>28155.0</v>
      </c>
      <c r="E177" s="3" t="s">
        <v>163</v>
      </c>
      <c r="F177" s="3" t="s">
        <v>8</v>
      </c>
      <c r="G177" s="5" t="s">
        <v>164</v>
      </c>
      <c r="H177" s="13"/>
    </row>
    <row r="178" ht="15.75" customHeight="1">
      <c r="A178" s="1">
        <v>43474.0</v>
      </c>
      <c r="B178" s="10" t="s">
        <v>35</v>
      </c>
      <c r="C178" s="3" t="s">
        <v>6</v>
      </c>
      <c r="D178" s="4">
        <v>837.61</v>
      </c>
      <c r="E178" s="3" t="s">
        <v>36</v>
      </c>
      <c r="F178" s="3" t="s">
        <v>8</v>
      </c>
      <c r="G178" s="5" t="s">
        <v>37</v>
      </c>
      <c r="H178" s="12"/>
    </row>
    <row r="179" ht="15.75" customHeight="1">
      <c r="A179" s="1">
        <v>43475.0</v>
      </c>
      <c r="B179" s="2" t="s">
        <v>0</v>
      </c>
      <c r="C179" s="3" t="s">
        <v>1</v>
      </c>
      <c r="D179" s="4">
        <v>44508.54</v>
      </c>
      <c r="E179" s="3" t="s">
        <v>2</v>
      </c>
      <c r="F179" s="3" t="s">
        <v>3</v>
      </c>
      <c r="G179" s="5" t="s">
        <v>4</v>
      </c>
      <c r="H179" s="13"/>
    </row>
    <row r="180" ht="15.75" customHeight="1">
      <c r="A180" s="1">
        <v>43475.0</v>
      </c>
      <c r="B180" s="2" t="s">
        <v>59</v>
      </c>
      <c r="C180" s="3" t="s">
        <v>6</v>
      </c>
      <c r="D180" s="4">
        <v>1516.11</v>
      </c>
      <c r="E180" s="3" t="s">
        <v>60</v>
      </c>
      <c r="F180" s="3" t="s">
        <v>61</v>
      </c>
      <c r="G180" s="5" t="s">
        <v>62</v>
      </c>
      <c r="H180" s="12"/>
    </row>
    <row r="181" ht="15.75" customHeight="1">
      <c r="A181" s="1">
        <v>43475.0</v>
      </c>
      <c r="B181" s="2" t="s">
        <v>147</v>
      </c>
      <c r="C181" s="3" t="s">
        <v>6</v>
      </c>
      <c r="D181" s="4">
        <v>39092.9</v>
      </c>
      <c r="E181" s="3" t="s">
        <v>148</v>
      </c>
      <c r="F181" s="3" t="s">
        <v>8</v>
      </c>
      <c r="G181" s="5" t="s">
        <v>149</v>
      </c>
      <c r="H181" s="7"/>
    </row>
    <row r="182" ht="15.75" customHeight="1">
      <c r="A182" s="1">
        <v>43475.0</v>
      </c>
      <c r="B182" s="2" t="s">
        <v>0</v>
      </c>
      <c r="C182" s="3" t="s">
        <v>1</v>
      </c>
      <c r="D182" s="4">
        <v>602424.76</v>
      </c>
      <c r="E182" s="3" t="s">
        <v>2</v>
      </c>
      <c r="F182" s="3" t="s">
        <v>3</v>
      </c>
      <c r="G182" s="5" t="s">
        <v>4</v>
      </c>
      <c r="H182" s="7"/>
    </row>
    <row r="183" ht="15.75" customHeight="1">
      <c r="A183" s="1">
        <v>43475.0</v>
      </c>
      <c r="B183" s="2" t="s">
        <v>13</v>
      </c>
      <c r="C183" s="3" t="s">
        <v>6</v>
      </c>
      <c r="D183" s="4">
        <v>17052.12</v>
      </c>
      <c r="E183" s="3" t="s">
        <v>14</v>
      </c>
      <c r="F183" s="3" t="s">
        <v>8</v>
      </c>
      <c r="G183" s="5" t="s">
        <v>15</v>
      </c>
      <c r="H183" s="7"/>
    </row>
    <row r="184" ht="15.75" customHeight="1">
      <c r="A184" s="1">
        <v>43475.0</v>
      </c>
      <c r="B184" s="2" t="s">
        <v>38</v>
      </c>
      <c r="C184" s="3" t="s">
        <v>6</v>
      </c>
      <c r="D184" s="4">
        <v>13299.04</v>
      </c>
      <c r="E184" s="3" t="s">
        <v>39</v>
      </c>
      <c r="F184" s="3" t="s">
        <v>8</v>
      </c>
      <c r="G184" s="5" t="s">
        <v>40</v>
      </c>
      <c r="H184" s="12"/>
    </row>
    <row r="185" ht="15.75" customHeight="1">
      <c r="A185" s="1">
        <v>43475.0</v>
      </c>
      <c r="B185" s="7" t="s">
        <v>30</v>
      </c>
      <c r="C185" s="9" t="s">
        <v>6</v>
      </c>
      <c r="D185" s="4">
        <v>1598.94</v>
      </c>
      <c r="E185" s="3" t="s">
        <v>31</v>
      </c>
      <c r="F185" s="3" t="s">
        <v>8</v>
      </c>
      <c r="G185" s="5" t="s">
        <v>32</v>
      </c>
      <c r="H185" s="13"/>
    </row>
    <row r="186" ht="15.75" customHeight="1">
      <c r="A186" s="1">
        <v>43475.0</v>
      </c>
      <c r="B186" s="10" t="s">
        <v>10</v>
      </c>
      <c r="C186" s="3" t="s">
        <v>6</v>
      </c>
      <c r="D186" s="4">
        <v>14435.45</v>
      </c>
      <c r="E186" s="3" t="s">
        <v>11</v>
      </c>
      <c r="F186" s="3" t="s">
        <v>8</v>
      </c>
      <c r="G186" s="5" t="s">
        <v>12</v>
      </c>
      <c r="H186" s="13"/>
    </row>
    <row r="187" ht="15.75" customHeight="1">
      <c r="A187" s="1">
        <v>43475.0</v>
      </c>
      <c r="B187" s="2" t="s">
        <v>10</v>
      </c>
      <c r="C187" s="3" t="s">
        <v>6</v>
      </c>
      <c r="D187" s="4">
        <v>8773.68</v>
      </c>
      <c r="E187" s="3" t="s">
        <v>19</v>
      </c>
      <c r="F187" s="3" t="s">
        <v>8</v>
      </c>
      <c r="G187" s="5" t="s">
        <v>20</v>
      </c>
      <c r="H187" s="12"/>
    </row>
    <row r="188" ht="15.75" customHeight="1">
      <c r="A188" s="1">
        <v>43475.0</v>
      </c>
      <c r="B188" s="2" t="s">
        <v>35</v>
      </c>
      <c r="C188" s="3" t="s">
        <v>6</v>
      </c>
      <c r="D188" s="4">
        <v>468.3</v>
      </c>
      <c r="E188" s="3" t="s">
        <v>165</v>
      </c>
      <c r="F188" s="3" t="s">
        <v>8</v>
      </c>
      <c r="G188" s="5" t="s">
        <v>166</v>
      </c>
      <c r="H188" s="13"/>
    </row>
    <row r="189" ht="15.75" customHeight="1">
      <c r="A189" s="1">
        <v>43475.0</v>
      </c>
      <c r="B189" s="2" t="s">
        <v>78</v>
      </c>
      <c r="C189" s="3" t="s">
        <v>6</v>
      </c>
      <c r="D189" s="4">
        <v>31332.47</v>
      </c>
      <c r="E189" s="3" t="s">
        <v>79</v>
      </c>
      <c r="F189" s="3" t="s">
        <v>8</v>
      </c>
      <c r="G189" s="5" t="s">
        <v>80</v>
      </c>
      <c r="H189" s="13"/>
    </row>
    <row r="190" ht="15.75" customHeight="1">
      <c r="A190" s="1">
        <v>43475.0</v>
      </c>
      <c r="B190" s="7" t="s">
        <v>27</v>
      </c>
      <c r="C190" s="9" t="s">
        <v>6</v>
      </c>
      <c r="D190" s="4">
        <v>241.61</v>
      </c>
      <c r="E190" s="3" t="s">
        <v>28</v>
      </c>
      <c r="F190" s="3" t="s">
        <v>8</v>
      </c>
      <c r="G190" s="5" t="s">
        <v>29</v>
      </c>
      <c r="H190" s="12"/>
    </row>
    <row r="191" ht="15.75" customHeight="1">
      <c r="A191" s="1">
        <v>43475.0</v>
      </c>
      <c r="B191" s="10" t="s">
        <v>86</v>
      </c>
      <c r="C191" s="3" t="s">
        <v>6</v>
      </c>
      <c r="D191" s="4">
        <v>1768.58</v>
      </c>
      <c r="E191" s="3" t="s">
        <v>87</v>
      </c>
      <c r="F191" s="3" t="s">
        <v>8</v>
      </c>
      <c r="G191" s="5" t="s">
        <v>88</v>
      </c>
      <c r="H191" s="7"/>
    </row>
    <row r="192" ht="15.75" customHeight="1">
      <c r="A192" s="1">
        <v>43475.0</v>
      </c>
      <c r="B192" s="2" t="s">
        <v>13</v>
      </c>
      <c r="C192" s="3" t="s">
        <v>6</v>
      </c>
      <c r="D192" s="4">
        <v>1114.31</v>
      </c>
      <c r="E192" s="3" t="s">
        <v>46</v>
      </c>
      <c r="F192" s="3" t="s">
        <v>8</v>
      </c>
      <c r="G192" s="5" t="s">
        <v>47</v>
      </c>
      <c r="H192" s="12"/>
    </row>
    <row r="193" ht="15.75" customHeight="1">
      <c r="A193" s="1">
        <v>43475.0</v>
      </c>
      <c r="B193" s="2" t="s">
        <v>16</v>
      </c>
      <c r="C193" s="3" t="s">
        <v>6</v>
      </c>
      <c r="D193" s="4">
        <v>11616.0</v>
      </c>
      <c r="E193" s="3" t="s">
        <v>93</v>
      </c>
      <c r="F193" s="3" t="s">
        <v>8</v>
      </c>
      <c r="G193" s="5" t="s">
        <v>94</v>
      </c>
      <c r="H193" s="13"/>
    </row>
    <row r="194" ht="15.75" customHeight="1">
      <c r="A194" s="1">
        <v>43475.0</v>
      </c>
      <c r="B194" s="2" t="s">
        <v>81</v>
      </c>
      <c r="C194" s="3" t="s">
        <v>6</v>
      </c>
      <c r="D194" s="4">
        <v>114912.6</v>
      </c>
      <c r="E194" s="3" t="s">
        <v>82</v>
      </c>
      <c r="F194" s="3" t="s">
        <v>61</v>
      </c>
      <c r="G194" s="5" t="s">
        <v>83</v>
      </c>
      <c r="H194" s="12"/>
    </row>
    <row r="195" ht="15.75" customHeight="1">
      <c r="A195" s="1">
        <v>43475.0</v>
      </c>
      <c r="B195" s="2" t="s">
        <v>95</v>
      </c>
      <c r="C195" s="3" t="s">
        <v>6</v>
      </c>
      <c r="D195" s="4">
        <v>281.85</v>
      </c>
      <c r="E195" s="3" t="s">
        <v>96</v>
      </c>
      <c r="F195" s="3" t="s">
        <v>61</v>
      </c>
      <c r="G195" s="5" t="s">
        <v>4</v>
      </c>
      <c r="H195" s="7"/>
    </row>
    <row r="196" ht="15.75" customHeight="1">
      <c r="A196" s="1">
        <v>43475.0</v>
      </c>
      <c r="B196" s="7" t="s">
        <v>135</v>
      </c>
      <c r="C196" s="9" t="s">
        <v>6</v>
      </c>
      <c r="D196" s="4">
        <v>1500.0</v>
      </c>
      <c r="E196" s="3" t="s">
        <v>167</v>
      </c>
      <c r="F196" s="3" t="s">
        <v>8</v>
      </c>
      <c r="G196" s="5" t="s">
        <v>168</v>
      </c>
      <c r="H196" s="12"/>
    </row>
    <row r="197" ht="15.75" customHeight="1">
      <c r="A197" s="1">
        <v>43475.0</v>
      </c>
      <c r="B197" s="10" t="s">
        <v>35</v>
      </c>
      <c r="C197" s="3" t="s">
        <v>6</v>
      </c>
      <c r="D197" s="4">
        <v>1310.85</v>
      </c>
      <c r="E197" s="3" t="s">
        <v>169</v>
      </c>
      <c r="F197" s="3" t="s">
        <v>8</v>
      </c>
      <c r="G197" s="5" t="s">
        <v>170</v>
      </c>
      <c r="H197" s="13"/>
    </row>
    <row r="198" ht="15.75" customHeight="1">
      <c r="A198" s="1">
        <v>43475.0</v>
      </c>
      <c r="B198" s="7" t="s">
        <v>171</v>
      </c>
      <c r="C198" s="9" t="s">
        <v>6</v>
      </c>
      <c r="D198" s="4">
        <v>1210.95</v>
      </c>
      <c r="E198" s="3" t="s">
        <v>172</v>
      </c>
      <c r="F198" s="3" t="s">
        <v>8</v>
      </c>
      <c r="G198" s="5" t="s">
        <v>173</v>
      </c>
      <c r="H198" s="12"/>
    </row>
    <row r="199" ht="15.75" customHeight="1">
      <c r="A199" s="1">
        <v>43475.0</v>
      </c>
      <c r="B199" s="7" t="s">
        <v>135</v>
      </c>
      <c r="C199" s="9" t="s">
        <v>6</v>
      </c>
      <c r="D199" s="4">
        <v>76248.63</v>
      </c>
      <c r="E199" s="3" t="s">
        <v>136</v>
      </c>
      <c r="F199" s="3" t="s">
        <v>8</v>
      </c>
      <c r="G199" s="5" t="s">
        <v>137</v>
      </c>
      <c r="H199" s="13"/>
    </row>
    <row r="200" ht="15.75" customHeight="1">
      <c r="A200" s="1">
        <v>43475.0</v>
      </c>
      <c r="B200" s="10" t="s">
        <v>72</v>
      </c>
      <c r="C200" s="3" t="s">
        <v>6</v>
      </c>
      <c r="D200" s="4">
        <v>2928.45</v>
      </c>
      <c r="E200" s="3" t="s">
        <v>73</v>
      </c>
      <c r="F200" s="3" t="s">
        <v>8</v>
      </c>
      <c r="G200" s="5" t="s">
        <v>74</v>
      </c>
      <c r="H200" s="6"/>
    </row>
    <row r="201" ht="15.75" customHeight="1">
      <c r="A201" s="1">
        <v>43475.0</v>
      </c>
      <c r="B201" s="7" t="s">
        <v>174</v>
      </c>
      <c r="C201" s="9" t="s">
        <v>6</v>
      </c>
      <c r="D201" s="4">
        <v>270718.55</v>
      </c>
      <c r="E201" s="3" t="s">
        <v>175</v>
      </c>
      <c r="F201" s="3" t="s">
        <v>8</v>
      </c>
      <c r="G201" s="5" t="s">
        <v>176</v>
      </c>
      <c r="H201" s="6"/>
    </row>
    <row r="202" ht="15.75" customHeight="1">
      <c r="A202" s="1">
        <v>43475.0</v>
      </c>
      <c r="B202" s="10" t="s">
        <v>16</v>
      </c>
      <c r="C202" s="3" t="s">
        <v>6</v>
      </c>
      <c r="D202" s="4">
        <v>16055.62</v>
      </c>
      <c r="E202" s="3" t="s">
        <v>33</v>
      </c>
      <c r="F202" s="3" t="s">
        <v>8</v>
      </c>
      <c r="G202" s="5" t="s">
        <v>34</v>
      </c>
      <c r="H202" s="6"/>
    </row>
    <row r="203" ht="15.75" customHeight="1">
      <c r="A203" s="1">
        <v>43475.0</v>
      </c>
      <c r="B203" s="2" t="s">
        <v>16</v>
      </c>
      <c r="C203" s="3" t="s">
        <v>6</v>
      </c>
      <c r="D203" s="4">
        <v>45501.0</v>
      </c>
      <c r="E203" s="3" t="s">
        <v>17</v>
      </c>
      <c r="F203" s="3" t="s">
        <v>8</v>
      </c>
      <c r="G203" s="5" t="s">
        <v>18</v>
      </c>
      <c r="H203" s="6"/>
    </row>
    <row r="204" ht="15.75" customHeight="1">
      <c r="A204" s="1">
        <v>43475.0</v>
      </c>
      <c r="B204" s="2" t="s">
        <v>69</v>
      </c>
      <c r="C204" s="3" t="s">
        <v>6</v>
      </c>
      <c r="D204" s="4">
        <v>11450.0</v>
      </c>
      <c r="E204" s="3" t="s">
        <v>70</v>
      </c>
      <c r="F204" s="3" t="s">
        <v>8</v>
      </c>
      <c r="G204" s="5" t="s">
        <v>71</v>
      </c>
      <c r="H204" s="6"/>
    </row>
    <row r="205" ht="15.75" customHeight="1">
      <c r="A205" s="1">
        <v>43475.0</v>
      </c>
      <c r="B205" s="2" t="s">
        <v>16</v>
      </c>
      <c r="C205" s="3" t="s">
        <v>6</v>
      </c>
      <c r="D205" s="4">
        <v>1089.0</v>
      </c>
      <c r="E205" s="3" t="s">
        <v>177</v>
      </c>
      <c r="F205" s="3" t="s">
        <v>8</v>
      </c>
      <c r="G205" s="5" t="s">
        <v>178</v>
      </c>
      <c r="H205" s="6"/>
    </row>
    <row r="206" ht="15.75" customHeight="1">
      <c r="A206" s="1">
        <v>43475.0</v>
      </c>
      <c r="B206" s="2" t="s">
        <v>43</v>
      </c>
      <c r="C206" s="3" t="s">
        <v>6</v>
      </c>
      <c r="D206" s="4">
        <v>39963.34</v>
      </c>
      <c r="E206" s="3" t="s">
        <v>89</v>
      </c>
      <c r="F206" s="3" t="s">
        <v>8</v>
      </c>
      <c r="G206" s="5" t="s">
        <v>90</v>
      </c>
      <c r="H206" s="6"/>
    </row>
    <row r="207" ht="15.75" customHeight="1">
      <c r="A207" s="1">
        <v>43475.0</v>
      </c>
      <c r="B207" s="2" t="s">
        <v>66</v>
      </c>
      <c r="C207" s="3" t="s">
        <v>6</v>
      </c>
      <c r="D207" s="4">
        <v>4076.9</v>
      </c>
      <c r="E207" s="3" t="s">
        <v>67</v>
      </c>
      <c r="F207" s="3" t="s">
        <v>8</v>
      </c>
      <c r="G207" s="5" t="s">
        <v>68</v>
      </c>
      <c r="H207" s="6"/>
    </row>
    <row r="208" ht="15.75" customHeight="1">
      <c r="A208" s="1">
        <v>43475.0</v>
      </c>
      <c r="B208" s="2" t="s">
        <v>63</v>
      </c>
      <c r="C208" s="3" t="s">
        <v>6</v>
      </c>
      <c r="D208" s="4">
        <v>33902.11</v>
      </c>
      <c r="E208" s="3" t="s">
        <v>143</v>
      </c>
      <c r="F208" s="3" t="s">
        <v>8</v>
      </c>
      <c r="G208" s="5" t="s">
        <v>144</v>
      </c>
      <c r="H208" s="6"/>
    </row>
    <row r="209" ht="15.75" customHeight="1">
      <c r="A209" s="1">
        <v>43475.0</v>
      </c>
      <c r="B209" s="2" t="s">
        <v>21</v>
      </c>
      <c r="C209" s="3" t="s">
        <v>6</v>
      </c>
      <c r="D209" s="4">
        <v>3472.4</v>
      </c>
      <c r="E209" s="3" t="s">
        <v>91</v>
      </c>
      <c r="F209" s="3" t="s">
        <v>8</v>
      </c>
      <c r="G209" s="5" t="s">
        <v>92</v>
      </c>
      <c r="H209" s="6"/>
    </row>
    <row r="210" ht="15.75" customHeight="1">
      <c r="A210" s="1">
        <v>43475.0</v>
      </c>
      <c r="B210" s="2" t="s">
        <v>16</v>
      </c>
      <c r="C210" s="3" t="s">
        <v>6</v>
      </c>
      <c r="D210" s="4">
        <v>125410.26</v>
      </c>
      <c r="E210" s="3" t="s">
        <v>51</v>
      </c>
      <c r="F210" s="3" t="s">
        <v>8</v>
      </c>
      <c r="G210" s="5" t="s">
        <v>52</v>
      </c>
      <c r="H210" s="6"/>
    </row>
    <row r="211" ht="15.75" customHeight="1">
      <c r="A211" s="1">
        <v>43475.0</v>
      </c>
      <c r="B211" s="2" t="s">
        <v>86</v>
      </c>
      <c r="C211" s="3" t="s">
        <v>6</v>
      </c>
      <c r="D211" s="4">
        <v>106000.0</v>
      </c>
      <c r="E211" s="3" t="s">
        <v>133</v>
      </c>
      <c r="F211" s="3" t="s">
        <v>8</v>
      </c>
      <c r="G211" s="5" t="s">
        <v>134</v>
      </c>
      <c r="H211" s="6"/>
    </row>
    <row r="212" ht="15.75" customHeight="1">
      <c r="A212" s="1">
        <v>43475.0</v>
      </c>
      <c r="B212" s="2" t="s">
        <v>10</v>
      </c>
      <c r="C212" s="3" t="s">
        <v>6</v>
      </c>
      <c r="D212" s="4">
        <v>313.4</v>
      </c>
      <c r="E212" s="3" t="s">
        <v>97</v>
      </c>
      <c r="F212" s="3" t="s">
        <v>8</v>
      </c>
      <c r="G212" s="5" t="s">
        <v>98</v>
      </c>
      <c r="H212" s="6"/>
    </row>
    <row r="213" ht="15.75" customHeight="1">
      <c r="A213" s="1">
        <v>43475.0</v>
      </c>
      <c r="B213" s="2" t="s">
        <v>43</v>
      </c>
      <c r="C213" s="3" t="s">
        <v>6</v>
      </c>
      <c r="D213" s="4">
        <v>92.42</v>
      </c>
      <c r="E213" s="3" t="s">
        <v>89</v>
      </c>
      <c r="F213" s="3" t="s">
        <v>8</v>
      </c>
      <c r="G213" s="5" t="s">
        <v>90</v>
      </c>
      <c r="H213" s="6"/>
    </row>
    <row r="214" ht="15.75" customHeight="1">
      <c r="A214" s="1">
        <v>43475.0</v>
      </c>
      <c r="B214" s="7" t="s">
        <v>27</v>
      </c>
      <c r="C214" s="9" t="s">
        <v>6</v>
      </c>
      <c r="D214" s="4">
        <v>34893.58</v>
      </c>
      <c r="E214" s="3" t="s">
        <v>28</v>
      </c>
      <c r="F214" s="3" t="s">
        <v>8</v>
      </c>
      <c r="G214" s="5" t="s">
        <v>29</v>
      </c>
      <c r="H214" s="6"/>
    </row>
    <row r="215" ht="15.75" customHeight="1">
      <c r="A215" s="1">
        <v>43475.0</v>
      </c>
      <c r="B215" s="10" t="s">
        <v>13</v>
      </c>
      <c r="C215" s="3" t="s">
        <v>6</v>
      </c>
      <c r="D215" s="4">
        <v>4300.0</v>
      </c>
      <c r="E215" s="3" t="s">
        <v>41</v>
      </c>
      <c r="F215" s="3" t="s">
        <v>8</v>
      </c>
      <c r="G215" s="5" t="s">
        <v>42</v>
      </c>
      <c r="H215" s="6"/>
    </row>
    <row r="216" ht="15.75" customHeight="1">
      <c r="A216" s="1">
        <v>43475.0</v>
      </c>
      <c r="B216" s="2" t="s">
        <v>123</v>
      </c>
      <c r="C216" s="3" t="s">
        <v>6</v>
      </c>
      <c r="D216" s="4">
        <v>13265.48</v>
      </c>
      <c r="E216" s="3" t="s">
        <v>152</v>
      </c>
      <c r="F216" s="3" t="s">
        <v>8</v>
      </c>
      <c r="G216" s="5" t="s">
        <v>125</v>
      </c>
      <c r="H216" s="6"/>
    </row>
    <row r="217" ht="15.75" customHeight="1">
      <c r="A217" s="1">
        <v>43475.0</v>
      </c>
      <c r="B217" s="2" t="s">
        <v>0</v>
      </c>
      <c r="C217" s="3" t="s">
        <v>1</v>
      </c>
      <c r="D217" s="4">
        <v>8443.13</v>
      </c>
      <c r="E217" s="3" t="s">
        <v>2</v>
      </c>
      <c r="F217" s="3" t="s">
        <v>3</v>
      </c>
      <c r="G217" s="5" t="s">
        <v>4</v>
      </c>
      <c r="H217" s="6"/>
    </row>
    <row r="218" ht="15.75" customHeight="1">
      <c r="A218" s="1">
        <v>43475.0</v>
      </c>
      <c r="B218" s="2" t="s">
        <v>63</v>
      </c>
      <c r="C218" s="3" t="s">
        <v>6</v>
      </c>
      <c r="D218" s="4">
        <v>14.9</v>
      </c>
      <c r="E218" s="3" t="s">
        <v>64</v>
      </c>
      <c r="F218" s="3" t="s">
        <v>61</v>
      </c>
      <c r="G218" s="5" t="s">
        <v>65</v>
      </c>
      <c r="H218" s="6"/>
    </row>
    <row r="219" ht="15.75" customHeight="1">
      <c r="A219" s="1">
        <v>43475.0</v>
      </c>
      <c r="B219" s="2" t="s">
        <v>159</v>
      </c>
      <c r="C219" s="3" t="s">
        <v>6</v>
      </c>
      <c r="D219" s="4">
        <v>566.0</v>
      </c>
      <c r="E219" s="3" t="s">
        <v>160</v>
      </c>
      <c r="F219" s="3" t="s">
        <v>8</v>
      </c>
      <c r="G219" s="5" t="s">
        <v>161</v>
      </c>
      <c r="H219" s="6"/>
    </row>
    <row r="220" ht="15.75" customHeight="1">
      <c r="A220" s="1">
        <v>43475.0</v>
      </c>
      <c r="B220" s="2" t="s">
        <v>105</v>
      </c>
      <c r="C220" s="3" t="s">
        <v>6</v>
      </c>
      <c r="D220" s="4">
        <v>86.8</v>
      </c>
      <c r="E220" s="3" t="s">
        <v>106</v>
      </c>
      <c r="F220" s="3" t="s">
        <v>8</v>
      </c>
      <c r="G220" s="5" t="s">
        <v>107</v>
      </c>
      <c r="H220" s="6"/>
    </row>
    <row r="221" ht="15.75" customHeight="1">
      <c r="A221" s="1">
        <v>43475.0</v>
      </c>
      <c r="B221" s="2" t="s">
        <v>59</v>
      </c>
      <c r="C221" s="3" t="s">
        <v>1</v>
      </c>
      <c r="D221" s="4">
        <v>315.82</v>
      </c>
      <c r="E221" s="3" t="s">
        <v>60</v>
      </c>
      <c r="F221" s="3" t="s">
        <v>61</v>
      </c>
      <c r="G221" s="5" t="s">
        <v>62</v>
      </c>
      <c r="H221" s="6"/>
    </row>
    <row r="222" ht="15.75" customHeight="1">
      <c r="A222" s="1">
        <v>43475.0</v>
      </c>
      <c r="B222" s="2" t="s">
        <v>123</v>
      </c>
      <c r="C222" s="3" t="s">
        <v>6</v>
      </c>
      <c r="D222" s="4">
        <v>1.7</v>
      </c>
      <c r="E222" s="3" t="s">
        <v>124</v>
      </c>
      <c r="F222" s="3" t="s">
        <v>61</v>
      </c>
      <c r="G222" s="5" t="s">
        <v>125</v>
      </c>
      <c r="H222" s="6"/>
    </row>
    <row r="223" ht="15.75" customHeight="1">
      <c r="A223" s="1">
        <v>43475.0</v>
      </c>
      <c r="B223" s="7" t="s">
        <v>27</v>
      </c>
      <c r="C223" s="9" t="s">
        <v>6</v>
      </c>
      <c r="D223" s="4">
        <v>968.15</v>
      </c>
      <c r="E223" s="3" t="s">
        <v>28</v>
      </c>
      <c r="F223" s="3" t="s">
        <v>8</v>
      </c>
      <c r="G223" s="5" t="s">
        <v>29</v>
      </c>
      <c r="H223" s="6"/>
    </row>
    <row r="224" ht="15.75" customHeight="1">
      <c r="A224" s="1">
        <v>43475.0</v>
      </c>
      <c r="B224" s="10" t="s">
        <v>95</v>
      </c>
      <c r="C224" s="3" t="s">
        <v>6</v>
      </c>
      <c r="D224" s="4">
        <v>732.31</v>
      </c>
      <c r="E224" s="3" t="s">
        <v>179</v>
      </c>
      <c r="F224" s="3" t="s">
        <v>8</v>
      </c>
      <c r="G224" s="5" t="s">
        <v>4</v>
      </c>
      <c r="H224" s="6"/>
    </row>
    <row r="225" ht="15.75" customHeight="1">
      <c r="A225" s="1">
        <v>43475.0</v>
      </c>
      <c r="B225" s="2" t="s">
        <v>35</v>
      </c>
      <c r="C225" s="3" t="s">
        <v>6</v>
      </c>
      <c r="D225" s="4">
        <v>194.0</v>
      </c>
      <c r="E225" s="3" t="s">
        <v>36</v>
      </c>
      <c r="F225" s="3" t="s">
        <v>8</v>
      </c>
      <c r="G225" s="5" t="s">
        <v>37</v>
      </c>
      <c r="H225" s="6"/>
    </row>
    <row r="226" ht="15.75" customHeight="1">
      <c r="A226" s="1">
        <v>43475.0</v>
      </c>
      <c r="B226" s="2" t="s">
        <v>86</v>
      </c>
      <c r="C226" s="3" t="s">
        <v>6</v>
      </c>
      <c r="D226" s="4">
        <v>200.0</v>
      </c>
      <c r="E226" s="3" t="s">
        <v>104</v>
      </c>
      <c r="F226" s="3" t="s">
        <v>61</v>
      </c>
      <c r="G226" s="5" t="s">
        <v>88</v>
      </c>
      <c r="H226" s="6"/>
    </row>
    <row r="227" ht="15.75" customHeight="1">
      <c r="A227" s="1">
        <v>43475.0</v>
      </c>
      <c r="B227" s="2" t="s">
        <v>69</v>
      </c>
      <c r="C227" s="3" t="s">
        <v>6</v>
      </c>
      <c r="D227" s="4">
        <v>90.9</v>
      </c>
      <c r="E227" s="3" t="s">
        <v>131</v>
      </c>
      <c r="F227" s="3" t="s">
        <v>8</v>
      </c>
      <c r="G227" s="5" t="s">
        <v>132</v>
      </c>
      <c r="H227" s="6"/>
    </row>
    <row r="228" ht="15.75" customHeight="1">
      <c r="A228" s="14">
        <v>43475.0</v>
      </c>
      <c r="B228" s="7" t="s">
        <v>27</v>
      </c>
      <c r="C228" s="15" t="s">
        <v>6</v>
      </c>
      <c r="D228" s="16">
        <v>1289.7</v>
      </c>
      <c r="E228" s="17" t="s">
        <v>28</v>
      </c>
      <c r="F228" s="17" t="s">
        <v>8</v>
      </c>
      <c r="G228" s="18" t="s">
        <v>29</v>
      </c>
      <c r="H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2" width="32.33"/>
    <col customWidth="1" min="3" max="14" width="11.0"/>
    <col customWidth="1" min="15" max="15" width="15.0"/>
    <col customWidth="1" min="16" max="26" width="10.56"/>
  </cols>
  <sheetData>
    <row r="1" ht="12.0" customHeight="1">
      <c r="A1" s="19" t="s">
        <v>180</v>
      </c>
      <c r="B1" s="20" t="s">
        <v>181</v>
      </c>
      <c r="C1" s="21"/>
      <c r="D1" s="21"/>
      <c r="E1" s="22"/>
      <c r="F1" s="22"/>
      <c r="G1" s="23"/>
      <c r="H1" s="23"/>
      <c r="I1" s="24"/>
      <c r="J1" s="24"/>
      <c r="K1" s="24"/>
      <c r="L1" s="24"/>
      <c r="M1" s="24"/>
      <c r="N1" s="24"/>
      <c r="O1" s="24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2.0" customHeight="1">
      <c r="A2" s="26" t="s">
        <v>182</v>
      </c>
      <c r="B2" s="27" t="s">
        <v>183</v>
      </c>
      <c r="C2" s="28" t="s">
        <v>184</v>
      </c>
      <c r="D2" s="28" t="s">
        <v>185</v>
      </c>
      <c r="E2" s="29" t="s">
        <v>186</v>
      </c>
      <c r="F2" s="29" t="s">
        <v>187</v>
      </c>
      <c r="G2" s="29" t="s">
        <v>188</v>
      </c>
      <c r="H2" s="29" t="s">
        <v>189</v>
      </c>
      <c r="I2" s="29" t="s">
        <v>190</v>
      </c>
      <c r="J2" s="29" t="s">
        <v>191</v>
      </c>
      <c r="K2" s="29" t="s">
        <v>192</v>
      </c>
      <c r="L2" s="29" t="s">
        <v>193</v>
      </c>
      <c r="M2" s="29" t="s">
        <v>194</v>
      </c>
      <c r="N2" s="29" t="s">
        <v>195</v>
      </c>
      <c r="O2" s="30" t="s">
        <v>196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2.0" customHeight="1">
      <c r="A3" s="26" t="s">
        <v>197</v>
      </c>
      <c r="B3" s="31" t="s">
        <v>198</v>
      </c>
      <c r="C3" s="32">
        <v>14750.0</v>
      </c>
      <c r="D3" s="32">
        <v>17884.92</v>
      </c>
      <c r="E3" s="32">
        <v>21341.67</v>
      </c>
      <c r="F3" s="32">
        <v>23544.81</v>
      </c>
      <c r="G3" s="32">
        <v>26414.43</v>
      </c>
      <c r="H3" s="32">
        <v>27659.95</v>
      </c>
      <c r="I3" s="32">
        <v>30805.37</v>
      </c>
      <c r="J3" s="32">
        <v>35772.17</v>
      </c>
      <c r="K3" s="32">
        <v>35451.73</v>
      </c>
      <c r="L3" s="32">
        <v>37002.79</v>
      </c>
      <c r="M3" s="32">
        <v>39992.62</v>
      </c>
      <c r="N3" s="32">
        <v>43657.18</v>
      </c>
      <c r="O3" s="32">
        <v>46538.65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2.0" customHeight="1">
      <c r="A4" s="26" t="s">
        <v>199</v>
      </c>
      <c r="B4" s="33" t="s">
        <v>200</v>
      </c>
      <c r="C4" s="34">
        <v>441600.0</v>
      </c>
      <c r="D4" s="34">
        <v>460300.8</v>
      </c>
      <c r="E4" s="34">
        <v>463925.84</v>
      </c>
      <c r="F4" s="34">
        <v>488669.8</v>
      </c>
      <c r="G4" s="34">
        <v>495082.11</v>
      </c>
      <c r="H4" s="34">
        <v>523506.25</v>
      </c>
      <c r="I4" s="34">
        <v>512498.79</v>
      </c>
      <c r="J4" s="34">
        <v>529345.92</v>
      </c>
      <c r="K4" s="34">
        <v>552000.0</v>
      </c>
      <c r="L4" s="34">
        <v>558386.75</v>
      </c>
      <c r="M4" s="34">
        <v>551426.53</v>
      </c>
      <c r="N4" s="34">
        <v>569051.67</v>
      </c>
      <c r="O4" s="34">
        <v>6145794.46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2.0" customHeight="1">
      <c r="A5" s="35" t="s">
        <v>201</v>
      </c>
      <c r="B5" s="36" t="s">
        <v>202</v>
      </c>
      <c r="C5" s="32">
        <v>330400.0</v>
      </c>
      <c r="D5" s="32">
        <v>339500.8</v>
      </c>
      <c r="E5" s="32">
        <v>341475.84</v>
      </c>
      <c r="F5" s="32">
        <v>354069.8</v>
      </c>
      <c r="G5" s="32">
        <v>357252.11</v>
      </c>
      <c r="H5" s="32">
        <v>385372.25</v>
      </c>
      <c r="I5" s="32">
        <v>378416.04</v>
      </c>
      <c r="J5" s="32">
        <v>390425.92</v>
      </c>
      <c r="K5" s="32">
        <v>413000.0</v>
      </c>
      <c r="L5" s="32">
        <v>416202.03</v>
      </c>
      <c r="M5" s="32">
        <v>410839.93</v>
      </c>
      <c r="N5" s="32">
        <v>414261.67</v>
      </c>
      <c r="O5" s="32">
        <v>4531216.39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2.0" customHeight="1">
      <c r="A6" s="35" t="s">
        <v>203</v>
      </c>
      <c r="B6" s="36" t="s">
        <v>204</v>
      </c>
      <c r="C6" s="32">
        <v>111200.0</v>
      </c>
      <c r="D6" s="32">
        <v>120800.0</v>
      </c>
      <c r="E6" s="32">
        <v>122450.0</v>
      </c>
      <c r="F6" s="32">
        <v>134600.0</v>
      </c>
      <c r="G6" s="32">
        <v>137830.0</v>
      </c>
      <c r="H6" s="32">
        <v>138134.0</v>
      </c>
      <c r="I6" s="32">
        <v>134082.75</v>
      </c>
      <c r="J6" s="32">
        <v>138920.0</v>
      </c>
      <c r="K6" s="32">
        <v>139000.0</v>
      </c>
      <c r="L6" s="32">
        <v>142184.72</v>
      </c>
      <c r="M6" s="32">
        <v>140586.6</v>
      </c>
      <c r="N6" s="32">
        <v>154790.0</v>
      </c>
      <c r="O6" s="32">
        <v>1614578.07</v>
      </c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2.0" customHeight="1">
      <c r="A7" s="26" t="s">
        <v>205</v>
      </c>
      <c r="B7" s="33" t="s">
        <v>206</v>
      </c>
      <c r="C7" s="34">
        <v>438465.08</v>
      </c>
      <c r="D7" s="34">
        <v>456844.05</v>
      </c>
      <c r="E7" s="34">
        <v>461722.7</v>
      </c>
      <c r="F7" s="34">
        <v>485800.17</v>
      </c>
      <c r="G7" s="34">
        <v>493836.59</v>
      </c>
      <c r="H7" s="34">
        <v>520360.83</v>
      </c>
      <c r="I7" s="34">
        <v>507531.99</v>
      </c>
      <c r="J7" s="34">
        <v>529666.36</v>
      </c>
      <c r="K7" s="34">
        <v>550448.95</v>
      </c>
      <c r="L7" s="34">
        <v>555396.92</v>
      </c>
      <c r="M7" s="34">
        <v>547761.97</v>
      </c>
      <c r="N7" s="34">
        <v>566170.2</v>
      </c>
      <c r="O7" s="34">
        <v>6114005.81</v>
      </c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0" customHeight="1">
      <c r="A8" s="35" t="s">
        <v>16</v>
      </c>
      <c r="B8" s="36" t="s">
        <v>207</v>
      </c>
      <c r="C8" s="32">
        <v>121870.0</v>
      </c>
      <c r="D8" s="32">
        <v>133056.0</v>
      </c>
      <c r="E8" s="32">
        <v>129708.8</v>
      </c>
      <c r="F8" s="32">
        <v>141694.0</v>
      </c>
      <c r="G8" s="32">
        <v>144028.0</v>
      </c>
      <c r="H8" s="32">
        <v>161345.0</v>
      </c>
      <c r="I8" s="32">
        <v>143976.77</v>
      </c>
      <c r="J8" s="32">
        <v>153014.4</v>
      </c>
      <c r="K8" s="32">
        <v>158431.0</v>
      </c>
      <c r="L8" s="32">
        <v>160479.5</v>
      </c>
      <c r="M8" s="32">
        <v>156990.52</v>
      </c>
      <c r="N8" s="32">
        <v>170448.1</v>
      </c>
      <c r="O8" s="32">
        <v>1775042.09</v>
      </c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2.0" customHeight="1">
      <c r="A9" s="35" t="s">
        <v>10</v>
      </c>
      <c r="B9" s="36" t="s">
        <v>208</v>
      </c>
      <c r="C9" s="32">
        <v>99310.0</v>
      </c>
      <c r="D9" s="32">
        <v>109003.0</v>
      </c>
      <c r="E9" s="32">
        <v>110650.0</v>
      </c>
      <c r="F9" s="32">
        <v>115660.0</v>
      </c>
      <c r="G9" s="32">
        <v>112806.5</v>
      </c>
      <c r="H9" s="32">
        <v>108432.12</v>
      </c>
      <c r="I9" s="32">
        <v>121161.75</v>
      </c>
      <c r="J9" s="32">
        <v>125353.45</v>
      </c>
      <c r="K9" s="32">
        <v>129103.0</v>
      </c>
      <c r="L9" s="32">
        <v>119275.33</v>
      </c>
      <c r="M9" s="32">
        <v>122959.09</v>
      </c>
      <c r="N9" s="32">
        <v>133009.0</v>
      </c>
      <c r="O9" s="32">
        <v>1406723.24</v>
      </c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2.0" customHeight="1">
      <c r="A10" s="35" t="s">
        <v>78</v>
      </c>
      <c r="B10" s="36" t="s">
        <v>209</v>
      </c>
      <c r="C10" s="32">
        <v>56550.0</v>
      </c>
      <c r="D10" s="32">
        <v>55332.0</v>
      </c>
      <c r="E10" s="32">
        <v>58651.92</v>
      </c>
      <c r="F10" s="32">
        <v>62171.04</v>
      </c>
      <c r="G10" s="32">
        <v>65901.3</v>
      </c>
      <c r="H10" s="32">
        <v>69196.36</v>
      </c>
      <c r="I10" s="32">
        <v>64223.85</v>
      </c>
      <c r="J10" s="32">
        <v>64738.44</v>
      </c>
      <c r="K10" s="32">
        <v>68425.5</v>
      </c>
      <c r="L10" s="32">
        <v>76116.0</v>
      </c>
      <c r="M10" s="32">
        <v>74468.47</v>
      </c>
      <c r="N10" s="32">
        <v>71496.69</v>
      </c>
      <c r="O10" s="32">
        <v>787271.56</v>
      </c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2.0" customHeight="1">
      <c r="A11" s="35" t="s">
        <v>114</v>
      </c>
      <c r="B11" s="36" t="s">
        <v>210</v>
      </c>
      <c r="C11" s="32">
        <v>5800.0</v>
      </c>
      <c r="D11" s="32">
        <v>6147.98</v>
      </c>
      <c r="E11" s="32">
        <v>6516.86</v>
      </c>
      <c r="F11" s="32">
        <v>6907.88</v>
      </c>
      <c r="G11" s="32">
        <v>7322.35</v>
      </c>
      <c r="H11" s="32">
        <v>7688.47</v>
      </c>
      <c r="I11" s="32">
        <v>7135.97</v>
      </c>
      <c r="J11" s="32">
        <v>7193.14</v>
      </c>
      <c r="K11" s="32">
        <v>7018.0</v>
      </c>
      <c r="L11" s="32">
        <v>8457.31</v>
      </c>
      <c r="M11" s="32">
        <v>8274.25</v>
      </c>
      <c r="N11" s="32">
        <v>7944.06</v>
      </c>
      <c r="O11" s="32">
        <v>86406.27</v>
      </c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2.0" customHeight="1">
      <c r="A12" s="35" t="s">
        <v>114</v>
      </c>
      <c r="B12" s="36" t="s">
        <v>211</v>
      </c>
      <c r="C12" s="32">
        <v>4350.0</v>
      </c>
      <c r="D12" s="32">
        <v>4611.0</v>
      </c>
      <c r="E12" s="32">
        <v>4887.66</v>
      </c>
      <c r="F12" s="32">
        <v>5180.92</v>
      </c>
      <c r="G12" s="32">
        <v>5491.77</v>
      </c>
      <c r="H12" s="32">
        <v>5766.36</v>
      </c>
      <c r="I12" s="32">
        <v>5351.99</v>
      </c>
      <c r="J12" s="32">
        <v>5394.87</v>
      </c>
      <c r="K12" s="32">
        <v>5263.5</v>
      </c>
      <c r="L12" s="32">
        <v>6343.0</v>
      </c>
      <c r="M12" s="32">
        <v>6205.71</v>
      </c>
      <c r="N12" s="32">
        <v>5958.06</v>
      </c>
      <c r="O12" s="32">
        <v>64804.84</v>
      </c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2.0" customHeight="1">
      <c r="A13" s="35" t="s">
        <v>114</v>
      </c>
      <c r="B13" s="36" t="s">
        <v>212</v>
      </c>
      <c r="C13" s="32">
        <v>4832.0</v>
      </c>
      <c r="D13" s="32">
        <v>4426.56</v>
      </c>
      <c r="E13" s="32">
        <v>4692.15</v>
      </c>
      <c r="F13" s="32">
        <v>4973.68</v>
      </c>
      <c r="G13" s="32">
        <v>5272.1</v>
      </c>
      <c r="H13" s="32">
        <v>5535.71</v>
      </c>
      <c r="I13" s="32">
        <v>5137.91</v>
      </c>
      <c r="J13" s="32">
        <v>5179.08</v>
      </c>
      <c r="K13" s="32">
        <v>5846.72</v>
      </c>
      <c r="L13" s="32">
        <v>6089.28</v>
      </c>
      <c r="M13" s="32">
        <v>5957.48</v>
      </c>
      <c r="N13" s="32">
        <v>5719.74</v>
      </c>
      <c r="O13" s="32">
        <v>63662.4</v>
      </c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.0" customHeight="1">
      <c r="A14" s="35" t="s">
        <v>114</v>
      </c>
      <c r="B14" s="36" t="s">
        <v>213</v>
      </c>
      <c r="C14" s="32">
        <v>6000.0</v>
      </c>
      <c r="D14" s="32">
        <v>6000.0</v>
      </c>
      <c r="E14" s="32">
        <v>6000.0</v>
      </c>
      <c r="F14" s="32">
        <v>6000.0</v>
      </c>
      <c r="G14" s="32">
        <v>6000.0</v>
      </c>
      <c r="H14" s="32">
        <v>6300.0</v>
      </c>
      <c r="I14" s="32">
        <v>6570.0</v>
      </c>
      <c r="J14" s="32">
        <v>7020.0</v>
      </c>
      <c r="K14" s="32">
        <v>7260.0</v>
      </c>
      <c r="L14" s="32">
        <v>6930.0</v>
      </c>
      <c r="M14" s="32">
        <v>6780.0</v>
      </c>
      <c r="N14" s="32">
        <v>6900.0</v>
      </c>
      <c r="O14" s="32">
        <v>77760.0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2.0" customHeight="1">
      <c r="A15" s="35" t="s">
        <v>114</v>
      </c>
      <c r="B15" s="36" t="s">
        <v>214</v>
      </c>
      <c r="C15" s="32">
        <v>4800.0</v>
      </c>
      <c r="D15" s="32">
        <v>4800.0</v>
      </c>
      <c r="E15" s="32">
        <v>4800.0</v>
      </c>
      <c r="F15" s="32">
        <v>4800.0</v>
      </c>
      <c r="G15" s="32">
        <v>4800.0</v>
      </c>
      <c r="H15" s="32">
        <v>5040.0</v>
      </c>
      <c r="I15" s="32">
        <v>5256.0</v>
      </c>
      <c r="J15" s="32">
        <v>5616.0</v>
      </c>
      <c r="K15" s="32">
        <v>5808.0</v>
      </c>
      <c r="L15" s="32">
        <v>5544.0</v>
      </c>
      <c r="M15" s="32">
        <v>5424.0</v>
      </c>
      <c r="N15" s="32">
        <v>5520.0</v>
      </c>
      <c r="O15" s="32">
        <v>62208.0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2.0" customHeight="1">
      <c r="A16" s="35" t="s">
        <v>21</v>
      </c>
      <c r="B16" s="36" t="s">
        <v>215</v>
      </c>
      <c r="C16" s="32">
        <v>1200.0</v>
      </c>
      <c r="D16" s="32">
        <v>1200.0</v>
      </c>
      <c r="E16" s="32">
        <v>1200.0</v>
      </c>
      <c r="F16" s="32">
        <v>1200.0</v>
      </c>
      <c r="G16" s="32">
        <v>1200.0</v>
      </c>
      <c r="H16" s="32">
        <v>1260.0</v>
      </c>
      <c r="I16" s="32">
        <v>1314.0</v>
      </c>
      <c r="J16" s="32">
        <v>1404.0</v>
      </c>
      <c r="K16" s="32">
        <v>1452.0</v>
      </c>
      <c r="L16" s="32">
        <v>1386.0</v>
      </c>
      <c r="M16" s="32">
        <v>1356.0</v>
      </c>
      <c r="N16" s="32">
        <v>1380.0</v>
      </c>
      <c r="O16" s="32">
        <v>15552.0</v>
      </c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2.0" customHeight="1">
      <c r="A17" s="35" t="s">
        <v>174</v>
      </c>
      <c r="B17" s="36" t="s">
        <v>216</v>
      </c>
      <c r="C17" s="32">
        <v>4230.0</v>
      </c>
      <c r="D17" s="32">
        <v>6790.02</v>
      </c>
      <c r="E17" s="32">
        <v>6829.52</v>
      </c>
      <c r="F17" s="32">
        <v>7081.4</v>
      </c>
      <c r="G17" s="32">
        <v>7145.04</v>
      </c>
      <c r="H17" s="32">
        <v>7707.45</v>
      </c>
      <c r="I17" s="32">
        <v>7478.32</v>
      </c>
      <c r="J17" s="32">
        <v>7944.32</v>
      </c>
      <c r="K17" s="32">
        <v>5118.3</v>
      </c>
      <c r="L17" s="32">
        <v>8478.19</v>
      </c>
      <c r="M17" s="32">
        <v>8073.9</v>
      </c>
      <c r="N17" s="32">
        <v>8143.61</v>
      </c>
      <c r="O17" s="32">
        <v>85020.05</v>
      </c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2.0" customHeight="1">
      <c r="A18" s="35" t="s">
        <v>72</v>
      </c>
      <c r="B18" s="36" t="s">
        <v>217</v>
      </c>
      <c r="C18" s="32">
        <v>4224.0</v>
      </c>
      <c r="D18" s="32">
        <v>2416.0</v>
      </c>
      <c r="E18" s="32">
        <v>2449.0</v>
      </c>
      <c r="F18" s="32">
        <v>2692.0</v>
      </c>
      <c r="G18" s="32">
        <v>2756.6</v>
      </c>
      <c r="H18" s="32">
        <v>2762.68</v>
      </c>
      <c r="I18" s="32">
        <v>2681.66</v>
      </c>
      <c r="J18" s="32">
        <v>2826.72</v>
      </c>
      <c r="K18" s="32">
        <v>5111.04</v>
      </c>
      <c r="L18" s="32">
        <v>3038.95</v>
      </c>
      <c r="M18" s="32">
        <v>3114.96</v>
      </c>
      <c r="N18" s="32">
        <v>3095.8</v>
      </c>
      <c r="O18" s="32">
        <v>37169.4</v>
      </c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2.0" customHeight="1">
      <c r="A19" s="35" t="s">
        <v>69</v>
      </c>
      <c r="B19" s="36" t="s">
        <v>218</v>
      </c>
      <c r="C19" s="32">
        <v>1200.0</v>
      </c>
      <c r="D19" s="32">
        <v>1200.0</v>
      </c>
      <c r="E19" s="32">
        <v>1200.0</v>
      </c>
      <c r="F19" s="32">
        <v>1200.0</v>
      </c>
      <c r="G19" s="32">
        <v>1200.0</v>
      </c>
      <c r="H19" s="32">
        <v>1260.0</v>
      </c>
      <c r="I19" s="32">
        <v>1314.0</v>
      </c>
      <c r="J19" s="32">
        <v>1404.0</v>
      </c>
      <c r="K19" s="32">
        <v>1452.0</v>
      </c>
      <c r="L19" s="32">
        <v>1386.0</v>
      </c>
      <c r="M19" s="32">
        <v>1356.0</v>
      </c>
      <c r="N19" s="32">
        <v>1380.0</v>
      </c>
      <c r="O19" s="32">
        <v>15552.0</v>
      </c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2.0" customHeight="1">
      <c r="A20" s="35" t="s">
        <v>162</v>
      </c>
      <c r="B20" s="36" t="s">
        <v>219</v>
      </c>
      <c r="C20" s="32">
        <v>1200.0</v>
      </c>
      <c r="D20" s="32">
        <v>1200.0</v>
      </c>
      <c r="E20" s="32">
        <v>1200.0</v>
      </c>
      <c r="F20" s="32">
        <v>1200.0</v>
      </c>
      <c r="G20" s="32">
        <v>1200.0</v>
      </c>
      <c r="H20" s="32">
        <v>1260.0</v>
      </c>
      <c r="I20" s="32">
        <v>1314.0</v>
      </c>
      <c r="J20" s="32">
        <v>1404.0</v>
      </c>
      <c r="K20" s="32">
        <v>1452.0</v>
      </c>
      <c r="L20" s="32">
        <v>1386.0</v>
      </c>
      <c r="M20" s="32">
        <v>1356.0</v>
      </c>
      <c r="N20" s="32">
        <v>1380.0</v>
      </c>
      <c r="O20" s="32">
        <v>15552.0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2.0" customHeight="1">
      <c r="A21" s="35" t="s">
        <v>30</v>
      </c>
      <c r="B21" s="36" t="s">
        <v>220</v>
      </c>
      <c r="C21" s="32">
        <v>600.0</v>
      </c>
      <c r="D21" s="32">
        <v>600.0</v>
      </c>
      <c r="E21" s="32">
        <v>600.0</v>
      </c>
      <c r="F21" s="32">
        <v>600.0</v>
      </c>
      <c r="G21" s="32">
        <v>600.0</v>
      </c>
      <c r="H21" s="32">
        <v>630.0</v>
      </c>
      <c r="I21" s="32">
        <v>657.0</v>
      </c>
      <c r="J21" s="32">
        <v>702.0</v>
      </c>
      <c r="K21" s="32">
        <v>726.0</v>
      </c>
      <c r="L21" s="32">
        <v>693.0</v>
      </c>
      <c r="M21" s="32">
        <v>678.0</v>
      </c>
      <c r="N21" s="32">
        <v>690.0</v>
      </c>
      <c r="O21" s="32">
        <v>7776.0</v>
      </c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2.0" customHeight="1">
      <c r="A22" s="35" t="s">
        <v>221</v>
      </c>
      <c r="B22" s="36" t="s">
        <v>222</v>
      </c>
      <c r="C22" s="32">
        <v>4550.0</v>
      </c>
      <c r="D22" s="32">
        <v>4452.0</v>
      </c>
      <c r="E22" s="32">
        <v>4719.12</v>
      </c>
      <c r="F22" s="32">
        <v>5002.27</v>
      </c>
      <c r="G22" s="32">
        <v>5302.4</v>
      </c>
      <c r="H22" s="32">
        <v>5567.52</v>
      </c>
      <c r="I22" s="32">
        <v>5167.44</v>
      </c>
      <c r="J22" s="32">
        <v>5208.84</v>
      </c>
      <c r="K22" s="32">
        <v>5505.5</v>
      </c>
      <c r="L22" s="32">
        <v>6124.28</v>
      </c>
      <c r="M22" s="32">
        <v>5991.72</v>
      </c>
      <c r="N22" s="32">
        <v>5752.61</v>
      </c>
      <c r="O22" s="32">
        <v>63343.69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2.0" customHeight="1">
      <c r="A23" s="35" t="s">
        <v>13</v>
      </c>
      <c r="B23" s="36" t="s">
        <v>223</v>
      </c>
      <c r="C23" s="32">
        <v>600.0</v>
      </c>
      <c r="D23" s="32">
        <v>600.0</v>
      </c>
      <c r="E23" s="32">
        <v>600.0</v>
      </c>
      <c r="F23" s="32">
        <v>600.0</v>
      </c>
      <c r="G23" s="32">
        <v>600.0</v>
      </c>
      <c r="H23" s="32">
        <v>630.0</v>
      </c>
      <c r="I23" s="32">
        <v>657.0</v>
      </c>
      <c r="J23" s="32">
        <v>702.0</v>
      </c>
      <c r="K23" s="32">
        <v>726.0</v>
      </c>
      <c r="L23" s="32">
        <v>693.0</v>
      </c>
      <c r="M23" s="32">
        <v>678.0</v>
      </c>
      <c r="N23" s="32">
        <v>690.0</v>
      </c>
      <c r="O23" s="32">
        <v>7776.0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2.0" customHeight="1">
      <c r="A24" s="35" t="s">
        <v>78</v>
      </c>
      <c r="B24" s="36" t="s">
        <v>224</v>
      </c>
      <c r="C24" s="32">
        <v>20800.0</v>
      </c>
      <c r="D24" s="32">
        <v>19200.0</v>
      </c>
      <c r="E24" s="32">
        <v>19200.0</v>
      </c>
      <c r="F24" s="32">
        <v>19200.0</v>
      </c>
      <c r="G24" s="32">
        <v>19200.0</v>
      </c>
      <c r="H24" s="32">
        <v>20160.0</v>
      </c>
      <c r="I24" s="32">
        <v>21024.0</v>
      </c>
      <c r="J24" s="32">
        <v>22464.0</v>
      </c>
      <c r="K24" s="32">
        <v>25168.0</v>
      </c>
      <c r="L24" s="32">
        <v>22176.0</v>
      </c>
      <c r="M24" s="32">
        <v>21696.0</v>
      </c>
      <c r="N24" s="32">
        <v>22080.0</v>
      </c>
      <c r="O24" s="32">
        <v>252368.0</v>
      </c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2.0" customHeight="1">
      <c r="A25" s="35" t="s">
        <v>171</v>
      </c>
      <c r="B25" s="36" t="s">
        <v>225</v>
      </c>
      <c r="C25" s="32">
        <v>2700.0</v>
      </c>
      <c r="D25" s="32">
        <v>2400.0</v>
      </c>
      <c r="E25" s="32">
        <v>2400.0</v>
      </c>
      <c r="F25" s="32">
        <v>2400.0</v>
      </c>
      <c r="G25" s="32">
        <v>2400.0</v>
      </c>
      <c r="H25" s="32">
        <v>2520.0</v>
      </c>
      <c r="I25" s="32">
        <v>2628.0</v>
      </c>
      <c r="J25" s="32">
        <v>2808.0</v>
      </c>
      <c r="K25" s="32">
        <v>3267.0</v>
      </c>
      <c r="L25" s="32">
        <v>2772.0</v>
      </c>
      <c r="M25" s="32">
        <v>2712.0</v>
      </c>
      <c r="N25" s="32">
        <v>2760.0</v>
      </c>
      <c r="O25" s="32">
        <v>31767.0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2.0" customHeight="1">
      <c r="A26" s="35" t="s">
        <v>66</v>
      </c>
      <c r="B26" s="36" t="s">
        <v>226</v>
      </c>
      <c r="C26" s="32">
        <v>1040.0</v>
      </c>
      <c r="D26" s="32">
        <v>960.0</v>
      </c>
      <c r="E26" s="32">
        <v>960.0</v>
      </c>
      <c r="F26" s="32">
        <v>960.0</v>
      </c>
      <c r="G26" s="32">
        <v>960.0</v>
      </c>
      <c r="H26" s="32">
        <v>1008.0</v>
      </c>
      <c r="I26" s="32">
        <v>1051.2</v>
      </c>
      <c r="J26" s="32">
        <v>1123.2</v>
      </c>
      <c r="K26" s="32">
        <v>1258.4</v>
      </c>
      <c r="L26" s="32">
        <v>1108.8</v>
      </c>
      <c r="M26" s="32">
        <v>1084.8</v>
      </c>
      <c r="N26" s="32">
        <v>1104.0</v>
      </c>
      <c r="O26" s="32">
        <v>12618.4</v>
      </c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2.0" customHeight="1">
      <c r="A27" s="35" t="s">
        <v>66</v>
      </c>
      <c r="B27" s="36" t="s">
        <v>227</v>
      </c>
      <c r="C27" s="32">
        <v>1950.0</v>
      </c>
      <c r="D27" s="32">
        <v>1800.0</v>
      </c>
      <c r="E27" s="32">
        <v>1800.0</v>
      </c>
      <c r="F27" s="32">
        <v>1800.0</v>
      </c>
      <c r="G27" s="32">
        <v>1800.0</v>
      </c>
      <c r="H27" s="32">
        <v>1890.0</v>
      </c>
      <c r="I27" s="32">
        <v>1971.0</v>
      </c>
      <c r="J27" s="32">
        <v>2106.0</v>
      </c>
      <c r="K27" s="32">
        <v>2359.5</v>
      </c>
      <c r="L27" s="32">
        <v>2079.0</v>
      </c>
      <c r="M27" s="32">
        <v>2034.0</v>
      </c>
      <c r="N27" s="32">
        <v>2070.0</v>
      </c>
      <c r="O27" s="32">
        <v>23659.5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2.0" customHeight="1">
      <c r="A28" s="35" t="s">
        <v>110</v>
      </c>
      <c r="B28" s="36" t="s">
        <v>228</v>
      </c>
      <c r="C28" s="32">
        <v>13000.0</v>
      </c>
      <c r="D28" s="32">
        <v>12000.0</v>
      </c>
      <c r="E28" s="32">
        <v>12000.0</v>
      </c>
      <c r="F28" s="32">
        <v>12000.0</v>
      </c>
      <c r="G28" s="32">
        <v>12000.0</v>
      </c>
      <c r="H28" s="32">
        <v>12600.0</v>
      </c>
      <c r="I28" s="32">
        <v>13140.0</v>
      </c>
      <c r="J28" s="32">
        <v>14040.0</v>
      </c>
      <c r="K28" s="32">
        <v>15730.0</v>
      </c>
      <c r="L28" s="32">
        <v>13860.0</v>
      </c>
      <c r="M28" s="32">
        <v>13560.0</v>
      </c>
      <c r="N28" s="32">
        <v>13800.0</v>
      </c>
      <c r="O28" s="32">
        <v>157730.0</v>
      </c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2.0" customHeight="1">
      <c r="A29" s="35" t="s">
        <v>43</v>
      </c>
      <c r="B29" s="36" t="s">
        <v>229</v>
      </c>
      <c r="C29" s="32">
        <v>600.0</v>
      </c>
      <c r="D29" s="32">
        <v>600.0</v>
      </c>
      <c r="E29" s="32">
        <v>600.0</v>
      </c>
      <c r="F29" s="32">
        <v>600.0</v>
      </c>
      <c r="G29" s="32">
        <v>600.0</v>
      </c>
      <c r="H29" s="32">
        <v>630.0</v>
      </c>
      <c r="I29" s="32">
        <v>657.0</v>
      </c>
      <c r="J29" s="32">
        <v>702.0</v>
      </c>
      <c r="K29" s="32">
        <v>726.0</v>
      </c>
      <c r="L29" s="32">
        <v>693.0</v>
      </c>
      <c r="M29" s="32">
        <v>678.0</v>
      </c>
      <c r="N29" s="32">
        <v>690.0</v>
      </c>
      <c r="O29" s="32">
        <v>7776.0</v>
      </c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2.0" customHeight="1">
      <c r="A30" s="35" t="s">
        <v>21</v>
      </c>
      <c r="B30" s="36" t="s">
        <v>230</v>
      </c>
      <c r="C30" s="32">
        <v>1200.0</v>
      </c>
      <c r="D30" s="32">
        <v>1200.0</v>
      </c>
      <c r="E30" s="32">
        <v>1200.0</v>
      </c>
      <c r="F30" s="32">
        <v>1200.0</v>
      </c>
      <c r="G30" s="32">
        <v>1200.0</v>
      </c>
      <c r="H30" s="32">
        <v>1260.0</v>
      </c>
      <c r="I30" s="32">
        <v>1314.0</v>
      </c>
      <c r="J30" s="32">
        <v>1404.0</v>
      </c>
      <c r="K30" s="32">
        <v>1452.0</v>
      </c>
      <c r="L30" s="32">
        <v>1386.0</v>
      </c>
      <c r="M30" s="32">
        <v>1356.0</v>
      </c>
      <c r="N30" s="32">
        <v>1380.0</v>
      </c>
      <c r="O30" s="32">
        <v>15552.0</v>
      </c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2.0" customHeight="1">
      <c r="A31" s="35" t="s">
        <v>231</v>
      </c>
      <c r="B31" s="36" t="s">
        <v>232</v>
      </c>
      <c r="C31" s="32">
        <v>10400.48</v>
      </c>
      <c r="D31" s="32">
        <v>11450.0</v>
      </c>
      <c r="E31" s="32">
        <v>8760.0</v>
      </c>
      <c r="F31" s="32">
        <v>6550.0</v>
      </c>
      <c r="G31" s="32">
        <v>5345.0</v>
      </c>
      <c r="H31" s="32">
        <v>2890.0</v>
      </c>
      <c r="I31" s="32">
        <v>9592.2</v>
      </c>
      <c r="J31" s="32">
        <v>13396.5</v>
      </c>
      <c r="K31" s="32">
        <v>12584.58</v>
      </c>
      <c r="L31" s="32">
        <v>3179.0</v>
      </c>
      <c r="M31" s="32">
        <v>6039.85</v>
      </c>
      <c r="N31" s="32">
        <v>7532.5</v>
      </c>
      <c r="O31" s="32">
        <v>97720.11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2.0" customHeight="1">
      <c r="A32" s="35" t="s">
        <v>147</v>
      </c>
      <c r="B32" s="36" t="s">
        <v>233</v>
      </c>
      <c r="C32" s="32">
        <v>3495.6</v>
      </c>
      <c r="D32" s="32">
        <v>2890.0</v>
      </c>
      <c r="E32" s="32">
        <v>3468.0</v>
      </c>
      <c r="F32" s="32">
        <v>3641.4</v>
      </c>
      <c r="G32" s="32">
        <v>7282.8</v>
      </c>
      <c r="H32" s="32">
        <v>10195.92</v>
      </c>
      <c r="I32" s="32">
        <v>3797.46</v>
      </c>
      <c r="J32" s="32">
        <v>3381.3</v>
      </c>
      <c r="K32" s="32">
        <v>4229.68</v>
      </c>
      <c r="L32" s="32">
        <v>11215.51</v>
      </c>
      <c r="M32" s="32">
        <v>8229.56</v>
      </c>
      <c r="N32" s="32">
        <v>4187.61</v>
      </c>
      <c r="O32" s="32">
        <v>66014.84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2.0" customHeight="1">
      <c r="A33" s="35" t="s">
        <v>234</v>
      </c>
      <c r="B33" s="36" t="s">
        <v>235</v>
      </c>
      <c r="C33" s="32">
        <v>3130.0</v>
      </c>
      <c r="D33" s="32">
        <v>1845.0</v>
      </c>
      <c r="E33" s="32">
        <v>2450.0</v>
      </c>
      <c r="F33" s="32">
        <v>3870.0</v>
      </c>
      <c r="G33" s="32">
        <v>6200.0</v>
      </c>
      <c r="H33" s="32">
        <v>4500.0</v>
      </c>
      <c r="I33" s="32">
        <v>2682.75</v>
      </c>
      <c r="J33" s="32">
        <v>2158.65</v>
      </c>
      <c r="K33" s="32">
        <v>3787.3</v>
      </c>
      <c r="L33" s="32">
        <v>4950.0</v>
      </c>
      <c r="M33" s="32">
        <v>7006.0</v>
      </c>
      <c r="N33" s="32">
        <v>4450.5</v>
      </c>
      <c r="O33" s="32">
        <v>47030.2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2.0" customHeight="1">
      <c r="A34" s="35" t="s">
        <v>236</v>
      </c>
      <c r="B34" s="36" t="s">
        <v>237</v>
      </c>
      <c r="C34" s="32">
        <v>8000.0</v>
      </c>
      <c r="D34" s="32">
        <v>6500.0</v>
      </c>
      <c r="E34" s="32">
        <v>11550.0</v>
      </c>
      <c r="F34" s="32">
        <v>9770.0</v>
      </c>
      <c r="G34" s="32">
        <v>7670.0</v>
      </c>
      <c r="H34" s="32">
        <v>11590.0</v>
      </c>
      <c r="I34" s="32">
        <v>12647.25</v>
      </c>
      <c r="J34" s="32">
        <v>7605.0</v>
      </c>
      <c r="K34" s="32">
        <v>9680.0</v>
      </c>
      <c r="L34" s="32">
        <v>12749.0</v>
      </c>
      <c r="M34" s="32">
        <v>8667.1</v>
      </c>
      <c r="N34" s="32">
        <v>11235.5</v>
      </c>
      <c r="O34" s="32">
        <v>117663.85</v>
      </c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2.0" customHeight="1">
      <c r="A35" s="35" t="s">
        <v>30</v>
      </c>
      <c r="B35" s="36" t="s">
        <v>238</v>
      </c>
      <c r="C35" s="32">
        <v>2000.0</v>
      </c>
      <c r="D35" s="32">
        <v>1512.33</v>
      </c>
      <c r="E35" s="32">
        <v>2334.5</v>
      </c>
      <c r="F35" s="32">
        <v>4035.67</v>
      </c>
      <c r="G35" s="32">
        <v>2102.3</v>
      </c>
      <c r="H35" s="32">
        <v>2512.3</v>
      </c>
      <c r="I35" s="32">
        <v>2556.28</v>
      </c>
      <c r="J35" s="32">
        <v>1769.43</v>
      </c>
      <c r="K35" s="32">
        <v>2420.0</v>
      </c>
      <c r="L35" s="32">
        <v>2763.53</v>
      </c>
      <c r="M35" s="32">
        <v>2375.6</v>
      </c>
      <c r="N35" s="32">
        <v>4641.02</v>
      </c>
      <c r="O35" s="32">
        <v>31022.95</v>
      </c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2.0" customHeight="1">
      <c r="A36" s="35" t="s">
        <v>239</v>
      </c>
      <c r="B36" s="36" t="s">
        <v>240</v>
      </c>
      <c r="C36" s="32">
        <v>48833.0</v>
      </c>
      <c r="D36" s="32">
        <v>52652.16</v>
      </c>
      <c r="E36" s="32">
        <v>50295.17</v>
      </c>
      <c r="F36" s="32">
        <v>52809.93</v>
      </c>
      <c r="G36" s="32">
        <v>55450.42</v>
      </c>
      <c r="H36" s="32">
        <v>58222.94</v>
      </c>
      <c r="I36" s="32">
        <v>55073.21</v>
      </c>
      <c r="J36" s="32">
        <v>61603.03</v>
      </c>
      <c r="K36" s="32">
        <v>59087.93</v>
      </c>
      <c r="L36" s="32">
        <v>64045.24</v>
      </c>
      <c r="M36" s="32">
        <v>62658.98</v>
      </c>
      <c r="N36" s="32">
        <v>60731.42</v>
      </c>
      <c r="O36" s="32">
        <v>681463.42</v>
      </c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2.0" customHeight="1">
      <c r="A37" s="26" t="s">
        <v>197</v>
      </c>
      <c r="B37" s="33" t="s">
        <v>241</v>
      </c>
      <c r="C37" s="34">
        <v>17884.92</v>
      </c>
      <c r="D37" s="34">
        <v>21341.67</v>
      </c>
      <c r="E37" s="34">
        <v>23544.81</v>
      </c>
      <c r="F37" s="34">
        <v>26414.43</v>
      </c>
      <c r="G37" s="34">
        <v>27659.95</v>
      </c>
      <c r="H37" s="34">
        <v>30805.37</v>
      </c>
      <c r="I37" s="34">
        <v>35772.17</v>
      </c>
      <c r="J37" s="34">
        <v>35451.73</v>
      </c>
      <c r="K37" s="34">
        <v>37002.79</v>
      </c>
      <c r="L37" s="34">
        <v>39992.62</v>
      </c>
      <c r="M37" s="34">
        <v>43657.18</v>
      </c>
      <c r="N37" s="34">
        <v>46538.65</v>
      </c>
      <c r="O37" s="34">
        <v>78327.29</v>
      </c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2.0" customHeight="1">
      <c r="A38" s="26" t="s">
        <v>242</v>
      </c>
      <c r="B38" s="33" t="s">
        <v>243</v>
      </c>
      <c r="C38" s="34">
        <v>3134.92</v>
      </c>
      <c r="D38" s="34">
        <v>3456.75</v>
      </c>
      <c r="E38" s="34">
        <v>2203.14</v>
      </c>
      <c r="F38" s="34">
        <v>2869.63</v>
      </c>
      <c r="G38" s="34">
        <v>1245.52</v>
      </c>
      <c r="H38" s="34">
        <v>3145.42</v>
      </c>
      <c r="I38" s="34">
        <v>4966.8</v>
      </c>
      <c r="J38" s="34">
        <v>-320.44</v>
      </c>
      <c r="K38" s="34">
        <v>1551.05</v>
      </c>
      <c r="L38" s="34">
        <v>2989.83</v>
      </c>
      <c r="M38" s="34">
        <v>3664.56</v>
      </c>
      <c r="N38" s="34">
        <v>2881.47</v>
      </c>
      <c r="O38" s="34">
        <v>31788.65</v>
      </c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2.0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2.0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2.0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2.0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2.0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2.0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2.0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2.0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2.0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2.0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2.0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2.0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2.0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2.0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2.0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2.0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2.0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2.0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2.0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2.0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2.0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2.0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2.0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2.0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2.0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2.0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2.0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2.0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2.0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2.0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2.0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2.0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2.0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2.0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2.0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2.0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2.0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2.0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2.0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2.0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2.0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2.0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2.0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2.0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2.0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2.0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2.0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2.0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2.0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2.0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2.0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2.0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2.0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2.0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2.0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2.0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2.0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2.0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2.0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2.0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2.0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2.0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2.0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2.0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2.0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2.0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2.0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2.0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2.0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2.0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2.0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2.0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2.0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2.0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2.0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2.0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2.0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2.0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2.0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2.0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2.0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2.0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2.0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2.0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2.0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2.0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2.0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2.0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2.0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2.0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2.0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2.0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2.0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2.0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2.0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2.0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2.0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2.0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2.0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2.0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2.0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2.0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2.0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2.0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2.0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2.0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2.0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2.0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2.0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2.0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2.0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2.0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2.0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2.0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2.0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2.0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2.0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2.0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2.0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2.0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2.0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2.0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2.0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2.0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2.0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2.0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2.0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2.0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2.0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2.0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2.0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2.0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2.0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2.0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2.0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2.0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2.0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2.0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2.0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2.0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2.0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2.0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2.0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2.0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2.0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2.0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2.0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2.0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2.0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2.0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2.0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2.0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2.0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2.0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2.0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2.0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2.0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2.0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2.0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2.0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2.0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2.0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2.0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2.0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2.0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2.0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2.0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2.0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2.0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2.0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2.0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2.0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2.0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2.0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2.0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2.0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2.0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2.0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2.0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2.0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2.0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2.0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2.0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2.0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2.0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2.0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2.0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2.0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2.0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2.0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2.0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2.0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2.0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2.0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2.0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2.0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2.0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2.0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2.0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2.0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2.0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2.0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2.0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2.0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2.0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2.0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2.0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2.0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2.0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2.0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2.0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2.0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2.0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2.0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2.0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2.0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2.0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2.0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2.0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2.0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2.0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2.0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2.0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2.0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2.0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2.0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2.0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2.0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2.0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2.0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2.0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2.0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2.0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2.0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2.0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2.0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2.0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2.0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2.0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2.0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2.0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2.0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2.0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2.0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2.0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2.0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2.0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2.0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2.0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2.0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2.0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2.0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2.0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2.0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2.0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2.0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2.0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2.0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2.0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2.0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2.0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2.0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2.0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2.0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2.0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2.0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2.0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2.0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2.0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2.0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2.0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2.0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2.0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2.0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2.0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2.0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2.0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2.0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2.0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2.0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2.0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2.0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2.0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2.0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2.0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2.0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2.0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2.0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2.0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2.0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2.0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2.0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2.0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2.0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2.0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2.0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2.0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2.0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2.0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2.0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2.0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2.0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2.0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2.0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2.0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2.0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2.0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2.0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2.0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2.0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2.0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2.0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2.0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2.0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2.0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2.0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2.0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2.0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2.0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2.0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2.0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2.0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2.0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2.0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2.0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2.0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2.0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2.0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2.0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2.0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2.0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2.0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2.0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2.0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2.0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2.0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2.0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2.0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2.0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2.0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2.0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2.0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2.0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2.0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2.0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2.0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2.0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2.0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2.0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2.0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2.0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2.0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2.0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2.0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2.0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2.0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2.0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2.0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2.0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2.0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2.0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2.0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2.0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2.0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2.0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2.0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2.0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2.0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2.0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2.0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2.0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2.0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2.0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2.0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2.0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2.0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2.0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2.0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2.0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2.0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2.0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2.0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2.0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2.0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2.0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2.0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2.0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2.0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2.0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2.0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2.0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2.0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2.0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2.0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2.0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2.0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2.0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2.0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2.0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2.0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2.0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2.0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2.0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2.0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2.0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2.0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2.0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2.0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2.0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2.0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2.0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2.0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2.0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2.0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2.0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2.0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2.0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2.0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2.0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2.0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2.0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2.0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2.0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2.0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2.0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2.0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2.0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2.0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2.0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2.0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2.0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2.0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2.0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2.0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2.0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2.0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2.0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2.0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2.0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2.0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2.0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2.0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2.0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2.0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2.0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2.0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2.0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2.0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2.0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2.0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2.0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2.0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2.0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2.0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2.0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2.0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2.0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2.0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2.0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2.0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2.0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2.0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2.0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2.0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2.0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2.0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2.0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2.0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2.0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2.0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2.0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2.0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2.0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2.0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2.0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2.0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2.0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2.0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2.0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2.0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2.0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2.0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2.0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2.0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2.0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2.0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2.0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2.0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2.0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2.0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2.0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2.0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2.0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2.0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2.0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2.0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2.0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2.0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2.0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2.0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2.0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2.0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2.0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2.0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2.0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2.0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2.0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2.0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2.0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2.0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2.0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2.0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2.0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2.0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2.0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2.0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2.0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2.0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2.0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2.0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2.0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2.0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2.0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2.0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2.0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2.0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2.0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2.0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2.0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2.0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2.0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2.0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2.0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2.0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2.0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2.0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2.0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2.0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2.0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2.0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2.0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2.0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2.0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2.0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2.0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2.0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2.0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2.0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2.0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2.0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2.0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2.0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2.0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2.0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2.0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2.0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2.0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2.0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2.0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2.0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2.0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2.0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2.0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2.0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2.0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2.0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2.0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2.0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2.0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2.0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2.0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2.0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2.0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2.0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2.0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2.0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2.0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2.0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2.0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2.0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2.0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2.0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2.0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2.0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2.0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2.0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2.0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2.0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2.0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2.0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2.0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2.0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2.0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2.0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2.0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2.0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2.0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2.0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2.0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2.0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2.0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2.0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2.0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2.0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2.0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2.0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2.0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2.0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2.0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2.0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2.0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2.0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2.0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2.0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2.0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2.0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2.0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2.0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2.0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2.0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2.0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2.0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2.0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2.0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2.0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2.0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2.0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2.0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2.0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2.0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2.0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2.0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2.0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2.0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2.0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2.0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2.0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2.0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2.0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2.0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2.0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2.0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2.0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2.0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2.0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2.0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2.0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2.0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2.0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2.0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2.0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2.0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2.0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2.0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2.0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2.0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2.0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2.0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2.0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2.0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2.0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2.0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2.0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2.0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2.0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2.0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2.0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2.0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2.0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2.0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2.0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2.0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2.0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2.0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2.0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2.0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2.0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2.0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2.0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2.0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2.0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2.0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2.0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2.0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2.0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2.0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2.0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2.0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2.0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2.0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2.0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2.0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2.0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2.0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2.0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2.0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2.0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2.0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2.0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2.0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2.0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2.0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2.0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2.0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2.0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2.0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2.0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2.0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2.0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2.0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2.0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2.0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2.0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2.0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2.0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2.0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2.0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2.0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2.0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2.0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2.0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2.0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2.0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2.0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2.0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2.0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2.0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2.0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2.0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2.0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2.0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2.0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2.0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2.0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2.0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2.0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2.0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2.0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2.0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2.0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2.0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2.0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2.0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2.0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2.0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2.0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2.0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2.0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2.0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2.0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2.0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2.0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2.0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2.0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2.0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2.0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2.0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2.0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2.0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2.0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2.0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2.0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2.0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2.0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2.0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2.0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2.0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2.0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2.0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2.0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2.0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2.0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2.0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2.0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2.0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2.0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2.0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2.0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2.0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2.0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2.0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2.0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2.0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2.0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2.0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2.0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2.0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2.0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2.0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2.0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2.0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2.0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2.0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2.0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2.0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2.0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2.0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2.0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2.0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2.0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2.0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2.0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2.0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2.0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2.0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2.0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2.0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2.0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2.0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2.0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2.0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2.0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2.0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2.0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2.0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2.0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2.0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2.0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2.0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2.0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2.0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2.0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2.0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2.0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2.0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2.0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2.0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2.0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2.0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2.0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2.0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2.0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2.0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2.0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2.0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2.0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2.0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2.0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2.0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2.0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2.0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2.0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2.0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2.0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2.0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2.0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2.0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2.0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2.0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2.0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2.0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2.0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2.0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2.0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2.0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2.0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2.0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2.0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2.0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2.0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2.0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2.0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2.0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2.0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2.0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2.0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2.0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2.0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2.0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2.0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2.0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2.0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2.0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2.0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2.0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2.0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2.0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2.0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2.0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2.0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2.0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2.0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2.0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2.0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2.0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2.0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2.0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2.0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2.0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2.0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2.0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2.0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2.0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2.0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2.0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2.0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2.0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2.0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2.0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2.0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2.0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2.0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2.0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2.0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2.0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2.0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2.0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2.0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2.0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2.0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2.0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2.0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2.0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2.0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2.0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2.0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2.0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2.0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2.0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2.0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2.0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2.0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2.0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2.0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2.0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2.0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2.0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2.0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2.0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2.0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2.0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2.0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2.0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2.0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2.0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2.0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2.0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2.0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2.0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2.0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2.0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2.0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2.0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2.0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2.0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2.0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2.0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2.0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2.0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2.0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2.0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2.0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2.0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2.0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2.0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2.0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2.0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2.0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2.0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2.0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2.0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2.0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0.0"/>
    <col customWidth="1" min="3" max="3" width="5.33"/>
    <col customWidth="1" min="4" max="4" width="10.56"/>
    <col customWidth="1" min="5" max="5" width="39.67"/>
    <col customWidth="1" min="6" max="6" width="7.33"/>
    <col customWidth="1" min="7" max="7" width="35.33"/>
    <col customWidth="1" min="8" max="26" width="10.56"/>
  </cols>
  <sheetData>
    <row r="1">
      <c r="A1" s="37" t="s">
        <v>244</v>
      </c>
      <c r="B1" s="38" t="s">
        <v>245</v>
      </c>
      <c r="C1" s="38"/>
      <c r="D1" s="38"/>
      <c r="E1" s="38"/>
      <c r="F1" s="38"/>
      <c r="G1" s="39"/>
      <c r="H1" s="7"/>
      <c r="I1" s="7"/>
      <c r="J1" s="7"/>
    </row>
    <row r="2">
      <c r="A2" s="40" t="s">
        <v>246</v>
      </c>
      <c r="B2" s="41" t="s">
        <v>247</v>
      </c>
      <c r="C2" s="41"/>
      <c r="D2" s="41"/>
      <c r="E2" s="41"/>
      <c r="F2" s="41"/>
      <c r="G2" s="42"/>
      <c r="H2" s="7"/>
      <c r="I2" s="7"/>
      <c r="J2" s="7"/>
    </row>
    <row r="3">
      <c r="A3" s="43" t="s">
        <v>248</v>
      </c>
      <c r="B3" s="44" t="s">
        <v>249</v>
      </c>
      <c r="C3" s="44" t="s">
        <v>250</v>
      </c>
      <c r="D3" s="45" t="s">
        <v>251</v>
      </c>
      <c r="E3" s="44" t="s">
        <v>252</v>
      </c>
      <c r="F3" s="44" t="s">
        <v>253</v>
      </c>
      <c r="G3" s="46" t="s">
        <v>254</v>
      </c>
      <c r="H3" s="7" t="s">
        <v>16</v>
      </c>
      <c r="I3" s="7" t="s">
        <v>207</v>
      </c>
      <c r="J3" s="7"/>
    </row>
    <row r="4">
      <c r="A4" s="47">
        <v>43466.0</v>
      </c>
      <c r="B4" s="48" t="s">
        <v>197</v>
      </c>
      <c r="C4" s="49" t="s">
        <v>1</v>
      </c>
      <c r="D4" s="50"/>
      <c r="E4" s="51" t="s">
        <v>198</v>
      </c>
      <c r="F4" s="51"/>
      <c r="G4" s="10"/>
      <c r="H4" s="7" t="s">
        <v>10</v>
      </c>
      <c r="I4" s="7" t="s">
        <v>208</v>
      </c>
      <c r="J4" s="52"/>
    </row>
    <row r="5">
      <c r="A5" s="1">
        <v>43467.0</v>
      </c>
      <c r="B5" s="2" t="s">
        <v>0</v>
      </c>
      <c r="C5" s="3" t="s">
        <v>1</v>
      </c>
      <c r="D5" s="4">
        <v>5995.86</v>
      </c>
      <c r="E5" s="3" t="s">
        <v>2</v>
      </c>
      <c r="F5" s="3" t="s">
        <v>3</v>
      </c>
      <c r="G5" s="5" t="s">
        <v>4</v>
      </c>
      <c r="H5" s="6"/>
      <c r="I5" s="6"/>
      <c r="J5" s="6"/>
    </row>
    <row r="6">
      <c r="A6" s="1">
        <v>43467.0</v>
      </c>
      <c r="B6" s="2" t="s">
        <v>5</v>
      </c>
      <c r="C6" s="3" t="s">
        <v>6</v>
      </c>
      <c r="D6" s="4">
        <v>30000.0</v>
      </c>
      <c r="E6" s="3" t="s">
        <v>7</v>
      </c>
      <c r="F6" s="3" t="s">
        <v>8</v>
      </c>
      <c r="G6" s="5" t="s">
        <v>9</v>
      </c>
      <c r="H6" s="7" t="s">
        <v>78</v>
      </c>
      <c r="I6" s="7" t="s">
        <v>255</v>
      </c>
      <c r="J6" s="7"/>
    </row>
    <row r="7">
      <c r="A7" s="1">
        <v>43467.0</v>
      </c>
      <c r="B7" s="2" t="s">
        <v>10</v>
      </c>
      <c r="C7" s="3" t="s">
        <v>6</v>
      </c>
      <c r="D7" s="4">
        <v>4887.52</v>
      </c>
      <c r="E7" s="3" t="s">
        <v>11</v>
      </c>
      <c r="F7" s="3" t="s">
        <v>8</v>
      </c>
      <c r="G7" s="5" t="s">
        <v>12</v>
      </c>
      <c r="H7" s="7" t="s">
        <v>114</v>
      </c>
      <c r="I7" s="7" t="s">
        <v>256</v>
      </c>
      <c r="J7" s="7"/>
    </row>
    <row r="8">
      <c r="A8" s="1">
        <v>43467.0</v>
      </c>
      <c r="B8" s="2" t="s">
        <v>13</v>
      </c>
      <c r="C8" s="3" t="s">
        <v>6</v>
      </c>
      <c r="D8" s="4">
        <v>29061.4</v>
      </c>
      <c r="E8" s="3" t="s">
        <v>14</v>
      </c>
      <c r="F8" s="3" t="s">
        <v>8</v>
      </c>
      <c r="G8" s="5" t="s">
        <v>15</v>
      </c>
      <c r="H8" s="7" t="s">
        <v>35</v>
      </c>
      <c r="I8" s="7" t="s">
        <v>257</v>
      </c>
      <c r="J8" s="7"/>
    </row>
    <row r="9">
      <c r="A9" s="1">
        <v>43467.0</v>
      </c>
      <c r="B9" s="2" t="s">
        <v>16</v>
      </c>
      <c r="C9" s="3" t="s">
        <v>6</v>
      </c>
      <c r="D9" s="4">
        <v>36812.0</v>
      </c>
      <c r="E9" s="3" t="s">
        <v>17</v>
      </c>
      <c r="F9" s="3" t="s">
        <v>8</v>
      </c>
      <c r="G9" s="5" t="s">
        <v>18</v>
      </c>
      <c r="H9" s="7" t="s">
        <v>258</v>
      </c>
      <c r="I9" s="7" t="s">
        <v>259</v>
      </c>
      <c r="J9" s="7"/>
    </row>
    <row r="10">
      <c r="A10" s="1">
        <v>43467.0</v>
      </c>
      <c r="B10" s="2" t="s">
        <v>10</v>
      </c>
      <c r="C10" s="3" t="s">
        <v>6</v>
      </c>
      <c r="D10" s="4">
        <v>18053.6</v>
      </c>
      <c r="E10" s="3" t="s">
        <v>19</v>
      </c>
      <c r="F10" s="3" t="s">
        <v>8</v>
      </c>
      <c r="G10" s="5" t="s">
        <v>20</v>
      </c>
      <c r="H10" s="6"/>
      <c r="I10" s="6"/>
      <c r="J10" s="6"/>
    </row>
    <row r="11">
      <c r="A11" s="1">
        <v>43467.0</v>
      </c>
      <c r="B11" s="8" t="s">
        <v>21</v>
      </c>
      <c r="C11" s="9" t="s">
        <v>6</v>
      </c>
      <c r="D11" s="4">
        <v>1753.2</v>
      </c>
      <c r="E11" s="3" t="s">
        <v>22</v>
      </c>
      <c r="F11" s="3" t="s">
        <v>8</v>
      </c>
      <c r="G11" s="5" t="s">
        <v>23</v>
      </c>
      <c r="H11" s="7" t="s">
        <v>13</v>
      </c>
      <c r="I11" s="7" t="s">
        <v>260</v>
      </c>
      <c r="J11" s="7"/>
    </row>
    <row r="12">
      <c r="A12" s="1">
        <v>43467.0</v>
      </c>
      <c r="B12" s="8" t="s">
        <v>24</v>
      </c>
      <c r="C12" s="9" t="s">
        <v>6</v>
      </c>
      <c r="D12" s="4">
        <v>1429.0</v>
      </c>
      <c r="E12" s="3" t="s">
        <v>25</v>
      </c>
      <c r="F12" s="3" t="s">
        <v>8</v>
      </c>
      <c r="G12" s="5" t="s">
        <v>26</v>
      </c>
      <c r="H12" s="7" t="s">
        <v>110</v>
      </c>
      <c r="I12" s="7" t="s">
        <v>261</v>
      </c>
      <c r="J12" s="7"/>
    </row>
    <row r="13">
      <c r="A13" s="1">
        <v>43467.0</v>
      </c>
      <c r="B13" s="8" t="s">
        <v>27</v>
      </c>
      <c r="C13" s="9" t="s">
        <v>6</v>
      </c>
      <c r="D13" s="4">
        <v>8532.51</v>
      </c>
      <c r="E13" s="3" t="s">
        <v>28</v>
      </c>
      <c r="F13" s="3" t="s">
        <v>8</v>
      </c>
      <c r="G13" s="5" t="s">
        <v>29</v>
      </c>
      <c r="H13" s="7" t="s">
        <v>66</v>
      </c>
      <c r="I13" s="7" t="s">
        <v>262</v>
      </c>
      <c r="J13" s="7"/>
    </row>
    <row r="14">
      <c r="A14" s="1">
        <v>43467.0</v>
      </c>
      <c r="B14" s="8" t="s">
        <v>30</v>
      </c>
      <c r="C14" s="9" t="s">
        <v>6</v>
      </c>
      <c r="D14" s="4">
        <v>763.0</v>
      </c>
      <c r="E14" s="3" t="s">
        <v>31</v>
      </c>
      <c r="F14" s="3" t="s">
        <v>8</v>
      </c>
      <c r="G14" s="5" t="s">
        <v>32</v>
      </c>
      <c r="H14" s="7" t="s">
        <v>21</v>
      </c>
      <c r="I14" s="7" t="s">
        <v>263</v>
      </c>
      <c r="J14" s="7"/>
    </row>
    <row r="15">
      <c r="A15" s="1">
        <v>43467.0</v>
      </c>
      <c r="B15" s="10" t="s">
        <v>16</v>
      </c>
      <c r="C15" s="3" t="s">
        <v>6</v>
      </c>
      <c r="D15" s="4">
        <v>42297.0</v>
      </c>
      <c r="E15" s="3" t="s">
        <v>33</v>
      </c>
      <c r="F15" s="3" t="s">
        <v>8</v>
      </c>
      <c r="G15" s="5" t="s">
        <v>34</v>
      </c>
      <c r="H15" s="6"/>
      <c r="I15" s="6"/>
      <c r="J15" s="6"/>
    </row>
    <row r="16">
      <c r="A16" s="1">
        <v>43467.0</v>
      </c>
      <c r="B16" s="2" t="s">
        <v>35</v>
      </c>
      <c r="C16" s="3" t="s">
        <v>6</v>
      </c>
      <c r="D16" s="4">
        <v>2029.95</v>
      </c>
      <c r="E16" s="3" t="s">
        <v>36</v>
      </c>
      <c r="F16" s="3" t="s">
        <v>8</v>
      </c>
      <c r="G16" s="5" t="s">
        <v>37</v>
      </c>
      <c r="H16" s="7" t="s">
        <v>264</v>
      </c>
      <c r="I16" s="7" t="s">
        <v>265</v>
      </c>
      <c r="J16" s="7"/>
    </row>
    <row r="17">
      <c r="A17" s="1">
        <v>43467.0</v>
      </c>
      <c r="B17" s="2" t="s">
        <v>38</v>
      </c>
      <c r="C17" s="3" t="s">
        <v>6</v>
      </c>
      <c r="D17" s="4">
        <v>255.0</v>
      </c>
      <c r="E17" s="3" t="s">
        <v>39</v>
      </c>
      <c r="F17" s="3" t="s">
        <v>8</v>
      </c>
      <c r="G17" s="5" t="s">
        <v>40</v>
      </c>
      <c r="H17" s="7" t="s">
        <v>266</v>
      </c>
      <c r="I17" s="7" t="s">
        <v>267</v>
      </c>
      <c r="J17" s="7"/>
    </row>
    <row r="18">
      <c r="A18" s="1">
        <v>43467.0</v>
      </c>
      <c r="B18" s="2" t="s">
        <v>13</v>
      </c>
      <c r="C18" s="3" t="s">
        <v>6</v>
      </c>
      <c r="D18" s="4">
        <v>309.0</v>
      </c>
      <c r="E18" s="3" t="s">
        <v>41</v>
      </c>
      <c r="F18" s="3" t="s">
        <v>8</v>
      </c>
      <c r="G18" s="5" t="s">
        <v>42</v>
      </c>
      <c r="H18" s="6"/>
      <c r="I18" s="6"/>
      <c r="J18" s="6"/>
    </row>
    <row r="19">
      <c r="A19" s="1">
        <v>43467.0</v>
      </c>
      <c r="B19" s="2" t="s">
        <v>43</v>
      </c>
      <c r="C19" s="3" t="s">
        <v>6</v>
      </c>
      <c r="D19" s="4">
        <v>680.09</v>
      </c>
      <c r="E19" s="3" t="s">
        <v>44</v>
      </c>
      <c r="F19" s="3" t="s">
        <v>8</v>
      </c>
      <c r="G19" s="5" t="s">
        <v>45</v>
      </c>
      <c r="H19" s="7" t="s">
        <v>63</v>
      </c>
      <c r="I19" s="7" t="s">
        <v>268</v>
      </c>
      <c r="J19" s="7"/>
    </row>
    <row r="20">
      <c r="A20" s="1">
        <v>43467.0</v>
      </c>
      <c r="B20" s="2" t="s">
        <v>13</v>
      </c>
      <c r="C20" s="3" t="s">
        <v>6</v>
      </c>
      <c r="D20" s="4">
        <v>2811.0</v>
      </c>
      <c r="E20" s="3" t="s">
        <v>46</v>
      </c>
      <c r="F20" s="3" t="s">
        <v>8</v>
      </c>
      <c r="G20" s="5" t="s">
        <v>47</v>
      </c>
      <c r="H20" s="7" t="s">
        <v>269</v>
      </c>
      <c r="I20" s="7" t="s">
        <v>270</v>
      </c>
      <c r="J20" s="7"/>
    </row>
    <row r="21" ht="15.75" customHeight="1">
      <c r="A21" s="1">
        <v>43467.0</v>
      </c>
      <c r="B21" s="2" t="s">
        <v>48</v>
      </c>
      <c r="C21" s="3" t="s">
        <v>6</v>
      </c>
      <c r="D21" s="4">
        <v>4165.0</v>
      </c>
      <c r="E21" s="3" t="s">
        <v>49</v>
      </c>
      <c r="F21" s="3" t="s">
        <v>8</v>
      </c>
      <c r="G21" s="5" t="s">
        <v>50</v>
      </c>
      <c r="H21" s="7" t="s">
        <v>271</v>
      </c>
      <c r="I21" s="7" t="s">
        <v>272</v>
      </c>
      <c r="J21" s="7"/>
    </row>
    <row r="22" ht="15.75" customHeight="1">
      <c r="A22" s="1">
        <v>43467.0</v>
      </c>
      <c r="B22" s="2" t="s">
        <v>16</v>
      </c>
      <c r="C22" s="3" t="s">
        <v>6</v>
      </c>
      <c r="D22" s="4">
        <v>147551.97</v>
      </c>
      <c r="E22" s="3" t="s">
        <v>51</v>
      </c>
      <c r="F22" s="3" t="s">
        <v>8</v>
      </c>
      <c r="G22" s="5" t="s">
        <v>52</v>
      </c>
      <c r="H22" s="7" t="s">
        <v>171</v>
      </c>
      <c r="I22" s="7" t="s">
        <v>273</v>
      </c>
      <c r="J22" s="7"/>
    </row>
    <row r="23" ht="15.75" customHeight="1">
      <c r="A23" s="1">
        <v>43467.0</v>
      </c>
      <c r="B23" s="2" t="s">
        <v>53</v>
      </c>
      <c r="C23" s="3" t="s">
        <v>6</v>
      </c>
      <c r="D23" s="4">
        <v>1208.1</v>
      </c>
      <c r="E23" s="3" t="s">
        <v>54</v>
      </c>
      <c r="F23" s="3" t="s">
        <v>8</v>
      </c>
      <c r="G23" s="5" t="s">
        <v>55</v>
      </c>
      <c r="H23" s="7" t="s">
        <v>43</v>
      </c>
      <c r="I23" s="7" t="s">
        <v>274</v>
      </c>
      <c r="J23" s="7"/>
    </row>
    <row r="24" ht="15.75" customHeight="1">
      <c r="A24" s="1">
        <v>43467.0</v>
      </c>
      <c r="B24" s="2" t="s">
        <v>56</v>
      </c>
      <c r="C24" s="3" t="s">
        <v>6</v>
      </c>
      <c r="D24" s="4">
        <v>151.41</v>
      </c>
      <c r="E24" s="3" t="s">
        <v>57</v>
      </c>
      <c r="F24" s="3" t="s">
        <v>8</v>
      </c>
      <c r="G24" s="5" t="s">
        <v>58</v>
      </c>
      <c r="H24" s="7" t="s">
        <v>275</v>
      </c>
      <c r="I24" s="7" t="s">
        <v>276</v>
      </c>
      <c r="J24" s="7"/>
    </row>
    <row r="25" ht="15.75" customHeight="1">
      <c r="A25" s="1">
        <v>43467.0</v>
      </c>
      <c r="B25" s="2" t="s">
        <v>0</v>
      </c>
      <c r="C25" s="3" t="s">
        <v>1</v>
      </c>
      <c r="D25" s="4">
        <v>326962.03</v>
      </c>
      <c r="E25" s="3" t="s">
        <v>2</v>
      </c>
      <c r="F25" s="3" t="s">
        <v>3</v>
      </c>
      <c r="G25" s="5" t="s">
        <v>4</v>
      </c>
      <c r="H25" s="7" t="s">
        <v>221</v>
      </c>
      <c r="I25" s="7" t="s">
        <v>277</v>
      </c>
      <c r="J25" s="7"/>
    </row>
    <row r="26" ht="15.75" customHeight="1">
      <c r="A26" s="1">
        <v>43467.0</v>
      </c>
      <c r="B26" s="2" t="s">
        <v>59</v>
      </c>
      <c r="C26" s="3" t="s">
        <v>6</v>
      </c>
      <c r="D26" s="4">
        <v>11574.75</v>
      </c>
      <c r="E26" s="3" t="s">
        <v>60</v>
      </c>
      <c r="F26" s="3" t="s">
        <v>61</v>
      </c>
      <c r="G26" s="5" t="s">
        <v>62</v>
      </c>
      <c r="H26" s="7" t="s">
        <v>278</v>
      </c>
      <c r="I26" s="7" t="s">
        <v>279</v>
      </c>
      <c r="J26" s="7"/>
    </row>
    <row r="27" ht="15.75" customHeight="1">
      <c r="A27" s="1">
        <v>43467.0</v>
      </c>
      <c r="B27" s="2" t="s">
        <v>63</v>
      </c>
      <c r="C27" s="3" t="s">
        <v>6</v>
      </c>
      <c r="D27" s="4">
        <v>203.63</v>
      </c>
      <c r="E27" s="3" t="s">
        <v>64</v>
      </c>
      <c r="F27" s="3" t="s">
        <v>61</v>
      </c>
      <c r="G27" s="5" t="s">
        <v>65</v>
      </c>
      <c r="H27" s="7" t="s">
        <v>72</v>
      </c>
      <c r="I27" s="7" t="s">
        <v>217</v>
      </c>
      <c r="J27" s="7"/>
    </row>
    <row r="28" ht="15.75" customHeight="1">
      <c r="A28" s="1">
        <v>43467.0</v>
      </c>
      <c r="B28" s="2" t="s">
        <v>66</v>
      </c>
      <c r="C28" s="3" t="s">
        <v>6</v>
      </c>
      <c r="D28" s="4">
        <v>28440.0</v>
      </c>
      <c r="E28" s="3" t="s">
        <v>67</v>
      </c>
      <c r="F28" s="3" t="s">
        <v>8</v>
      </c>
      <c r="G28" s="5" t="s">
        <v>68</v>
      </c>
      <c r="H28" s="7" t="s">
        <v>162</v>
      </c>
      <c r="I28" s="7" t="s">
        <v>280</v>
      </c>
      <c r="J28" s="7"/>
    </row>
    <row r="29" ht="15.75" customHeight="1">
      <c r="A29" s="1">
        <v>43467.0</v>
      </c>
      <c r="B29" s="2" t="s">
        <v>69</v>
      </c>
      <c r="C29" s="3" t="s">
        <v>6</v>
      </c>
      <c r="D29" s="4">
        <v>4213.07</v>
      </c>
      <c r="E29" s="3" t="s">
        <v>70</v>
      </c>
      <c r="F29" s="3" t="s">
        <v>8</v>
      </c>
      <c r="G29" s="5" t="s">
        <v>71</v>
      </c>
      <c r="H29" s="7" t="s">
        <v>30</v>
      </c>
      <c r="I29" s="7" t="s">
        <v>281</v>
      </c>
      <c r="J29" s="7"/>
    </row>
    <row r="30" ht="15.75" customHeight="1">
      <c r="A30" s="1">
        <v>43467.0</v>
      </c>
      <c r="B30" s="2" t="s">
        <v>72</v>
      </c>
      <c r="C30" s="3" t="s">
        <v>1</v>
      </c>
      <c r="D30" s="4">
        <v>9422.99</v>
      </c>
      <c r="E30" s="3" t="s">
        <v>73</v>
      </c>
      <c r="F30" s="3" t="s">
        <v>8</v>
      </c>
      <c r="G30" s="5" t="s">
        <v>74</v>
      </c>
      <c r="H30" s="7" t="s">
        <v>53</v>
      </c>
      <c r="I30" s="7" t="s">
        <v>282</v>
      </c>
      <c r="J30" s="7"/>
    </row>
    <row r="31" ht="15.75" customHeight="1">
      <c r="A31" s="1">
        <v>43467.0</v>
      </c>
      <c r="B31" s="2" t="s">
        <v>0</v>
      </c>
      <c r="C31" s="3" t="s">
        <v>1</v>
      </c>
      <c r="D31" s="4">
        <v>33743.17</v>
      </c>
      <c r="E31" s="3" t="s">
        <v>2</v>
      </c>
      <c r="F31" s="3" t="s">
        <v>3</v>
      </c>
      <c r="G31" s="5" t="s">
        <v>4</v>
      </c>
      <c r="H31" s="6"/>
      <c r="I31" s="6"/>
      <c r="J31" s="6"/>
    </row>
    <row r="32" ht="15.75" customHeight="1">
      <c r="A32" s="1">
        <v>43467.0</v>
      </c>
      <c r="B32" s="2" t="s">
        <v>75</v>
      </c>
      <c r="C32" s="3" t="s">
        <v>1</v>
      </c>
      <c r="D32" s="4">
        <v>23.0</v>
      </c>
      <c r="E32" s="3" t="s">
        <v>76</v>
      </c>
      <c r="F32" s="3" t="s">
        <v>61</v>
      </c>
      <c r="G32" s="5" t="s">
        <v>77</v>
      </c>
      <c r="H32" s="7" t="s">
        <v>283</v>
      </c>
      <c r="I32" s="7" t="s">
        <v>268</v>
      </c>
      <c r="J32" s="7"/>
    </row>
    <row r="33" ht="15.75" customHeight="1">
      <c r="A33" s="1">
        <v>43468.0</v>
      </c>
      <c r="B33" s="2" t="s">
        <v>0</v>
      </c>
      <c r="C33" s="3" t="s">
        <v>1</v>
      </c>
      <c r="D33" s="4">
        <v>811495.9</v>
      </c>
      <c r="E33" s="3" t="s">
        <v>2</v>
      </c>
      <c r="F33" s="3" t="s">
        <v>3</v>
      </c>
      <c r="G33" s="5" t="s">
        <v>4</v>
      </c>
      <c r="H33" s="7" t="s">
        <v>174</v>
      </c>
      <c r="I33" s="7" t="s">
        <v>284</v>
      </c>
      <c r="J33" s="7"/>
    </row>
    <row r="34" ht="15.75" customHeight="1">
      <c r="A34" s="1">
        <v>43468.0</v>
      </c>
      <c r="B34" s="2" t="s">
        <v>78</v>
      </c>
      <c r="C34" s="3" t="s">
        <v>6</v>
      </c>
      <c r="D34" s="4">
        <v>3000.0</v>
      </c>
      <c r="E34" s="3" t="s">
        <v>79</v>
      </c>
      <c r="F34" s="3" t="s">
        <v>8</v>
      </c>
      <c r="G34" s="5" t="s">
        <v>80</v>
      </c>
      <c r="H34" s="7" t="s">
        <v>69</v>
      </c>
      <c r="I34" s="7" t="s">
        <v>285</v>
      </c>
      <c r="J34" s="7"/>
    </row>
    <row r="35" ht="15.75" customHeight="1">
      <c r="A35" s="1">
        <v>43468.0</v>
      </c>
      <c r="B35" s="2" t="s">
        <v>81</v>
      </c>
      <c r="C35" s="3" t="s">
        <v>6</v>
      </c>
      <c r="D35" s="4">
        <v>88.39</v>
      </c>
      <c r="E35" s="3" t="s">
        <v>82</v>
      </c>
      <c r="F35" s="3" t="s">
        <v>61</v>
      </c>
      <c r="G35" s="5" t="s">
        <v>83</v>
      </c>
      <c r="H35" s="7" t="s">
        <v>140</v>
      </c>
      <c r="I35" s="7" t="s">
        <v>286</v>
      </c>
      <c r="J35" s="7"/>
    </row>
    <row r="36" ht="15.75" customHeight="1">
      <c r="A36" s="1">
        <v>43468.0</v>
      </c>
      <c r="B36" s="2" t="s">
        <v>13</v>
      </c>
      <c r="C36" s="3" t="s">
        <v>6</v>
      </c>
      <c r="D36" s="4">
        <v>10275.41</v>
      </c>
      <c r="E36" s="3" t="s">
        <v>14</v>
      </c>
      <c r="F36" s="3" t="s">
        <v>8</v>
      </c>
      <c r="G36" s="5" t="s">
        <v>15</v>
      </c>
      <c r="H36" s="7" t="s">
        <v>159</v>
      </c>
      <c r="I36" s="7" t="s">
        <v>287</v>
      </c>
      <c r="J36" s="7"/>
    </row>
    <row r="37" ht="15.75" customHeight="1">
      <c r="A37" s="1">
        <v>43468.0</v>
      </c>
      <c r="B37" s="2" t="s">
        <v>16</v>
      </c>
      <c r="C37" s="3" t="s">
        <v>6</v>
      </c>
      <c r="D37" s="4">
        <v>3224.63</v>
      </c>
      <c r="E37" s="3" t="s">
        <v>33</v>
      </c>
      <c r="F37" s="3" t="s">
        <v>8</v>
      </c>
      <c r="G37" s="5" t="s">
        <v>34</v>
      </c>
      <c r="H37" s="7" t="s">
        <v>105</v>
      </c>
      <c r="I37" s="7" t="s">
        <v>288</v>
      </c>
      <c r="J37" s="7"/>
    </row>
    <row r="38" ht="15.75" customHeight="1">
      <c r="A38" s="1">
        <v>43468.0</v>
      </c>
      <c r="B38" s="2" t="s">
        <v>10</v>
      </c>
      <c r="C38" s="3" t="s">
        <v>6</v>
      </c>
      <c r="D38" s="4">
        <v>20301.41</v>
      </c>
      <c r="E38" s="3" t="s">
        <v>11</v>
      </c>
      <c r="F38" s="3" t="s">
        <v>8</v>
      </c>
      <c r="G38" s="5" t="s">
        <v>12</v>
      </c>
      <c r="H38" s="7" t="s">
        <v>289</v>
      </c>
      <c r="I38" s="7" t="s">
        <v>290</v>
      </c>
      <c r="J38" s="7"/>
    </row>
    <row r="39" ht="15.75" customHeight="1">
      <c r="A39" s="1">
        <v>43468.0</v>
      </c>
      <c r="B39" s="2" t="s">
        <v>16</v>
      </c>
      <c r="C39" s="3" t="s">
        <v>6</v>
      </c>
      <c r="D39" s="4">
        <v>38749.16</v>
      </c>
      <c r="E39" s="3" t="s">
        <v>51</v>
      </c>
      <c r="F39" s="3" t="s">
        <v>8</v>
      </c>
      <c r="G39" s="5" t="s">
        <v>52</v>
      </c>
      <c r="H39" s="7" t="s">
        <v>291</v>
      </c>
      <c r="I39" s="7" t="s">
        <v>292</v>
      </c>
      <c r="J39" s="7"/>
    </row>
    <row r="40" ht="15.75" customHeight="1">
      <c r="A40" s="1">
        <v>43468.0</v>
      </c>
      <c r="B40" s="2" t="s">
        <v>16</v>
      </c>
      <c r="C40" s="3" t="s">
        <v>6</v>
      </c>
      <c r="D40" s="4">
        <v>9412.5</v>
      </c>
      <c r="E40" s="3" t="s">
        <v>17</v>
      </c>
      <c r="F40" s="3" t="s">
        <v>8</v>
      </c>
      <c r="G40" s="5" t="s">
        <v>18</v>
      </c>
      <c r="H40" s="7" t="s">
        <v>293</v>
      </c>
      <c r="I40" s="7" t="s">
        <v>294</v>
      </c>
      <c r="J40" s="7"/>
    </row>
    <row r="41" ht="15.75" customHeight="1">
      <c r="A41" s="1">
        <v>43468.0</v>
      </c>
      <c r="B41" s="2" t="s">
        <v>35</v>
      </c>
      <c r="C41" s="3" t="s">
        <v>6</v>
      </c>
      <c r="D41" s="4">
        <v>2400.0</v>
      </c>
      <c r="E41" s="3" t="s">
        <v>84</v>
      </c>
      <c r="F41" s="3" t="s">
        <v>8</v>
      </c>
      <c r="G41" s="5" t="s">
        <v>85</v>
      </c>
      <c r="H41" s="7" t="s">
        <v>295</v>
      </c>
      <c r="I41" s="7" t="s">
        <v>224</v>
      </c>
      <c r="J41" s="7"/>
    </row>
    <row r="42" ht="15.75" customHeight="1">
      <c r="A42" s="1">
        <v>43468.0</v>
      </c>
      <c r="B42" s="2" t="s">
        <v>53</v>
      </c>
      <c r="C42" s="3" t="s">
        <v>6</v>
      </c>
      <c r="D42" s="4">
        <v>3320.55</v>
      </c>
      <c r="E42" s="3" t="s">
        <v>54</v>
      </c>
      <c r="F42" s="3" t="s">
        <v>8</v>
      </c>
      <c r="G42" s="5" t="s">
        <v>55</v>
      </c>
      <c r="H42" s="7" t="s">
        <v>123</v>
      </c>
      <c r="I42" s="7" t="s">
        <v>296</v>
      </c>
      <c r="J42" s="7"/>
    </row>
    <row r="43" ht="15.75" customHeight="1">
      <c r="A43" s="1">
        <v>43468.0</v>
      </c>
      <c r="B43" s="2" t="s">
        <v>13</v>
      </c>
      <c r="C43" s="3" t="s">
        <v>6</v>
      </c>
      <c r="D43" s="4">
        <v>2822.4</v>
      </c>
      <c r="E43" s="3" t="s">
        <v>46</v>
      </c>
      <c r="F43" s="3" t="s">
        <v>8</v>
      </c>
      <c r="G43" s="5" t="s">
        <v>47</v>
      </c>
      <c r="H43" s="7" t="s">
        <v>59</v>
      </c>
      <c r="I43" s="7" t="s">
        <v>297</v>
      </c>
      <c r="J43" s="7"/>
    </row>
    <row r="44" ht="15.75" customHeight="1">
      <c r="A44" s="1">
        <v>43468.0</v>
      </c>
      <c r="B44" s="2" t="s">
        <v>35</v>
      </c>
      <c r="C44" s="3" t="s">
        <v>6</v>
      </c>
      <c r="D44" s="4">
        <v>440.0</v>
      </c>
      <c r="E44" s="3" t="s">
        <v>36</v>
      </c>
      <c r="F44" s="3" t="s">
        <v>8</v>
      </c>
      <c r="G44" s="5" t="s">
        <v>37</v>
      </c>
      <c r="H44" s="7" t="s">
        <v>135</v>
      </c>
      <c r="I44" s="7" t="s">
        <v>298</v>
      </c>
      <c r="J44" s="7"/>
    </row>
    <row r="45" ht="15.75" customHeight="1">
      <c r="A45" s="1">
        <v>43468.0</v>
      </c>
      <c r="B45" s="2" t="s">
        <v>86</v>
      </c>
      <c r="C45" s="3" t="s">
        <v>6</v>
      </c>
      <c r="D45" s="4">
        <v>1145.9</v>
      </c>
      <c r="E45" s="3" t="s">
        <v>87</v>
      </c>
      <c r="F45" s="3" t="s">
        <v>8</v>
      </c>
      <c r="G45" s="5" t="s">
        <v>88</v>
      </c>
      <c r="H45" s="7" t="s">
        <v>299</v>
      </c>
      <c r="I45" s="7" t="s">
        <v>300</v>
      </c>
      <c r="J45" s="7"/>
    </row>
    <row r="46" ht="15.75" customHeight="1">
      <c r="A46" s="1">
        <v>43468.0</v>
      </c>
      <c r="B46" s="2" t="s">
        <v>43</v>
      </c>
      <c r="C46" s="3" t="s">
        <v>6</v>
      </c>
      <c r="D46" s="4">
        <v>31986.57</v>
      </c>
      <c r="E46" s="3" t="s">
        <v>89</v>
      </c>
      <c r="F46" s="3" t="s">
        <v>8</v>
      </c>
      <c r="G46" s="5" t="s">
        <v>90</v>
      </c>
      <c r="H46" s="6"/>
      <c r="I46" s="6"/>
      <c r="J46" s="6"/>
    </row>
    <row r="47" ht="15.75" customHeight="1">
      <c r="A47" s="1">
        <v>43468.0</v>
      </c>
      <c r="B47" s="2" t="s">
        <v>21</v>
      </c>
      <c r="C47" s="3" t="s">
        <v>6</v>
      </c>
      <c r="D47" s="4">
        <v>248.33</v>
      </c>
      <c r="E47" s="3" t="s">
        <v>91</v>
      </c>
      <c r="F47" s="3" t="s">
        <v>8</v>
      </c>
      <c r="G47" s="5" t="s">
        <v>92</v>
      </c>
      <c r="H47" s="7" t="s">
        <v>301</v>
      </c>
      <c r="I47" s="7" t="s">
        <v>302</v>
      </c>
      <c r="J47" s="7"/>
    </row>
    <row r="48" ht="15.75" customHeight="1">
      <c r="A48" s="1">
        <v>43468.0</v>
      </c>
      <c r="B48" s="2" t="s">
        <v>16</v>
      </c>
      <c r="C48" s="3" t="s">
        <v>6</v>
      </c>
      <c r="D48" s="4">
        <v>14520.0</v>
      </c>
      <c r="E48" s="3" t="s">
        <v>93</v>
      </c>
      <c r="F48" s="3" t="s">
        <v>8</v>
      </c>
      <c r="G48" s="5" t="s">
        <v>94</v>
      </c>
      <c r="H48" s="7" t="s">
        <v>303</v>
      </c>
      <c r="I48" s="7" t="s">
        <v>304</v>
      </c>
      <c r="J48" s="7"/>
    </row>
    <row r="49" ht="15.75" customHeight="1">
      <c r="A49" s="1">
        <v>43468.0</v>
      </c>
      <c r="B49" s="7" t="s">
        <v>30</v>
      </c>
      <c r="C49" s="9" t="s">
        <v>6</v>
      </c>
      <c r="D49" s="4">
        <v>310.0</v>
      </c>
      <c r="E49" s="3" t="s">
        <v>31</v>
      </c>
      <c r="F49" s="3" t="s">
        <v>8</v>
      </c>
      <c r="G49" s="5" t="s">
        <v>32</v>
      </c>
      <c r="H49" s="7" t="s">
        <v>305</v>
      </c>
      <c r="I49" s="7" t="s">
        <v>306</v>
      </c>
      <c r="J49" s="7"/>
    </row>
    <row r="50" ht="15.75" customHeight="1">
      <c r="A50" s="1">
        <v>43468.0</v>
      </c>
      <c r="B50" s="10" t="s">
        <v>95</v>
      </c>
      <c r="C50" s="3" t="s">
        <v>6</v>
      </c>
      <c r="D50" s="4">
        <v>157.33</v>
      </c>
      <c r="E50" s="3" t="s">
        <v>96</v>
      </c>
      <c r="F50" s="3" t="s">
        <v>61</v>
      </c>
      <c r="G50" s="5" t="s">
        <v>4</v>
      </c>
      <c r="H50" s="7" t="s">
        <v>307</v>
      </c>
      <c r="I50" s="7" t="s">
        <v>308</v>
      </c>
      <c r="J50" s="7"/>
    </row>
    <row r="51" ht="15.75" customHeight="1">
      <c r="A51" s="1">
        <v>43468.0</v>
      </c>
      <c r="B51" s="2" t="s">
        <v>10</v>
      </c>
      <c r="C51" s="3" t="s">
        <v>6</v>
      </c>
      <c r="D51" s="4">
        <v>1036.8</v>
      </c>
      <c r="E51" s="3" t="s">
        <v>97</v>
      </c>
      <c r="F51" s="3" t="s">
        <v>8</v>
      </c>
      <c r="G51" s="5" t="s">
        <v>98</v>
      </c>
      <c r="H51" s="7" t="s">
        <v>309</v>
      </c>
      <c r="I51" s="7" t="s">
        <v>310</v>
      </c>
      <c r="J51" s="7"/>
    </row>
    <row r="52" ht="15.75" customHeight="1">
      <c r="A52" s="1">
        <v>43468.0</v>
      </c>
      <c r="B52" s="2" t="s">
        <v>10</v>
      </c>
      <c r="C52" s="3" t="s">
        <v>6</v>
      </c>
      <c r="D52" s="4">
        <v>8773.66</v>
      </c>
      <c r="E52" s="3" t="s">
        <v>19</v>
      </c>
      <c r="F52" s="3" t="s">
        <v>8</v>
      </c>
      <c r="G52" s="5" t="s">
        <v>20</v>
      </c>
      <c r="H52" s="7" t="s">
        <v>311</v>
      </c>
      <c r="I52" s="7" t="s">
        <v>312</v>
      </c>
      <c r="J52" s="7"/>
    </row>
    <row r="53" ht="15.75" customHeight="1">
      <c r="A53" s="1">
        <v>43468.0</v>
      </c>
      <c r="B53" s="7" t="s">
        <v>27</v>
      </c>
      <c r="C53" s="9" t="s">
        <v>6</v>
      </c>
      <c r="D53" s="4">
        <v>25882.05</v>
      </c>
      <c r="E53" s="3" t="s">
        <v>28</v>
      </c>
      <c r="F53" s="3" t="s">
        <v>8</v>
      </c>
      <c r="G53" s="5" t="s">
        <v>29</v>
      </c>
      <c r="H53" s="6"/>
      <c r="I53" s="6"/>
      <c r="J53" s="6"/>
    </row>
    <row r="54" ht="15.75" customHeight="1">
      <c r="A54" s="1">
        <v>43468.0</v>
      </c>
      <c r="B54" s="10" t="s">
        <v>16</v>
      </c>
      <c r="C54" s="3" t="s">
        <v>6</v>
      </c>
      <c r="D54" s="4">
        <v>19264.02</v>
      </c>
      <c r="E54" s="3" t="s">
        <v>99</v>
      </c>
      <c r="F54" s="3" t="s">
        <v>8</v>
      </c>
      <c r="G54" s="5" t="s">
        <v>100</v>
      </c>
      <c r="H54" s="7" t="s">
        <v>239</v>
      </c>
      <c r="I54" s="7" t="s">
        <v>313</v>
      </c>
      <c r="J54" s="7"/>
    </row>
    <row r="55" ht="15.75" customHeight="1">
      <c r="A55" s="1">
        <v>43468.0</v>
      </c>
      <c r="B55" s="2" t="s">
        <v>59</v>
      </c>
      <c r="C55" s="3" t="s">
        <v>6</v>
      </c>
      <c r="D55" s="4">
        <v>1106.69</v>
      </c>
      <c r="E55" s="3" t="s">
        <v>60</v>
      </c>
      <c r="F55" s="3" t="s">
        <v>61</v>
      </c>
      <c r="G55" s="5" t="s">
        <v>62</v>
      </c>
      <c r="H55" s="7" t="s">
        <v>81</v>
      </c>
      <c r="I55" s="7" t="s">
        <v>314</v>
      </c>
      <c r="J55" s="7"/>
    </row>
    <row r="56" ht="15.75" customHeight="1">
      <c r="A56" s="1">
        <v>43468.0</v>
      </c>
      <c r="B56" s="2" t="s">
        <v>101</v>
      </c>
      <c r="C56" s="3" t="s">
        <v>6</v>
      </c>
      <c r="D56" s="4">
        <v>116.0</v>
      </c>
      <c r="E56" s="3" t="s">
        <v>102</v>
      </c>
      <c r="F56" s="3" t="s">
        <v>8</v>
      </c>
      <c r="G56" s="5" t="s">
        <v>103</v>
      </c>
      <c r="H56" s="7" t="s">
        <v>101</v>
      </c>
      <c r="I56" s="7" t="s">
        <v>315</v>
      </c>
      <c r="J56" s="7"/>
    </row>
    <row r="57" ht="15.75" customHeight="1">
      <c r="A57" s="1">
        <v>43468.0</v>
      </c>
      <c r="B57" s="2" t="s">
        <v>59</v>
      </c>
      <c r="C57" s="3" t="s">
        <v>1</v>
      </c>
      <c r="D57" s="4">
        <v>71.32</v>
      </c>
      <c r="E57" s="3" t="s">
        <v>60</v>
      </c>
      <c r="F57" s="3" t="s">
        <v>61</v>
      </c>
      <c r="G57" s="5" t="s">
        <v>62</v>
      </c>
      <c r="H57" s="7" t="s">
        <v>316</v>
      </c>
      <c r="I57" s="7" t="s">
        <v>317</v>
      </c>
      <c r="J57" s="7"/>
    </row>
    <row r="58" ht="15.75" customHeight="1">
      <c r="A58" s="1">
        <v>43468.0</v>
      </c>
      <c r="B58" s="2" t="s">
        <v>86</v>
      </c>
      <c r="C58" s="3" t="s">
        <v>6</v>
      </c>
      <c r="D58" s="4">
        <v>100.0</v>
      </c>
      <c r="E58" s="3" t="s">
        <v>104</v>
      </c>
      <c r="F58" s="3" t="s">
        <v>61</v>
      </c>
      <c r="G58" s="5" t="s">
        <v>88</v>
      </c>
      <c r="H58" s="7" t="s">
        <v>56</v>
      </c>
      <c r="I58" s="7" t="s">
        <v>318</v>
      </c>
      <c r="J58" s="7"/>
    </row>
    <row r="59" ht="15.75" customHeight="1">
      <c r="A59" s="1">
        <v>43468.0</v>
      </c>
      <c r="B59" s="2" t="s">
        <v>105</v>
      </c>
      <c r="C59" s="3" t="s">
        <v>6</v>
      </c>
      <c r="D59" s="4">
        <v>9278.51</v>
      </c>
      <c r="E59" s="3" t="s">
        <v>106</v>
      </c>
      <c r="F59" s="3" t="s">
        <v>8</v>
      </c>
      <c r="G59" s="5" t="s">
        <v>107</v>
      </c>
      <c r="H59" s="6"/>
      <c r="I59" s="6"/>
      <c r="J59" s="6"/>
    </row>
    <row r="60" ht="15.75" customHeight="1">
      <c r="A60" s="1">
        <v>43469.0</v>
      </c>
      <c r="B60" s="2" t="s">
        <v>0</v>
      </c>
      <c r="C60" s="3" t="s">
        <v>1</v>
      </c>
      <c r="D60" s="4">
        <v>1527.99</v>
      </c>
      <c r="E60" s="3" t="s">
        <v>2</v>
      </c>
      <c r="F60" s="3" t="s">
        <v>3</v>
      </c>
      <c r="G60" s="5" t="s">
        <v>4</v>
      </c>
      <c r="H60" s="7" t="s">
        <v>319</v>
      </c>
      <c r="I60" s="7" t="s">
        <v>320</v>
      </c>
      <c r="J60" s="7"/>
    </row>
    <row r="61" ht="15.75" customHeight="1">
      <c r="A61" s="1">
        <v>43469.0</v>
      </c>
      <c r="B61" s="2" t="s">
        <v>0</v>
      </c>
      <c r="C61" s="3" t="s">
        <v>1</v>
      </c>
      <c r="D61" s="4">
        <v>311722.09</v>
      </c>
      <c r="E61" s="3" t="s">
        <v>2</v>
      </c>
      <c r="F61" s="3" t="s">
        <v>3</v>
      </c>
      <c r="G61" s="5" t="s">
        <v>4</v>
      </c>
      <c r="H61" s="7" t="s">
        <v>234</v>
      </c>
      <c r="I61" s="7" t="s">
        <v>321</v>
      </c>
      <c r="J61" s="7"/>
    </row>
    <row r="62" ht="15.75" customHeight="1">
      <c r="A62" s="1">
        <v>43469.0</v>
      </c>
      <c r="B62" s="2" t="s">
        <v>13</v>
      </c>
      <c r="C62" s="3" t="s">
        <v>6</v>
      </c>
      <c r="D62" s="4">
        <v>17068.26</v>
      </c>
      <c r="E62" s="3" t="s">
        <v>14</v>
      </c>
      <c r="F62" s="3" t="s">
        <v>8</v>
      </c>
      <c r="G62" s="5" t="s">
        <v>15</v>
      </c>
      <c r="H62" s="6"/>
      <c r="I62" s="6"/>
      <c r="J62" s="6"/>
    </row>
    <row r="63" ht="15.75" customHeight="1">
      <c r="A63" s="1">
        <v>43469.0</v>
      </c>
      <c r="B63" s="2" t="s">
        <v>66</v>
      </c>
      <c r="C63" s="3" t="s">
        <v>6</v>
      </c>
      <c r="D63" s="4">
        <v>7185.72</v>
      </c>
      <c r="E63" s="3" t="s">
        <v>67</v>
      </c>
      <c r="F63" s="3" t="s">
        <v>8</v>
      </c>
      <c r="G63" s="5" t="s">
        <v>68</v>
      </c>
      <c r="H63" s="7" t="s">
        <v>322</v>
      </c>
      <c r="I63" s="7" t="s">
        <v>323</v>
      </c>
      <c r="J63" s="7"/>
    </row>
    <row r="64" ht="15.75" customHeight="1">
      <c r="A64" s="1">
        <v>43469.0</v>
      </c>
      <c r="B64" s="7" t="s">
        <v>21</v>
      </c>
      <c r="C64" s="9" t="s">
        <v>6</v>
      </c>
      <c r="D64" s="4">
        <v>316.0</v>
      </c>
      <c r="E64" s="3" t="s">
        <v>22</v>
      </c>
      <c r="F64" s="3" t="s">
        <v>8</v>
      </c>
      <c r="G64" s="5" t="s">
        <v>23</v>
      </c>
      <c r="H64" s="7" t="s">
        <v>324</v>
      </c>
      <c r="I64" s="7" t="s">
        <v>325</v>
      </c>
      <c r="J64" s="7"/>
    </row>
    <row r="65" ht="15.75" customHeight="1">
      <c r="A65" s="1">
        <v>43469.0</v>
      </c>
      <c r="B65" s="7" t="s">
        <v>27</v>
      </c>
      <c r="C65" s="9" t="s">
        <v>6</v>
      </c>
      <c r="D65" s="4">
        <v>32135.29</v>
      </c>
      <c r="E65" s="3" t="s">
        <v>28</v>
      </c>
      <c r="F65" s="3" t="s">
        <v>8</v>
      </c>
      <c r="G65" s="5" t="s">
        <v>29</v>
      </c>
      <c r="H65" s="6"/>
      <c r="I65" s="6"/>
      <c r="J65" s="6"/>
    </row>
    <row r="66" ht="15.75" customHeight="1">
      <c r="A66" s="1">
        <v>43469.0</v>
      </c>
      <c r="B66" s="10" t="s">
        <v>10</v>
      </c>
      <c r="C66" s="3" t="s">
        <v>6</v>
      </c>
      <c r="D66" s="4">
        <v>3677.62</v>
      </c>
      <c r="E66" s="3" t="s">
        <v>11</v>
      </c>
      <c r="F66" s="3" t="s">
        <v>8</v>
      </c>
      <c r="G66" s="5" t="s">
        <v>12</v>
      </c>
      <c r="H66" s="7" t="s">
        <v>326</v>
      </c>
      <c r="I66" s="7" t="s">
        <v>327</v>
      </c>
      <c r="J66" s="7"/>
    </row>
    <row r="67" ht="15.75" customHeight="1">
      <c r="A67" s="1">
        <v>43469.0</v>
      </c>
      <c r="B67" s="2" t="s">
        <v>13</v>
      </c>
      <c r="C67" s="3" t="s">
        <v>6</v>
      </c>
      <c r="D67" s="4">
        <v>5326.6</v>
      </c>
      <c r="E67" s="3" t="s">
        <v>41</v>
      </c>
      <c r="F67" s="3" t="s">
        <v>8</v>
      </c>
      <c r="G67" s="5" t="s">
        <v>42</v>
      </c>
      <c r="H67" s="7" t="s">
        <v>328</v>
      </c>
      <c r="I67" s="7" t="s">
        <v>329</v>
      </c>
      <c r="J67" s="7"/>
    </row>
    <row r="68" ht="15.75" customHeight="1">
      <c r="A68" s="1">
        <v>43469.0</v>
      </c>
      <c r="B68" s="7" t="s">
        <v>27</v>
      </c>
      <c r="C68" s="9" t="s">
        <v>6</v>
      </c>
      <c r="D68" s="4">
        <v>13586.54</v>
      </c>
      <c r="E68" s="3" t="s">
        <v>28</v>
      </c>
      <c r="F68" s="3" t="s">
        <v>8</v>
      </c>
      <c r="G68" s="5" t="s">
        <v>29</v>
      </c>
      <c r="H68" s="6"/>
      <c r="I68" s="6"/>
      <c r="J68" s="6"/>
    </row>
    <row r="69" ht="15.75" customHeight="1">
      <c r="A69" s="1">
        <v>43469.0</v>
      </c>
      <c r="B69" s="10" t="s">
        <v>13</v>
      </c>
      <c r="C69" s="3" t="s">
        <v>6</v>
      </c>
      <c r="D69" s="4">
        <v>1115.0</v>
      </c>
      <c r="E69" s="3" t="s">
        <v>46</v>
      </c>
      <c r="F69" s="3" t="s">
        <v>8</v>
      </c>
      <c r="G69" s="5" t="s">
        <v>47</v>
      </c>
      <c r="H69" s="7" t="s">
        <v>330</v>
      </c>
      <c r="I69" s="7" t="s">
        <v>331</v>
      </c>
      <c r="J69" s="7"/>
    </row>
    <row r="70" ht="15.75" customHeight="1">
      <c r="A70" s="1">
        <v>43469.0</v>
      </c>
      <c r="B70" s="2" t="s">
        <v>66</v>
      </c>
      <c r="C70" s="3" t="s">
        <v>6</v>
      </c>
      <c r="D70" s="4">
        <v>88169.97</v>
      </c>
      <c r="E70" s="3" t="s">
        <v>108</v>
      </c>
      <c r="F70" s="3" t="s">
        <v>8</v>
      </c>
      <c r="G70" s="5" t="s">
        <v>109</v>
      </c>
      <c r="H70" s="7" t="s">
        <v>24</v>
      </c>
      <c r="I70" s="7" t="s">
        <v>332</v>
      </c>
      <c r="J70" s="7"/>
    </row>
    <row r="71" ht="15.75" customHeight="1">
      <c r="A71" s="1">
        <v>43469.0</v>
      </c>
      <c r="B71" s="2" t="s">
        <v>78</v>
      </c>
      <c r="C71" s="3" t="s">
        <v>6</v>
      </c>
      <c r="D71" s="4">
        <v>20539.07</v>
      </c>
      <c r="E71" s="3" t="s">
        <v>79</v>
      </c>
      <c r="F71" s="3" t="s">
        <v>8</v>
      </c>
      <c r="G71" s="5" t="s">
        <v>80</v>
      </c>
      <c r="H71" s="6"/>
      <c r="I71" s="6"/>
      <c r="J71" s="6"/>
    </row>
    <row r="72" ht="15.75" customHeight="1">
      <c r="A72" s="1">
        <v>43469.0</v>
      </c>
      <c r="B72" s="2" t="s">
        <v>95</v>
      </c>
      <c r="C72" s="3" t="s">
        <v>6</v>
      </c>
      <c r="D72" s="4">
        <v>314.6</v>
      </c>
      <c r="E72" s="3" t="s">
        <v>96</v>
      </c>
      <c r="F72" s="3" t="s">
        <v>61</v>
      </c>
      <c r="G72" s="5" t="s">
        <v>4</v>
      </c>
      <c r="H72" s="7" t="s">
        <v>201</v>
      </c>
      <c r="I72" s="7" t="s">
        <v>333</v>
      </c>
      <c r="J72" s="7"/>
    </row>
    <row r="73" ht="15.75" customHeight="1">
      <c r="A73" s="1">
        <v>43469.0</v>
      </c>
      <c r="B73" s="2" t="s">
        <v>81</v>
      </c>
      <c r="C73" s="3" t="s">
        <v>6</v>
      </c>
      <c r="D73" s="4">
        <v>178.72</v>
      </c>
      <c r="E73" s="3" t="s">
        <v>82</v>
      </c>
      <c r="F73" s="3" t="s">
        <v>61</v>
      </c>
      <c r="G73" s="5" t="s">
        <v>83</v>
      </c>
      <c r="H73" s="7" t="s">
        <v>334</v>
      </c>
      <c r="I73" s="7" t="s">
        <v>335</v>
      </c>
      <c r="J73" s="7"/>
    </row>
    <row r="74" ht="15.75" customHeight="1">
      <c r="A74" s="1">
        <v>43469.0</v>
      </c>
      <c r="B74" s="7" t="s">
        <v>27</v>
      </c>
      <c r="C74" s="9" t="s">
        <v>6</v>
      </c>
      <c r="D74" s="4">
        <v>75.3</v>
      </c>
      <c r="E74" s="3" t="s">
        <v>28</v>
      </c>
      <c r="F74" s="3" t="s">
        <v>8</v>
      </c>
      <c r="G74" s="5" t="s">
        <v>29</v>
      </c>
      <c r="H74" s="6"/>
      <c r="I74" s="6"/>
      <c r="J74" s="6"/>
    </row>
    <row r="75" ht="15.75" customHeight="1">
      <c r="A75" s="1">
        <v>43469.0</v>
      </c>
      <c r="B75" s="2" t="s">
        <v>0</v>
      </c>
      <c r="C75" s="3" t="s">
        <v>1</v>
      </c>
      <c r="D75" s="4">
        <v>16020.82</v>
      </c>
      <c r="E75" s="3" t="s">
        <v>2</v>
      </c>
      <c r="F75" s="3" t="s">
        <v>3</v>
      </c>
      <c r="G75" s="5" t="s">
        <v>4</v>
      </c>
      <c r="H75" s="7" t="s">
        <v>203</v>
      </c>
      <c r="I75" s="7" t="s">
        <v>336</v>
      </c>
      <c r="J75" s="7"/>
    </row>
    <row r="76" ht="15.75" customHeight="1">
      <c r="A76" s="1">
        <v>43469.0</v>
      </c>
      <c r="B76" s="2" t="s">
        <v>63</v>
      </c>
      <c r="C76" s="3" t="s">
        <v>6</v>
      </c>
      <c r="D76" s="4">
        <v>12.9</v>
      </c>
      <c r="E76" s="3" t="s">
        <v>64</v>
      </c>
      <c r="F76" s="3" t="s">
        <v>61</v>
      </c>
      <c r="G76" s="5" t="s">
        <v>65</v>
      </c>
      <c r="H76" s="7" t="s">
        <v>337</v>
      </c>
      <c r="I76" s="7" t="s">
        <v>338</v>
      </c>
      <c r="J76" s="7"/>
    </row>
    <row r="77" ht="15.75" customHeight="1">
      <c r="A77" s="1">
        <v>43469.0</v>
      </c>
      <c r="B77" s="2" t="s">
        <v>110</v>
      </c>
      <c r="C77" s="3" t="s">
        <v>6</v>
      </c>
      <c r="D77" s="4">
        <v>1810.0</v>
      </c>
      <c r="E77" s="3" t="s">
        <v>111</v>
      </c>
      <c r="F77" s="3" t="s">
        <v>8</v>
      </c>
      <c r="G77" s="5" t="s">
        <v>112</v>
      </c>
      <c r="H77" s="6"/>
      <c r="I77" s="6"/>
      <c r="J77" s="6"/>
    </row>
    <row r="78" ht="15.75" customHeight="1">
      <c r="A78" s="1">
        <v>43469.0</v>
      </c>
      <c r="B78" s="2" t="s">
        <v>63</v>
      </c>
      <c r="C78" s="3" t="s">
        <v>6</v>
      </c>
      <c r="D78" s="4">
        <v>15205.0</v>
      </c>
      <c r="E78" s="3" t="s">
        <v>113</v>
      </c>
      <c r="F78" s="3" t="s">
        <v>8</v>
      </c>
      <c r="G78" s="5" t="s">
        <v>65</v>
      </c>
      <c r="H78" s="7" t="s">
        <v>38</v>
      </c>
      <c r="I78" s="7" t="s">
        <v>339</v>
      </c>
      <c r="J78" s="7"/>
    </row>
    <row r="79" ht="15.75" customHeight="1">
      <c r="A79" s="1">
        <v>43469.0</v>
      </c>
      <c r="B79" s="2" t="s">
        <v>114</v>
      </c>
      <c r="C79" s="3" t="s">
        <v>6</v>
      </c>
      <c r="D79" s="4">
        <v>1002.0</v>
      </c>
      <c r="E79" s="3" t="s">
        <v>115</v>
      </c>
      <c r="F79" s="3" t="s">
        <v>8</v>
      </c>
      <c r="G79" s="5" t="s">
        <v>116</v>
      </c>
      <c r="H79" s="6"/>
      <c r="I79" s="6"/>
      <c r="J79" s="6"/>
    </row>
    <row r="80" ht="15.75" customHeight="1">
      <c r="A80" s="1">
        <v>43469.0</v>
      </c>
      <c r="B80" s="2" t="s">
        <v>59</v>
      </c>
      <c r="C80" s="3" t="s">
        <v>6</v>
      </c>
      <c r="D80" s="4">
        <v>643.39</v>
      </c>
      <c r="E80" s="3" t="s">
        <v>60</v>
      </c>
      <c r="F80" s="3" t="s">
        <v>61</v>
      </c>
      <c r="G80" s="5" t="s">
        <v>62</v>
      </c>
      <c r="H80" s="7" t="s">
        <v>340</v>
      </c>
      <c r="I80" s="7" t="s">
        <v>341</v>
      </c>
      <c r="J80" s="7"/>
    </row>
    <row r="81" ht="15.75" customHeight="1">
      <c r="A81" s="1">
        <v>43469.0</v>
      </c>
      <c r="B81" s="2" t="s">
        <v>78</v>
      </c>
      <c r="C81" s="3" t="s">
        <v>6</v>
      </c>
      <c r="D81" s="4">
        <v>7192.0</v>
      </c>
      <c r="E81" s="3" t="s">
        <v>117</v>
      </c>
      <c r="F81" s="3" t="s">
        <v>61</v>
      </c>
      <c r="G81" s="5" t="s">
        <v>80</v>
      </c>
      <c r="H81" s="7" t="s">
        <v>342</v>
      </c>
      <c r="I81" s="7" t="s">
        <v>343</v>
      </c>
      <c r="J81" s="7"/>
    </row>
    <row r="82" ht="15.75" customHeight="1">
      <c r="A82" s="1">
        <v>43469.0</v>
      </c>
      <c r="B82" s="2" t="s">
        <v>0</v>
      </c>
      <c r="C82" s="3" t="s">
        <v>1</v>
      </c>
      <c r="D82" s="4">
        <v>130.69</v>
      </c>
      <c r="E82" s="3" t="s">
        <v>344</v>
      </c>
      <c r="F82" s="3" t="s">
        <v>3</v>
      </c>
      <c r="G82" s="5" t="s">
        <v>4</v>
      </c>
      <c r="H82" s="7" t="s">
        <v>345</v>
      </c>
      <c r="I82" s="7" t="s">
        <v>346</v>
      </c>
      <c r="J82" s="6"/>
    </row>
    <row r="83" ht="15.75" customHeight="1">
      <c r="A83" s="1">
        <v>43469.0</v>
      </c>
      <c r="B83" s="2" t="s">
        <v>118</v>
      </c>
      <c r="C83" s="3" t="s">
        <v>1</v>
      </c>
      <c r="D83" s="4">
        <v>342.47</v>
      </c>
      <c r="E83" s="3" t="s">
        <v>119</v>
      </c>
      <c r="F83" s="3" t="s">
        <v>3</v>
      </c>
      <c r="G83" s="5" t="s">
        <v>120</v>
      </c>
      <c r="H83" s="6"/>
      <c r="I83" s="6"/>
      <c r="J83" s="6"/>
    </row>
    <row r="84" ht="15.75" customHeight="1">
      <c r="A84" s="1">
        <v>43469.0</v>
      </c>
      <c r="B84" s="2" t="s">
        <v>56</v>
      </c>
      <c r="C84" s="3" t="s">
        <v>6</v>
      </c>
      <c r="D84" s="4">
        <v>1086.4</v>
      </c>
      <c r="E84" s="3" t="s">
        <v>121</v>
      </c>
      <c r="F84" s="3" t="s">
        <v>8</v>
      </c>
      <c r="G84" s="5" t="s">
        <v>122</v>
      </c>
      <c r="H84" s="7" t="s">
        <v>347</v>
      </c>
      <c r="I84" s="7" t="s">
        <v>348</v>
      </c>
      <c r="J84" s="6"/>
    </row>
    <row r="85" ht="15.75" customHeight="1">
      <c r="A85" s="1">
        <v>43469.0</v>
      </c>
      <c r="B85" s="2" t="s">
        <v>123</v>
      </c>
      <c r="C85" s="3" t="s">
        <v>6</v>
      </c>
      <c r="D85" s="4">
        <v>7.18</v>
      </c>
      <c r="E85" s="3" t="s">
        <v>124</v>
      </c>
      <c r="F85" s="3" t="s">
        <v>61</v>
      </c>
      <c r="G85" s="5" t="s">
        <v>125</v>
      </c>
      <c r="H85" s="6"/>
      <c r="I85" s="6"/>
      <c r="J85" s="6"/>
    </row>
    <row r="86" ht="15.75" customHeight="1">
      <c r="A86" s="1">
        <v>43469.0</v>
      </c>
      <c r="B86" s="2" t="s">
        <v>59</v>
      </c>
      <c r="C86" s="3" t="s">
        <v>6</v>
      </c>
      <c r="D86" s="4">
        <v>13.07</v>
      </c>
      <c r="E86" s="3" t="s">
        <v>126</v>
      </c>
      <c r="F86" s="3" t="s">
        <v>8</v>
      </c>
      <c r="G86" s="5" t="s">
        <v>62</v>
      </c>
      <c r="H86" s="7" t="s">
        <v>349</v>
      </c>
      <c r="I86" s="7" t="s">
        <v>350</v>
      </c>
      <c r="J86" s="7"/>
    </row>
    <row r="87" ht="15.75" customHeight="1">
      <c r="A87" s="1">
        <v>43471.0</v>
      </c>
      <c r="B87" s="2" t="s">
        <v>0</v>
      </c>
      <c r="C87" s="3" t="s">
        <v>1</v>
      </c>
      <c r="D87" s="4">
        <v>389.57</v>
      </c>
      <c r="E87" s="3" t="s">
        <v>2</v>
      </c>
      <c r="F87" s="3" t="s">
        <v>3</v>
      </c>
      <c r="G87" s="5" t="s">
        <v>4</v>
      </c>
      <c r="H87" s="7" t="s">
        <v>351</v>
      </c>
      <c r="I87" s="7" t="s">
        <v>352</v>
      </c>
      <c r="J87" s="7"/>
    </row>
    <row r="88" ht="15.75" customHeight="1">
      <c r="A88" s="1">
        <v>43472.0</v>
      </c>
      <c r="B88" s="2" t="s">
        <v>0</v>
      </c>
      <c r="C88" s="3" t="s">
        <v>1</v>
      </c>
      <c r="D88" s="4">
        <v>5429.81</v>
      </c>
      <c r="E88" s="3" t="s">
        <v>2</v>
      </c>
      <c r="F88" s="3" t="s">
        <v>3</v>
      </c>
      <c r="G88" s="5" t="s">
        <v>4</v>
      </c>
      <c r="H88" s="7" t="s">
        <v>75</v>
      </c>
      <c r="I88" s="7" t="s">
        <v>353</v>
      </c>
      <c r="J88" s="7"/>
    </row>
    <row r="89" ht="15.75" customHeight="1">
      <c r="A89" s="1">
        <v>43472.0</v>
      </c>
      <c r="B89" s="7" t="s">
        <v>27</v>
      </c>
      <c r="C89" s="9" t="s">
        <v>6</v>
      </c>
      <c r="D89" s="4">
        <v>0.02</v>
      </c>
      <c r="E89" s="3" t="s">
        <v>28</v>
      </c>
      <c r="F89" s="3" t="s">
        <v>8</v>
      </c>
      <c r="G89" s="5" t="s">
        <v>29</v>
      </c>
      <c r="H89" s="7" t="s">
        <v>354</v>
      </c>
      <c r="I89" s="7" t="s">
        <v>355</v>
      </c>
      <c r="J89" s="7"/>
    </row>
    <row r="90" ht="15.75" customHeight="1">
      <c r="A90" s="1">
        <v>43472.0</v>
      </c>
      <c r="B90" s="2" t="s">
        <v>0</v>
      </c>
      <c r="C90" s="3" t="s">
        <v>1</v>
      </c>
      <c r="D90" s="4">
        <v>475456.07</v>
      </c>
      <c r="E90" s="3" t="s">
        <v>2</v>
      </c>
      <c r="F90" s="3" t="s">
        <v>3</v>
      </c>
      <c r="G90" s="5" t="s">
        <v>4</v>
      </c>
      <c r="H90" s="7" t="s">
        <v>356</v>
      </c>
      <c r="I90" s="7" t="s">
        <v>357</v>
      </c>
      <c r="J90" s="7"/>
    </row>
    <row r="91" ht="15.75" customHeight="1">
      <c r="A91" s="1">
        <v>43472.0</v>
      </c>
      <c r="B91" s="2" t="s">
        <v>63</v>
      </c>
      <c r="C91" s="3" t="s">
        <v>6</v>
      </c>
      <c r="D91" s="4">
        <v>80584.0</v>
      </c>
      <c r="E91" s="3" t="s">
        <v>113</v>
      </c>
      <c r="F91" s="3" t="s">
        <v>8</v>
      </c>
      <c r="G91" s="5" t="s">
        <v>65</v>
      </c>
      <c r="H91" s="6"/>
      <c r="I91" s="6"/>
      <c r="J91" s="6"/>
    </row>
    <row r="92" ht="15.75" customHeight="1">
      <c r="A92" s="1">
        <v>43472.0</v>
      </c>
      <c r="B92" s="2" t="s">
        <v>110</v>
      </c>
      <c r="C92" s="3" t="s">
        <v>6</v>
      </c>
      <c r="D92" s="4">
        <v>1315.31</v>
      </c>
      <c r="E92" s="3" t="s">
        <v>127</v>
      </c>
      <c r="F92" s="3" t="s">
        <v>8</v>
      </c>
      <c r="G92" s="5" t="s">
        <v>128</v>
      </c>
      <c r="H92" s="7" t="s">
        <v>358</v>
      </c>
      <c r="I92" s="7" t="s">
        <v>359</v>
      </c>
      <c r="J92" s="7"/>
    </row>
    <row r="93" ht="15.75" customHeight="1">
      <c r="A93" s="1">
        <v>43472.0</v>
      </c>
      <c r="B93" s="2" t="s">
        <v>53</v>
      </c>
      <c r="C93" s="3" t="s">
        <v>6</v>
      </c>
      <c r="D93" s="4">
        <v>16027.41</v>
      </c>
      <c r="E93" s="3" t="s">
        <v>129</v>
      </c>
      <c r="F93" s="3" t="s">
        <v>8</v>
      </c>
      <c r="G93" s="5" t="s">
        <v>130</v>
      </c>
      <c r="H93" s="7" t="s">
        <v>360</v>
      </c>
      <c r="I93" s="7" t="s">
        <v>361</v>
      </c>
      <c r="J93" s="7"/>
    </row>
    <row r="94" ht="15.75" customHeight="1">
      <c r="A94" s="1">
        <v>43472.0</v>
      </c>
      <c r="B94" s="2" t="s">
        <v>13</v>
      </c>
      <c r="C94" s="3" t="s">
        <v>6</v>
      </c>
      <c r="D94" s="4">
        <v>526.67</v>
      </c>
      <c r="E94" s="3" t="s">
        <v>46</v>
      </c>
      <c r="F94" s="3" t="s">
        <v>8</v>
      </c>
      <c r="G94" s="5" t="s">
        <v>47</v>
      </c>
      <c r="H94" s="6"/>
      <c r="I94" s="6"/>
      <c r="J94" s="6"/>
    </row>
    <row r="95" ht="15.75" customHeight="1">
      <c r="A95" s="1">
        <v>43472.0</v>
      </c>
      <c r="B95" s="2" t="s">
        <v>105</v>
      </c>
      <c r="C95" s="3" t="s">
        <v>6</v>
      </c>
      <c r="D95" s="4">
        <v>1075.47</v>
      </c>
      <c r="E95" s="3" t="s">
        <v>106</v>
      </c>
      <c r="F95" s="3" t="s">
        <v>8</v>
      </c>
      <c r="G95" s="5" t="s">
        <v>107</v>
      </c>
      <c r="H95" s="7" t="s">
        <v>362</v>
      </c>
      <c r="I95" s="7" t="s">
        <v>363</v>
      </c>
      <c r="J95" s="7"/>
    </row>
    <row r="96" ht="15.75" customHeight="1">
      <c r="A96" s="1">
        <v>43472.0</v>
      </c>
      <c r="B96" s="2" t="s">
        <v>38</v>
      </c>
      <c r="C96" s="3" t="s">
        <v>6</v>
      </c>
      <c r="D96" s="4">
        <v>5674.1</v>
      </c>
      <c r="E96" s="3" t="s">
        <v>39</v>
      </c>
      <c r="F96" s="3" t="s">
        <v>8</v>
      </c>
      <c r="G96" s="5" t="s">
        <v>40</v>
      </c>
      <c r="H96" s="7" t="s">
        <v>364</v>
      </c>
      <c r="I96" s="7" t="s">
        <v>365</v>
      </c>
      <c r="J96" s="7"/>
    </row>
    <row r="97" ht="15.75" customHeight="1">
      <c r="A97" s="1">
        <v>43472.0</v>
      </c>
      <c r="B97" s="2" t="s">
        <v>13</v>
      </c>
      <c r="C97" s="3" t="s">
        <v>6</v>
      </c>
      <c r="D97" s="4">
        <v>6318.25</v>
      </c>
      <c r="E97" s="3" t="s">
        <v>14</v>
      </c>
      <c r="F97" s="3" t="s">
        <v>8</v>
      </c>
      <c r="G97" s="5" t="s">
        <v>15</v>
      </c>
      <c r="H97" s="7" t="s">
        <v>366</v>
      </c>
      <c r="I97" s="7" t="s">
        <v>367</v>
      </c>
      <c r="J97" s="7"/>
    </row>
    <row r="98" ht="15.75" customHeight="1">
      <c r="A98" s="1">
        <v>43472.0</v>
      </c>
      <c r="B98" s="7" t="s">
        <v>27</v>
      </c>
      <c r="C98" s="9" t="s">
        <v>6</v>
      </c>
      <c r="D98" s="4">
        <v>1595.07</v>
      </c>
      <c r="E98" s="3" t="s">
        <v>28</v>
      </c>
      <c r="F98" s="3" t="s">
        <v>8</v>
      </c>
      <c r="G98" s="5" t="s">
        <v>29</v>
      </c>
      <c r="H98" s="6"/>
      <c r="I98" s="6"/>
      <c r="J98" s="6"/>
    </row>
    <row r="99" ht="15.75" customHeight="1">
      <c r="A99" s="1">
        <v>43472.0</v>
      </c>
      <c r="B99" s="10" t="s">
        <v>69</v>
      </c>
      <c r="C99" s="3" t="s">
        <v>6</v>
      </c>
      <c r="D99" s="4">
        <v>6569.5</v>
      </c>
      <c r="E99" s="3" t="s">
        <v>131</v>
      </c>
      <c r="F99" s="3" t="s">
        <v>8</v>
      </c>
      <c r="G99" s="5" t="s">
        <v>132</v>
      </c>
      <c r="H99" s="7" t="s">
        <v>368</v>
      </c>
      <c r="I99" s="7" t="s">
        <v>369</v>
      </c>
      <c r="J99" s="7"/>
    </row>
    <row r="100" ht="15.75" customHeight="1">
      <c r="A100" s="1">
        <v>43472.0</v>
      </c>
      <c r="B100" s="2" t="s">
        <v>86</v>
      </c>
      <c r="C100" s="3" t="s">
        <v>6</v>
      </c>
      <c r="D100" s="4">
        <v>191.57</v>
      </c>
      <c r="E100" s="3" t="s">
        <v>133</v>
      </c>
      <c r="F100" s="3" t="s">
        <v>8</v>
      </c>
      <c r="G100" s="5" t="s">
        <v>134</v>
      </c>
      <c r="H100" s="6"/>
      <c r="I100" s="6"/>
      <c r="J100" s="6"/>
    </row>
    <row r="101" ht="15.75" customHeight="1">
      <c r="A101" s="1">
        <v>43472.0</v>
      </c>
      <c r="B101" s="7" t="s">
        <v>27</v>
      </c>
      <c r="C101" s="9" t="s">
        <v>6</v>
      </c>
      <c r="D101" s="4">
        <v>526.97</v>
      </c>
      <c r="E101" s="3" t="s">
        <v>28</v>
      </c>
      <c r="F101" s="3" t="s">
        <v>8</v>
      </c>
      <c r="G101" s="5" t="s">
        <v>29</v>
      </c>
      <c r="H101" s="7" t="s">
        <v>370</v>
      </c>
      <c r="I101" s="7" t="s">
        <v>371</v>
      </c>
      <c r="J101" s="7"/>
    </row>
    <row r="102" ht="15.75" customHeight="1">
      <c r="A102" s="1">
        <v>43472.0</v>
      </c>
      <c r="B102" s="10" t="s">
        <v>16</v>
      </c>
      <c r="C102" s="3" t="s">
        <v>6</v>
      </c>
      <c r="D102" s="4">
        <v>25610.0</v>
      </c>
      <c r="E102" s="3" t="s">
        <v>17</v>
      </c>
      <c r="F102" s="3" t="s">
        <v>8</v>
      </c>
      <c r="G102" s="5" t="s">
        <v>18</v>
      </c>
      <c r="H102" s="6"/>
      <c r="I102" s="6"/>
      <c r="J102" s="6"/>
    </row>
    <row r="103" ht="15.75" customHeight="1">
      <c r="A103" s="1">
        <v>43472.0</v>
      </c>
      <c r="B103" s="2" t="s">
        <v>16</v>
      </c>
      <c r="C103" s="3" t="s">
        <v>6</v>
      </c>
      <c r="D103" s="4">
        <v>167492.81</v>
      </c>
      <c r="E103" s="3" t="s">
        <v>93</v>
      </c>
      <c r="F103" s="3" t="s">
        <v>8</v>
      </c>
      <c r="G103" s="5" t="s">
        <v>94</v>
      </c>
      <c r="H103" s="7" t="s">
        <v>242</v>
      </c>
      <c r="I103" s="7" t="s">
        <v>372</v>
      </c>
      <c r="J103" s="7"/>
    </row>
    <row r="104" ht="15.75" customHeight="1">
      <c r="A104" s="1">
        <v>43472.0</v>
      </c>
      <c r="B104" s="2" t="s">
        <v>16</v>
      </c>
      <c r="C104" s="3" t="s">
        <v>6</v>
      </c>
      <c r="D104" s="4">
        <v>1656.0</v>
      </c>
      <c r="E104" s="3" t="s">
        <v>33</v>
      </c>
      <c r="F104" s="3" t="s">
        <v>8</v>
      </c>
      <c r="G104" s="5" t="s">
        <v>34</v>
      </c>
      <c r="H104" s="6"/>
      <c r="I104" s="6"/>
      <c r="J104" s="6"/>
    </row>
    <row r="105" ht="15.75" customHeight="1">
      <c r="A105" s="1">
        <v>43472.0</v>
      </c>
      <c r="B105" s="2" t="s">
        <v>5</v>
      </c>
      <c r="C105" s="3" t="s">
        <v>6</v>
      </c>
      <c r="D105" s="4">
        <v>3850.0</v>
      </c>
      <c r="E105" s="3" t="s">
        <v>7</v>
      </c>
      <c r="F105" s="3" t="s">
        <v>8</v>
      </c>
      <c r="G105" s="5" t="s">
        <v>9</v>
      </c>
      <c r="H105" s="7" t="s">
        <v>27</v>
      </c>
      <c r="I105" s="7" t="s">
        <v>373</v>
      </c>
      <c r="J105" s="6"/>
    </row>
    <row r="106" ht="15.75" customHeight="1">
      <c r="A106" s="1">
        <v>43472.0</v>
      </c>
      <c r="B106" s="2" t="s">
        <v>81</v>
      </c>
      <c r="C106" s="3" t="s">
        <v>6</v>
      </c>
      <c r="D106" s="4">
        <v>181.07</v>
      </c>
      <c r="E106" s="3" t="s">
        <v>82</v>
      </c>
      <c r="F106" s="3" t="s">
        <v>61</v>
      </c>
      <c r="G106" s="5" t="s">
        <v>83</v>
      </c>
      <c r="H106" s="6"/>
      <c r="I106" s="6"/>
      <c r="J106" s="6"/>
    </row>
    <row r="107" ht="15.75" customHeight="1">
      <c r="A107" s="1">
        <v>43472.0</v>
      </c>
      <c r="B107" s="2" t="s">
        <v>135</v>
      </c>
      <c r="C107" s="3" t="s">
        <v>6</v>
      </c>
      <c r="D107" s="4">
        <v>10498.0</v>
      </c>
      <c r="E107" s="3" t="s">
        <v>136</v>
      </c>
      <c r="F107" s="3" t="s">
        <v>8</v>
      </c>
      <c r="G107" s="5" t="s">
        <v>137</v>
      </c>
      <c r="H107" s="7" t="s">
        <v>374</v>
      </c>
      <c r="I107" s="7" t="s">
        <v>375</v>
      </c>
      <c r="J107" s="7"/>
    </row>
    <row r="108" ht="15.75" customHeight="1">
      <c r="A108" s="1">
        <v>43472.0</v>
      </c>
      <c r="B108" s="2" t="s">
        <v>110</v>
      </c>
      <c r="C108" s="3" t="s">
        <v>6</v>
      </c>
      <c r="D108" s="4">
        <v>1474.11</v>
      </c>
      <c r="E108" s="3" t="s">
        <v>111</v>
      </c>
      <c r="F108" s="3" t="s">
        <v>8</v>
      </c>
      <c r="G108" s="5" t="s">
        <v>112</v>
      </c>
      <c r="H108" s="6"/>
      <c r="I108" s="6"/>
      <c r="J108" s="6"/>
    </row>
    <row r="109" ht="15.75" customHeight="1">
      <c r="A109" s="1">
        <v>43472.0</v>
      </c>
      <c r="B109" s="2" t="s">
        <v>69</v>
      </c>
      <c r="C109" s="3" t="s">
        <v>6</v>
      </c>
      <c r="D109" s="4">
        <v>150.0</v>
      </c>
      <c r="E109" s="3" t="s">
        <v>138</v>
      </c>
      <c r="F109" s="3" t="s">
        <v>8</v>
      </c>
      <c r="G109" s="5" t="s">
        <v>139</v>
      </c>
      <c r="H109" s="12" t="s">
        <v>182</v>
      </c>
      <c r="I109" s="12"/>
      <c r="J109" s="12"/>
    </row>
    <row r="110" ht="15.75" customHeight="1">
      <c r="A110" s="1">
        <v>43472.0</v>
      </c>
      <c r="B110" s="2" t="s">
        <v>72</v>
      </c>
      <c r="C110" s="3" t="s">
        <v>6</v>
      </c>
      <c r="D110" s="4">
        <v>2000.0</v>
      </c>
      <c r="E110" s="3" t="s">
        <v>73</v>
      </c>
      <c r="F110" s="3" t="s">
        <v>8</v>
      </c>
      <c r="G110" s="5" t="s">
        <v>74</v>
      </c>
      <c r="H110" s="13" t="s">
        <v>197</v>
      </c>
      <c r="I110" s="13" t="s">
        <v>376</v>
      </c>
      <c r="J110" s="12"/>
    </row>
    <row r="111" ht="15.75" customHeight="1">
      <c r="A111" s="1">
        <v>43472.0</v>
      </c>
      <c r="B111" s="2" t="s">
        <v>66</v>
      </c>
      <c r="C111" s="3" t="s">
        <v>6</v>
      </c>
      <c r="D111" s="4">
        <v>1061.05</v>
      </c>
      <c r="E111" s="3" t="s">
        <v>67</v>
      </c>
      <c r="F111" s="3" t="s">
        <v>8</v>
      </c>
      <c r="G111" s="5" t="s">
        <v>68</v>
      </c>
      <c r="H111" s="13" t="s">
        <v>377</v>
      </c>
      <c r="I111" s="13" t="s">
        <v>378</v>
      </c>
      <c r="J111" s="13"/>
    </row>
    <row r="112" ht="15.75" customHeight="1">
      <c r="A112" s="1">
        <v>43472.0</v>
      </c>
      <c r="B112" s="2" t="s">
        <v>140</v>
      </c>
      <c r="C112" s="3" t="s">
        <v>6</v>
      </c>
      <c r="D112" s="4">
        <v>31897.44</v>
      </c>
      <c r="E112" s="3" t="s">
        <v>141</v>
      </c>
      <c r="F112" s="3" t="s">
        <v>8</v>
      </c>
      <c r="G112" s="5" t="s">
        <v>142</v>
      </c>
      <c r="H112" s="13" t="s">
        <v>379</v>
      </c>
      <c r="I112" s="13" t="s">
        <v>380</v>
      </c>
      <c r="J112" s="13"/>
    </row>
    <row r="113" ht="15.75" customHeight="1">
      <c r="A113" s="1">
        <v>43472.0</v>
      </c>
      <c r="B113" s="2" t="s">
        <v>63</v>
      </c>
      <c r="C113" s="3" t="s">
        <v>6</v>
      </c>
      <c r="D113" s="4">
        <v>318.0</v>
      </c>
      <c r="E113" s="3" t="s">
        <v>143</v>
      </c>
      <c r="F113" s="3" t="s">
        <v>8</v>
      </c>
      <c r="G113" s="5" t="s">
        <v>144</v>
      </c>
      <c r="H113" s="12"/>
      <c r="I113" s="12"/>
      <c r="J113" s="12"/>
    </row>
    <row r="114" ht="15.75" customHeight="1">
      <c r="A114" s="1">
        <v>43472.0</v>
      </c>
      <c r="B114" s="2" t="s">
        <v>114</v>
      </c>
      <c r="C114" s="3" t="s">
        <v>6</v>
      </c>
      <c r="D114" s="4">
        <v>45551.84</v>
      </c>
      <c r="E114" s="3" t="s">
        <v>145</v>
      </c>
      <c r="F114" s="3" t="s">
        <v>8</v>
      </c>
      <c r="G114" s="5" t="s">
        <v>146</v>
      </c>
      <c r="H114" s="7" t="s">
        <v>0</v>
      </c>
      <c r="I114" s="7" t="s">
        <v>381</v>
      </c>
      <c r="J114" s="7"/>
    </row>
    <row r="115" ht="15.75" customHeight="1">
      <c r="A115" s="1">
        <v>43472.0</v>
      </c>
      <c r="B115" s="2" t="s">
        <v>147</v>
      </c>
      <c r="C115" s="3" t="s">
        <v>6</v>
      </c>
      <c r="D115" s="4">
        <v>30194.25</v>
      </c>
      <c r="E115" s="3" t="s">
        <v>148</v>
      </c>
      <c r="F115" s="3" t="s">
        <v>8</v>
      </c>
      <c r="G115" s="5" t="s">
        <v>149</v>
      </c>
      <c r="H115" s="7" t="s">
        <v>382</v>
      </c>
      <c r="I115" s="7" t="s">
        <v>383</v>
      </c>
      <c r="J115" s="7"/>
    </row>
    <row r="116" ht="15.75" customHeight="1">
      <c r="A116" s="1">
        <v>43472.0</v>
      </c>
      <c r="B116" s="7" t="s">
        <v>27</v>
      </c>
      <c r="C116" s="9" t="s">
        <v>6</v>
      </c>
      <c r="D116" s="4">
        <v>662.5</v>
      </c>
      <c r="E116" s="3" t="s">
        <v>28</v>
      </c>
      <c r="F116" s="3" t="s">
        <v>8</v>
      </c>
      <c r="G116" s="5" t="s">
        <v>29</v>
      </c>
      <c r="H116" s="12"/>
      <c r="I116" s="12"/>
      <c r="J116" s="12"/>
    </row>
    <row r="117" ht="15.75" customHeight="1">
      <c r="A117" s="1">
        <v>43472.0</v>
      </c>
      <c r="B117" s="10" t="s">
        <v>59</v>
      </c>
      <c r="C117" s="3" t="s">
        <v>6</v>
      </c>
      <c r="D117" s="4">
        <v>743.62</v>
      </c>
      <c r="E117" s="3" t="s">
        <v>60</v>
      </c>
      <c r="F117" s="3" t="s">
        <v>61</v>
      </c>
      <c r="G117" s="5" t="s">
        <v>62</v>
      </c>
      <c r="H117" s="13" t="s">
        <v>384</v>
      </c>
      <c r="I117" s="7" t="s">
        <v>385</v>
      </c>
      <c r="J117" s="7"/>
    </row>
    <row r="118" ht="15.75" customHeight="1">
      <c r="A118" s="1">
        <v>43472.0</v>
      </c>
      <c r="B118" s="2" t="s">
        <v>0</v>
      </c>
      <c r="C118" s="3" t="s">
        <v>1</v>
      </c>
      <c r="D118" s="4">
        <v>3000.0</v>
      </c>
      <c r="E118" s="3" t="s">
        <v>96</v>
      </c>
      <c r="F118" s="3" t="s">
        <v>61</v>
      </c>
      <c r="G118" s="5" t="s">
        <v>4</v>
      </c>
      <c r="H118" s="13" t="s">
        <v>95</v>
      </c>
      <c r="I118" s="7" t="s">
        <v>386</v>
      </c>
      <c r="J118" s="7"/>
    </row>
    <row r="119" ht="15.75" customHeight="1">
      <c r="A119" s="1">
        <v>43472.0</v>
      </c>
      <c r="B119" s="2" t="s">
        <v>72</v>
      </c>
      <c r="C119" s="3" t="s">
        <v>6</v>
      </c>
      <c r="D119" s="4">
        <v>118085.0</v>
      </c>
      <c r="E119" s="3" t="s">
        <v>150</v>
      </c>
      <c r="F119" s="3" t="s">
        <v>61</v>
      </c>
      <c r="G119" s="5" t="s">
        <v>151</v>
      </c>
      <c r="H119" s="12"/>
      <c r="I119" s="12"/>
      <c r="J119" s="12"/>
    </row>
    <row r="120" ht="15.75" customHeight="1">
      <c r="A120" s="1">
        <v>43472.0</v>
      </c>
      <c r="B120" s="2" t="s">
        <v>86</v>
      </c>
      <c r="C120" s="3" t="s">
        <v>6</v>
      </c>
      <c r="D120" s="4">
        <v>2762.86</v>
      </c>
      <c r="E120" s="3" t="s">
        <v>104</v>
      </c>
      <c r="F120" s="3" t="s">
        <v>61</v>
      </c>
      <c r="G120" s="5" t="s">
        <v>88</v>
      </c>
      <c r="H120" s="13" t="s">
        <v>387</v>
      </c>
      <c r="I120" s="13" t="s">
        <v>388</v>
      </c>
      <c r="J120" s="13"/>
    </row>
    <row r="121" ht="15.75" customHeight="1">
      <c r="A121" s="1">
        <v>43472.0</v>
      </c>
      <c r="B121" s="2" t="s">
        <v>78</v>
      </c>
      <c r="C121" s="3" t="s">
        <v>6</v>
      </c>
      <c r="D121" s="4">
        <v>26937.74</v>
      </c>
      <c r="E121" s="3" t="s">
        <v>79</v>
      </c>
      <c r="F121" s="3" t="s">
        <v>8</v>
      </c>
      <c r="G121" s="5" t="s">
        <v>80</v>
      </c>
      <c r="H121" s="13" t="s">
        <v>118</v>
      </c>
      <c r="I121" s="13" t="s">
        <v>389</v>
      </c>
      <c r="J121" s="13"/>
    </row>
    <row r="122" ht="15.75" customHeight="1">
      <c r="A122" s="1">
        <v>43472.0</v>
      </c>
      <c r="B122" s="2" t="s">
        <v>63</v>
      </c>
      <c r="C122" s="3" t="s">
        <v>6</v>
      </c>
      <c r="D122" s="4">
        <v>121.74</v>
      </c>
      <c r="E122" s="3" t="s">
        <v>64</v>
      </c>
      <c r="F122" s="3" t="s">
        <v>61</v>
      </c>
      <c r="G122" s="5" t="s">
        <v>65</v>
      </c>
      <c r="H122" s="13" t="s">
        <v>390</v>
      </c>
      <c r="I122" s="13" t="s">
        <v>391</v>
      </c>
      <c r="J122" s="13"/>
    </row>
    <row r="123" ht="15.75" customHeight="1">
      <c r="A123" s="1">
        <v>43472.0</v>
      </c>
      <c r="B123" s="2" t="s">
        <v>13</v>
      </c>
      <c r="C123" s="3" t="s">
        <v>6</v>
      </c>
      <c r="D123" s="4">
        <v>199.26</v>
      </c>
      <c r="E123" s="3" t="s">
        <v>41</v>
      </c>
      <c r="F123" s="3" t="s">
        <v>8</v>
      </c>
      <c r="G123" s="5" t="s">
        <v>42</v>
      </c>
      <c r="H123" s="12"/>
      <c r="I123" s="12"/>
      <c r="J123" s="12"/>
    </row>
    <row r="124" ht="15.75" customHeight="1">
      <c r="A124" s="1">
        <v>43472.0</v>
      </c>
      <c r="B124" s="2" t="s">
        <v>59</v>
      </c>
      <c r="C124" s="3" t="s">
        <v>1</v>
      </c>
      <c r="D124" s="4">
        <v>123.73</v>
      </c>
      <c r="E124" s="3" t="s">
        <v>60</v>
      </c>
      <c r="F124" s="3" t="s">
        <v>61</v>
      </c>
      <c r="G124" s="5" t="s">
        <v>62</v>
      </c>
      <c r="H124" s="13" t="s">
        <v>392</v>
      </c>
      <c r="I124" s="13" t="s">
        <v>393</v>
      </c>
      <c r="J124" s="13"/>
    </row>
    <row r="125" ht="15.75" customHeight="1">
      <c r="A125" s="1">
        <v>43472.0</v>
      </c>
      <c r="B125" s="2" t="s">
        <v>123</v>
      </c>
      <c r="C125" s="3" t="s">
        <v>6</v>
      </c>
      <c r="D125" s="4">
        <v>1126.89</v>
      </c>
      <c r="E125" s="3" t="s">
        <v>124</v>
      </c>
      <c r="F125" s="3" t="s">
        <v>61</v>
      </c>
      <c r="G125" s="5" t="s">
        <v>125</v>
      </c>
      <c r="H125" s="12"/>
      <c r="I125" s="12"/>
      <c r="J125" s="12"/>
    </row>
    <row r="126" ht="15.75" customHeight="1">
      <c r="A126" s="1">
        <v>43472.0</v>
      </c>
      <c r="B126" s="2" t="s">
        <v>118</v>
      </c>
      <c r="C126" s="3" t="s">
        <v>1</v>
      </c>
      <c r="D126" s="4">
        <v>132.58</v>
      </c>
      <c r="E126" s="3" t="s">
        <v>119</v>
      </c>
      <c r="F126" s="3" t="s">
        <v>3</v>
      </c>
      <c r="G126" s="5" t="s">
        <v>120</v>
      </c>
      <c r="H126" s="13" t="s">
        <v>394</v>
      </c>
      <c r="I126" s="13" t="s">
        <v>395</v>
      </c>
      <c r="J126" s="13"/>
    </row>
    <row r="127" ht="15.75" customHeight="1">
      <c r="A127" s="1">
        <v>43472.0</v>
      </c>
      <c r="B127" s="7" t="s">
        <v>21</v>
      </c>
      <c r="C127" s="9" t="s">
        <v>6</v>
      </c>
      <c r="D127" s="4">
        <v>793.83</v>
      </c>
      <c r="E127" s="3" t="s">
        <v>22</v>
      </c>
      <c r="F127" s="3" t="s">
        <v>8</v>
      </c>
      <c r="G127" s="5" t="s">
        <v>23</v>
      </c>
      <c r="H127" s="12"/>
      <c r="I127" s="12"/>
      <c r="J127" s="12"/>
    </row>
    <row r="128" ht="15.75" customHeight="1">
      <c r="A128" s="1">
        <v>43472.0</v>
      </c>
      <c r="B128" s="2" t="s">
        <v>0</v>
      </c>
      <c r="C128" s="3" t="s">
        <v>1</v>
      </c>
      <c r="D128" s="4">
        <v>15766.2</v>
      </c>
      <c r="E128" s="3" t="s">
        <v>2</v>
      </c>
      <c r="F128" s="3" t="s">
        <v>3</v>
      </c>
      <c r="G128" s="5" t="s">
        <v>4</v>
      </c>
      <c r="H128" s="13" t="s">
        <v>396</v>
      </c>
      <c r="I128" s="13" t="s">
        <v>397</v>
      </c>
      <c r="J128" s="13"/>
    </row>
    <row r="129" ht="15.75" customHeight="1">
      <c r="A129" s="1">
        <v>43473.0</v>
      </c>
      <c r="B129" s="2" t="s">
        <v>0</v>
      </c>
      <c r="C129" s="3" t="s">
        <v>1</v>
      </c>
      <c r="D129" s="4">
        <v>2758.13</v>
      </c>
      <c r="E129" s="3" t="s">
        <v>2</v>
      </c>
      <c r="F129" s="3" t="s">
        <v>3</v>
      </c>
      <c r="G129" s="5" t="s">
        <v>4</v>
      </c>
      <c r="H129" s="13" t="s">
        <v>398</v>
      </c>
      <c r="I129" s="13" t="s">
        <v>399</v>
      </c>
      <c r="J129" s="13"/>
    </row>
    <row r="130" ht="15.75" customHeight="1">
      <c r="A130" s="1">
        <v>43473.0</v>
      </c>
      <c r="B130" s="2" t="s">
        <v>86</v>
      </c>
      <c r="C130" s="3" t="s">
        <v>6</v>
      </c>
      <c r="D130" s="4">
        <v>107.94</v>
      </c>
      <c r="E130" s="3" t="s">
        <v>133</v>
      </c>
      <c r="F130" s="3" t="s">
        <v>8</v>
      </c>
      <c r="G130" s="5" t="s">
        <v>134</v>
      </c>
      <c r="H130" s="13" t="s">
        <v>400</v>
      </c>
      <c r="I130" s="13" t="s">
        <v>401</v>
      </c>
      <c r="J130" s="13"/>
    </row>
    <row r="131" ht="15.75" customHeight="1">
      <c r="A131" s="1">
        <v>43473.0</v>
      </c>
      <c r="B131" s="7" t="s">
        <v>27</v>
      </c>
      <c r="C131" s="9" t="s">
        <v>6</v>
      </c>
      <c r="D131" s="4">
        <v>0.01</v>
      </c>
      <c r="E131" s="3" t="s">
        <v>28</v>
      </c>
      <c r="F131" s="3" t="s">
        <v>8</v>
      </c>
      <c r="G131" s="5" t="s">
        <v>29</v>
      </c>
      <c r="H131" s="13" t="s">
        <v>402</v>
      </c>
      <c r="I131" s="13" t="s">
        <v>403</v>
      </c>
      <c r="J131" s="13"/>
    </row>
    <row r="132" ht="15.75" customHeight="1">
      <c r="A132" s="1">
        <v>43473.0</v>
      </c>
      <c r="B132" s="2" t="s">
        <v>0</v>
      </c>
      <c r="C132" s="3" t="s">
        <v>1</v>
      </c>
      <c r="D132" s="4">
        <v>810221.27</v>
      </c>
      <c r="E132" s="3" t="s">
        <v>2</v>
      </c>
      <c r="F132" s="3" t="s">
        <v>3</v>
      </c>
      <c r="G132" s="5" t="s">
        <v>4</v>
      </c>
      <c r="H132" s="13" t="s">
        <v>404</v>
      </c>
      <c r="I132" s="13" t="s">
        <v>405</v>
      </c>
      <c r="J132" s="13"/>
    </row>
    <row r="133" ht="15.75" customHeight="1">
      <c r="A133" s="1">
        <v>43473.0</v>
      </c>
      <c r="B133" s="2" t="s">
        <v>21</v>
      </c>
      <c r="C133" s="3" t="s">
        <v>6</v>
      </c>
      <c r="D133" s="4">
        <v>360.81</v>
      </c>
      <c r="E133" s="3" t="s">
        <v>91</v>
      </c>
      <c r="F133" s="3" t="s">
        <v>8</v>
      </c>
      <c r="G133" s="5" t="s">
        <v>92</v>
      </c>
      <c r="H133" s="12"/>
      <c r="I133" s="12"/>
      <c r="J133" s="12"/>
    </row>
    <row r="134" ht="15.75" customHeight="1">
      <c r="A134" s="1">
        <v>43473.0</v>
      </c>
      <c r="B134" s="2" t="s">
        <v>13</v>
      </c>
      <c r="C134" s="3" t="s">
        <v>6</v>
      </c>
      <c r="D134" s="4">
        <v>16297.16</v>
      </c>
      <c r="E134" s="3" t="s">
        <v>14</v>
      </c>
      <c r="F134" s="3" t="s">
        <v>8</v>
      </c>
      <c r="G134" s="5" t="s">
        <v>15</v>
      </c>
      <c r="H134" s="7" t="s">
        <v>406</v>
      </c>
      <c r="I134" s="7" t="s">
        <v>407</v>
      </c>
      <c r="J134" s="7"/>
    </row>
    <row r="135" ht="15.75" customHeight="1">
      <c r="A135" s="1">
        <v>43473.0</v>
      </c>
      <c r="B135" s="2" t="s">
        <v>10</v>
      </c>
      <c r="C135" s="3" t="s">
        <v>6</v>
      </c>
      <c r="D135" s="4">
        <v>2610.0</v>
      </c>
      <c r="E135" s="3" t="s">
        <v>11</v>
      </c>
      <c r="F135" s="3" t="s">
        <v>8</v>
      </c>
      <c r="G135" s="5" t="s">
        <v>12</v>
      </c>
      <c r="H135" s="12"/>
      <c r="I135" s="12"/>
      <c r="J135" s="12"/>
    </row>
    <row r="136" ht="15.75" customHeight="1">
      <c r="A136" s="1">
        <v>43473.0</v>
      </c>
      <c r="B136" s="7" t="s">
        <v>27</v>
      </c>
      <c r="C136" s="9" t="s">
        <v>6</v>
      </c>
      <c r="D136" s="4">
        <v>12261.17</v>
      </c>
      <c r="E136" s="3" t="s">
        <v>28</v>
      </c>
      <c r="F136" s="3" t="s">
        <v>8</v>
      </c>
      <c r="G136" s="5" t="s">
        <v>29</v>
      </c>
      <c r="H136" s="7" t="s">
        <v>408</v>
      </c>
      <c r="I136" s="7" t="s">
        <v>409</v>
      </c>
      <c r="J136" s="7"/>
    </row>
    <row r="137" ht="15.75" customHeight="1">
      <c r="A137" s="1">
        <v>43473.0</v>
      </c>
      <c r="B137" s="10" t="s">
        <v>123</v>
      </c>
      <c r="C137" s="3" t="s">
        <v>6</v>
      </c>
      <c r="D137" s="4">
        <v>3274.69</v>
      </c>
      <c r="E137" s="3" t="s">
        <v>152</v>
      </c>
      <c r="F137" s="3" t="s">
        <v>8</v>
      </c>
      <c r="G137" s="5" t="s">
        <v>125</v>
      </c>
      <c r="H137" s="12"/>
      <c r="I137" s="12"/>
      <c r="J137" s="12"/>
    </row>
    <row r="138" ht="15.75" customHeight="1">
      <c r="A138" s="1">
        <v>43473.0</v>
      </c>
      <c r="B138" s="2" t="s">
        <v>95</v>
      </c>
      <c r="C138" s="3" t="s">
        <v>6</v>
      </c>
      <c r="D138" s="4">
        <v>60.49</v>
      </c>
      <c r="E138" s="3" t="s">
        <v>96</v>
      </c>
      <c r="F138" s="3" t="s">
        <v>61</v>
      </c>
      <c r="G138" s="5" t="s">
        <v>4</v>
      </c>
      <c r="H138" s="7" t="s">
        <v>410</v>
      </c>
      <c r="I138" s="7" t="s">
        <v>411</v>
      </c>
      <c r="J138" s="7"/>
    </row>
    <row r="139" ht="15.75" customHeight="1">
      <c r="A139" s="1">
        <v>43473.0</v>
      </c>
      <c r="B139" s="2" t="s">
        <v>5</v>
      </c>
      <c r="C139" s="3" t="s">
        <v>6</v>
      </c>
      <c r="D139" s="4">
        <v>100000.0</v>
      </c>
      <c r="E139" s="3" t="s">
        <v>7</v>
      </c>
      <c r="F139" s="3" t="s">
        <v>8</v>
      </c>
      <c r="G139" s="5" t="s">
        <v>9</v>
      </c>
      <c r="H139" s="12"/>
      <c r="I139" s="12"/>
      <c r="J139" s="12"/>
    </row>
    <row r="140" ht="15.75" customHeight="1">
      <c r="A140" s="1">
        <v>43473.0</v>
      </c>
      <c r="B140" s="2" t="s">
        <v>16</v>
      </c>
      <c r="C140" s="3" t="s">
        <v>6</v>
      </c>
      <c r="D140" s="4">
        <v>12000.0</v>
      </c>
      <c r="E140" s="3" t="s">
        <v>153</v>
      </c>
      <c r="F140" s="3" t="s">
        <v>8</v>
      </c>
      <c r="G140" s="5" t="s">
        <v>154</v>
      </c>
      <c r="H140" s="7" t="s">
        <v>412</v>
      </c>
      <c r="I140" s="7" t="s">
        <v>413</v>
      </c>
      <c r="J140" s="7"/>
    </row>
    <row r="141" ht="15.75" customHeight="1">
      <c r="A141" s="1">
        <v>43473.0</v>
      </c>
      <c r="B141" s="2" t="s">
        <v>135</v>
      </c>
      <c r="C141" s="3" t="s">
        <v>6</v>
      </c>
      <c r="D141" s="4">
        <v>7609.0</v>
      </c>
      <c r="E141" s="3" t="s">
        <v>136</v>
      </c>
      <c r="F141" s="3" t="s">
        <v>8</v>
      </c>
      <c r="G141" s="5" t="s">
        <v>137</v>
      </c>
      <c r="H141" s="7" t="s">
        <v>414</v>
      </c>
      <c r="I141" s="7" t="s">
        <v>415</v>
      </c>
      <c r="J141" s="7"/>
    </row>
    <row r="142" ht="15.75" customHeight="1">
      <c r="A142" s="1">
        <v>43473.0</v>
      </c>
      <c r="B142" s="2" t="s">
        <v>114</v>
      </c>
      <c r="C142" s="3" t="s">
        <v>6</v>
      </c>
      <c r="D142" s="4">
        <v>1659.0</v>
      </c>
      <c r="E142" s="3" t="s">
        <v>115</v>
      </c>
      <c r="F142" s="3" t="s">
        <v>8</v>
      </c>
      <c r="G142" s="5" t="s">
        <v>116</v>
      </c>
      <c r="H142" s="12"/>
      <c r="I142" s="12"/>
      <c r="J142" s="12"/>
    </row>
    <row r="143" ht="15.75" customHeight="1">
      <c r="A143" s="1">
        <v>43473.0</v>
      </c>
      <c r="B143" s="2" t="s">
        <v>56</v>
      </c>
      <c r="C143" s="3" t="s">
        <v>6</v>
      </c>
      <c r="D143" s="4">
        <v>2135.69</v>
      </c>
      <c r="E143" s="3" t="s">
        <v>57</v>
      </c>
      <c r="F143" s="3" t="s">
        <v>8</v>
      </c>
      <c r="G143" s="5" t="s">
        <v>58</v>
      </c>
      <c r="H143" s="13" t="s">
        <v>416</v>
      </c>
      <c r="I143" s="13" t="s">
        <v>417</v>
      </c>
      <c r="J143" s="12"/>
    </row>
    <row r="144" ht="15.75" customHeight="1">
      <c r="A144" s="1">
        <v>43473.0</v>
      </c>
      <c r="B144" s="2" t="s">
        <v>72</v>
      </c>
      <c r="C144" s="3" t="s">
        <v>6</v>
      </c>
      <c r="D144" s="4">
        <v>2318.69</v>
      </c>
      <c r="E144" s="3" t="s">
        <v>73</v>
      </c>
      <c r="F144" s="3" t="s">
        <v>8</v>
      </c>
      <c r="G144" s="5" t="s">
        <v>74</v>
      </c>
      <c r="H144" s="13" t="s">
        <v>48</v>
      </c>
      <c r="I144" s="13" t="s">
        <v>418</v>
      </c>
      <c r="J144" s="13"/>
    </row>
    <row r="145" ht="15.75" customHeight="1">
      <c r="A145" s="1">
        <v>43473.0</v>
      </c>
      <c r="B145" s="2" t="s">
        <v>78</v>
      </c>
      <c r="C145" s="3" t="s">
        <v>6</v>
      </c>
      <c r="D145" s="4">
        <v>10685.0</v>
      </c>
      <c r="E145" s="3" t="s">
        <v>79</v>
      </c>
      <c r="F145" s="3" t="s">
        <v>8</v>
      </c>
      <c r="G145" s="5" t="s">
        <v>80</v>
      </c>
      <c r="H145" s="13" t="s">
        <v>419</v>
      </c>
      <c r="I145" s="13" t="s">
        <v>420</v>
      </c>
      <c r="J145" s="13"/>
    </row>
    <row r="146" ht="15.75" customHeight="1">
      <c r="A146" s="1">
        <v>43473.0</v>
      </c>
      <c r="B146" s="2" t="s">
        <v>16</v>
      </c>
      <c r="C146" s="3" t="s">
        <v>6</v>
      </c>
      <c r="D146" s="4">
        <v>204.99</v>
      </c>
      <c r="E146" s="3" t="s">
        <v>155</v>
      </c>
      <c r="F146" s="3" t="s">
        <v>8</v>
      </c>
      <c r="G146" s="5" t="s">
        <v>156</v>
      </c>
      <c r="H146" s="13" t="s">
        <v>421</v>
      </c>
      <c r="I146" s="13" t="s">
        <v>422</v>
      </c>
      <c r="J146" s="13"/>
    </row>
    <row r="147" ht="15.75" customHeight="1">
      <c r="A147" s="1">
        <v>43473.0</v>
      </c>
      <c r="B147" s="2" t="s">
        <v>16</v>
      </c>
      <c r="C147" s="3" t="s">
        <v>6</v>
      </c>
      <c r="D147" s="4">
        <v>12174.98</v>
      </c>
      <c r="E147" s="3" t="s">
        <v>99</v>
      </c>
      <c r="F147" s="3" t="s">
        <v>8</v>
      </c>
      <c r="G147" s="5" t="s">
        <v>100</v>
      </c>
      <c r="H147" s="13" t="s">
        <v>423</v>
      </c>
      <c r="I147" s="13" t="s">
        <v>424</v>
      </c>
      <c r="J147" s="13"/>
    </row>
    <row r="148" ht="15.75" customHeight="1">
      <c r="A148" s="1">
        <v>43473.0</v>
      </c>
      <c r="B148" s="2" t="s">
        <v>16</v>
      </c>
      <c r="C148" s="3" t="s">
        <v>6</v>
      </c>
      <c r="D148" s="4">
        <v>12620.03</v>
      </c>
      <c r="E148" s="3" t="s">
        <v>157</v>
      </c>
      <c r="F148" s="3" t="s">
        <v>8</v>
      </c>
      <c r="G148" s="5" t="s">
        <v>158</v>
      </c>
      <c r="H148" s="13" t="s">
        <v>86</v>
      </c>
      <c r="I148" s="7" t="s">
        <v>425</v>
      </c>
      <c r="J148" s="7"/>
    </row>
    <row r="149" ht="15.75" customHeight="1">
      <c r="A149" s="1">
        <v>43473.0</v>
      </c>
      <c r="B149" s="2" t="s">
        <v>147</v>
      </c>
      <c r="C149" s="3" t="s">
        <v>6</v>
      </c>
      <c r="D149" s="4">
        <v>6525.9</v>
      </c>
      <c r="E149" s="3" t="s">
        <v>148</v>
      </c>
      <c r="F149" s="3" t="s">
        <v>8</v>
      </c>
      <c r="G149" s="5" t="s">
        <v>149</v>
      </c>
      <c r="H149" s="13" t="s">
        <v>426</v>
      </c>
      <c r="I149" s="13" t="s">
        <v>427</v>
      </c>
      <c r="J149" s="13"/>
    </row>
    <row r="150" ht="15.75" customHeight="1">
      <c r="A150" s="1">
        <v>43473.0</v>
      </c>
      <c r="B150" s="2" t="s">
        <v>59</v>
      </c>
      <c r="C150" s="3" t="s">
        <v>6</v>
      </c>
      <c r="D150" s="4">
        <v>1191.23</v>
      </c>
      <c r="E150" s="3" t="s">
        <v>60</v>
      </c>
      <c r="F150" s="3" t="s">
        <v>61</v>
      </c>
      <c r="G150" s="5" t="s">
        <v>62</v>
      </c>
      <c r="H150" s="13" t="s">
        <v>428</v>
      </c>
      <c r="I150" s="13" t="s">
        <v>429</v>
      </c>
      <c r="J150" s="13"/>
    </row>
    <row r="151" ht="15.75" customHeight="1">
      <c r="A151" s="1">
        <v>43473.0</v>
      </c>
      <c r="B151" s="2" t="s">
        <v>123</v>
      </c>
      <c r="C151" s="3" t="s">
        <v>6</v>
      </c>
      <c r="D151" s="4">
        <v>0.01</v>
      </c>
      <c r="E151" s="3" t="s">
        <v>124</v>
      </c>
      <c r="F151" s="3" t="s">
        <v>61</v>
      </c>
      <c r="G151" s="5" t="s">
        <v>125</v>
      </c>
      <c r="H151" s="13" t="s">
        <v>430</v>
      </c>
      <c r="I151" s="13" t="s">
        <v>431</v>
      </c>
      <c r="J151" s="13"/>
    </row>
    <row r="152" ht="15.75" customHeight="1">
      <c r="A152" s="1">
        <v>43473.0</v>
      </c>
      <c r="B152" s="2" t="s">
        <v>78</v>
      </c>
      <c r="C152" s="3" t="s">
        <v>1</v>
      </c>
      <c r="D152" s="4">
        <v>5670.61</v>
      </c>
      <c r="E152" s="3" t="s">
        <v>117</v>
      </c>
      <c r="F152" s="3" t="s">
        <v>61</v>
      </c>
      <c r="G152" s="5" t="s">
        <v>80</v>
      </c>
      <c r="H152" s="13" t="s">
        <v>432</v>
      </c>
      <c r="I152" s="13" t="s">
        <v>433</v>
      </c>
      <c r="J152" s="12"/>
    </row>
    <row r="153" ht="15.75" customHeight="1">
      <c r="A153" s="1">
        <v>43473.0</v>
      </c>
      <c r="B153" s="2" t="s">
        <v>105</v>
      </c>
      <c r="C153" s="3" t="s">
        <v>6</v>
      </c>
      <c r="D153" s="4">
        <v>2460.85</v>
      </c>
      <c r="E153" s="3" t="s">
        <v>106</v>
      </c>
      <c r="F153" s="3" t="s">
        <v>8</v>
      </c>
      <c r="G153" s="5" t="s">
        <v>107</v>
      </c>
      <c r="H153" s="13" t="s">
        <v>434</v>
      </c>
      <c r="I153" s="13" t="s">
        <v>435</v>
      </c>
      <c r="J153" s="13"/>
    </row>
    <row r="154" ht="15.75" customHeight="1">
      <c r="A154" s="1">
        <v>43473.0</v>
      </c>
      <c r="B154" s="2" t="s">
        <v>56</v>
      </c>
      <c r="C154" s="3" t="s">
        <v>6</v>
      </c>
      <c r="D154" s="4">
        <v>374.91</v>
      </c>
      <c r="E154" s="3" t="s">
        <v>121</v>
      </c>
      <c r="F154" s="3" t="s">
        <v>8</v>
      </c>
      <c r="G154" s="5" t="s">
        <v>122</v>
      </c>
      <c r="H154" s="13" t="s">
        <v>236</v>
      </c>
      <c r="I154" s="13" t="s">
        <v>436</v>
      </c>
      <c r="J154" s="13"/>
    </row>
    <row r="155" ht="15.75" customHeight="1">
      <c r="A155" s="1">
        <v>43473.0</v>
      </c>
      <c r="B155" s="2" t="s">
        <v>140</v>
      </c>
      <c r="C155" s="3" t="s">
        <v>6</v>
      </c>
      <c r="D155" s="4">
        <v>166.5</v>
      </c>
      <c r="E155" s="3" t="s">
        <v>141</v>
      </c>
      <c r="F155" s="3" t="s">
        <v>8</v>
      </c>
      <c r="G155" s="5" t="s">
        <v>142</v>
      </c>
      <c r="H155" s="13" t="s">
        <v>437</v>
      </c>
      <c r="I155" s="13" t="s">
        <v>438</v>
      </c>
      <c r="J155" s="13"/>
    </row>
    <row r="156" ht="15.75" customHeight="1">
      <c r="A156" s="1">
        <v>43473.0</v>
      </c>
      <c r="B156" s="2" t="s">
        <v>0</v>
      </c>
      <c r="C156" s="3" t="s">
        <v>1</v>
      </c>
      <c r="D156" s="4">
        <v>8933.62</v>
      </c>
      <c r="E156" s="3" t="s">
        <v>2</v>
      </c>
      <c r="F156" s="3" t="s">
        <v>3</v>
      </c>
      <c r="G156" s="5" t="s">
        <v>4</v>
      </c>
      <c r="H156" s="12"/>
      <c r="I156" s="12"/>
      <c r="J156" s="12"/>
    </row>
    <row r="157" ht="15.75" customHeight="1">
      <c r="A157" s="1">
        <v>43474.0</v>
      </c>
      <c r="B157" s="2" t="s">
        <v>16</v>
      </c>
      <c r="C157" s="3" t="s">
        <v>6</v>
      </c>
      <c r="D157" s="4">
        <v>127783.89</v>
      </c>
      <c r="E157" s="3" t="s">
        <v>17</v>
      </c>
      <c r="F157" s="3" t="s">
        <v>8</v>
      </c>
      <c r="G157" s="5" t="s">
        <v>18</v>
      </c>
      <c r="H157" s="13" t="s">
        <v>439</v>
      </c>
      <c r="I157" s="13" t="s">
        <v>440</v>
      </c>
      <c r="J157" s="13"/>
    </row>
    <row r="158" ht="15.75" customHeight="1">
      <c r="A158" s="1">
        <v>43474.0</v>
      </c>
      <c r="B158" s="2" t="s">
        <v>0</v>
      </c>
      <c r="C158" s="3" t="s">
        <v>1</v>
      </c>
      <c r="D158" s="4">
        <v>454113.66</v>
      </c>
      <c r="E158" s="3" t="s">
        <v>2</v>
      </c>
      <c r="F158" s="3" t="s">
        <v>3</v>
      </c>
      <c r="G158" s="5" t="s">
        <v>4</v>
      </c>
      <c r="H158" s="13" t="s">
        <v>441</v>
      </c>
      <c r="I158" s="13" t="s">
        <v>442</v>
      </c>
      <c r="J158" s="13"/>
    </row>
    <row r="159" ht="15.75" customHeight="1">
      <c r="A159" s="1">
        <v>43474.0</v>
      </c>
      <c r="B159" s="2" t="s">
        <v>81</v>
      </c>
      <c r="C159" s="3" t="s">
        <v>6</v>
      </c>
      <c r="D159" s="4">
        <v>240505.92</v>
      </c>
      <c r="E159" s="3" t="s">
        <v>82</v>
      </c>
      <c r="F159" s="3" t="s">
        <v>61</v>
      </c>
      <c r="G159" s="5" t="s">
        <v>83</v>
      </c>
      <c r="H159" s="13" t="s">
        <v>443</v>
      </c>
      <c r="I159" s="13" t="s">
        <v>444</v>
      </c>
      <c r="J159" s="13"/>
    </row>
    <row r="160" ht="15.75" customHeight="1">
      <c r="A160" s="1">
        <v>43474.0</v>
      </c>
      <c r="B160" s="2" t="s">
        <v>66</v>
      </c>
      <c r="C160" s="3" t="s">
        <v>6</v>
      </c>
      <c r="D160" s="4">
        <v>566.42</v>
      </c>
      <c r="E160" s="3" t="s">
        <v>108</v>
      </c>
      <c r="F160" s="3" t="s">
        <v>8</v>
      </c>
      <c r="G160" s="5" t="s">
        <v>109</v>
      </c>
      <c r="H160" s="13" t="s">
        <v>445</v>
      </c>
      <c r="I160" s="13" t="s">
        <v>446</v>
      </c>
      <c r="J160" s="13"/>
    </row>
    <row r="161" ht="15.75" customHeight="1">
      <c r="A161" s="1">
        <v>43474.0</v>
      </c>
      <c r="B161" s="2" t="s">
        <v>72</v>
      </c>
      <c r="C161" s="3" t="s">
        <v>6</v>
      </c>
      <c r="D161" s="4">
        <v>1590.59</v>
      </c>
      <c r="E161" s="3" t="s">
        <v>73</v>
      </c>
      <c r="F161" s="3" t="s">
        <v>8</v>
      </c>
      <c r="G161" s="5" t="s">
        <v>74</v>
      </c>
      <c r="H161" s="12"/>
      <c r="I161" s="12"/>
      <c r="J161" s="12"/>
    </row>
    <row r="162" ht="15.75" customHeight="1">
      <c r="A162" s="1">
        <v>43474.0</v>
      </c>
      <c r="B162" s="2" t="s">
        <v>10</v>
      </c>
      <c r="C162" s="3" t="s">
        <v>6</v>
      </c>
      <c r="D162" s="4">
        <v>439.68</v>
      </c>
      <c r="E162" s="3" t="s">
        <v>11</v>
      </c>
      <c r="F162" s="3" t="s">
        <v>8</v>
      </c>
      <c r="G162" s="5" t="s">
        <v>12</v>
      </c>
      <c r="H162" s="13" t="s">
        <v>447</v>
      </c>
      <c r="I162" s="13" t="s">
        <v>448</v>
      </c>
      <c r="J162" s="13"/>
    </row>
    <row r="163" ht="15.75" customHeight="1">
      <c r="A163" s="1">
        <v>43474.0</v>
      </c>
      <c r="B163" s="2" t="s">
        <v>13</v>
      </c>
      <c r="C163" s="3" t="s">
        <v>6</v>
      </c>
      <c r="D163" s="4">
        <v>2705.33</v>
      </c>
      <c r="E163" s="3" t="s">
        <v>14</v>
      </c>
      <c r="F163" s="3" t="s">
        <v>8</v>
      </c>
      <c r="G163" s="5" t="s">
        <v>15</v>
      </c>
      <c r="H163" s="12"/>
      <c r="I163" s="12"/>
      <c r="J163" s="12"/>
    </row>
    <row r="164" ht="15.75" customHeight="1">
      <c r="A164" s="1">
        <v>43474.0</v>
      </c>
      <c r="B164" s="2" t="s">
        <v>16</v>
      </c>
      <c r="C164" s="3" t="s">
        <v>6</v>
      </c>
      <c r="D164" s="4">
        <v>31139.94</v>
      </c>
      <c r="E164" s="3" t="s">
        <v>93</v>
      </c>
      <c r="F164" s="3" t="s">
        <v>8</v>
      </c>
      <c r="G164" s="5" t="s">
        <v>94</v>
      </c>
      <c r="H164" s="13" t="s">
        <v>231</v>
      </c>
      <c r="I164" s="13" t="s">
        <v>449</v>
      </c>
      <c r="J164" s="13"/>
    </row>
    <row r="165" ht="15.75" customHeight="1">
      <c r="A165" s="1">
        <v>43474.0</v>
      </c>
      <c r="B165" s="2" t="s">
        <v>13</v>
      </c>
      <c r="C165" s="3" t="s">
        <v>6</v>
      </c>
      <c r="D165" s="4">
        <v>2065.97</v>
      </c>
      <c r="E165" s="3" t="s">
        <v>46</v>
      </c>
      <c r="F165" s="3" t="s">
        <v>8</v>
      </c>
      <c r="G165" s="5" t="s">
        <v>47</v>
      </c>
      <c r="H165" s="12"/>
      <c r="I165" s="12"/>
      <c r="J165" s="12"/>
    </row>
    <row r="166" ht="15.75" customHeight="1">
      <c r="A166" s="1">
        <v>43474.0</v>
      </c>
      <c r="B166" s="2" t="s">
        <v>53</v>
      </c>
      <c r="C166" s="3" t="s">
        <v>6</v>
      </c>
      <c r="D166" s="4">
        <v>443.65</v>
      </c>
      <c r="E166" s="3" t="s">
        <v>54</v>
      </c>
      <c r="F166" s="3" t="s">
        <v>8</v>
      </c>
      <c r="G166" s="5" t="s">
        <v>55</v>
      </c>
      <c r="H166" s="7" t="s">
        <v>450</v>
      </c>
      <c r="I166" s="7" t="s">
        <v>451</v>
      </c>
      <c r="J166" s="7"/>
    </row>
    <row r="167" ht="15.75" customHeight="1">
      <c r="A167" s="1">
        <v>43474.0</v>
      </c>
      <c r="B167" s="2" t="s">
        <v>135</v>
      </c>
      <c r="C167" s="3" t="s">
        <v>6</v>
      </c>
      <c r="D167" s="4">
        <v>24257.7</v>
      </c>
      <c r="E167" s="3" t="s">
        <v>136</v>
      </c>
      <c r="F167" s="3" t="s">
        <v>8</v>
      </c>
      <c r="G167" s="5" t="s">
        <v>137</v>
      </c>
      <c r="H167" s="12"/>
      <c r="I167" s="12"/>
      <c r="J167" s="12"/>
    </row>
    <row r="168" ht="15.75" customHeight="1">
      <c r="A168" s="1">
        <v>43474.0</v>
      </c>
      <c r="B168" s="2" t="s">
        <v>38</v>
      </c>
      <c r="C168" s="3" t="s">
        <v>6</v>
      </c>
      <c r="D168" s="4">
        <v>5850.3</v>
      </c>
      <c r="E168" s="3" t="s">
        <v>39</v>
      </c>
      <c r="F168" s="3" t="s">
        <v>8</v>
      </c>
      <c r="G168" s="5" t="s">
        <v>40</v>
      </c>
      <c r="H168" s="7" t="s">
        <v>147</v>
      </c>
      <c r="I168" s="7" t="s">
        <v>452</v>
      </c>
      <c r="J168" s="7"/>
    </row>
    <row r="169" ht="15.75" customHeight="1">
      <c r="A169" s="1">
        <v>43474.0</v>
      </c>
      <c r="B169" s="2" t="s">
        <v>66</v>
      </c>
      <c r="C169" s="3" t="s">
        <v>6</v>
      </c>
      <c r="D169" s="4">
        <v>71248.2</v>
      </c>
      <c r="E169" s="3" t="s">
        <v>67</v>
      </c>
      <c r="F169" s="3" t="s">
        <v>8</v>
      </c>
      <c r="G169" s="5" t="s">
        <v>68</v>
      </c>
      <c r="H169" s="13" t="s">
        <v>5</v>
      </c>
      <c r="I169" s="13" t="s">
        <v>453</v>
      </c>
      <c r="J169" s="13"/>
    </row>
    <row r="170" ht="15.75" customHeight="1">
      <c r="A170" s="1">
        <v>43474.0</v>
      </c>
      <c r="B170" s="7" t="s">
        <v>27</v>
      </c>
      <c r="C170" s="9" t="s">
        <v>6</v>
      </c>
      <c r="D170" s="4">
        <v>10238.67</v>
      </c>
      <c r="E170" s="3" t="s">
        <v>28</v>
      </c>
      <c r="F170" s="3" t="s">
        <v>8</v>
      </c>
      <c r="G170" s="5" t="s">
        <v>29</v>
      </c>
      <c r="H170" s="13" t="s">
        <v>454</v>
      </c>
      <c r="I170" s="7" t="s">
        <v>455</v>
      </c>
      <c r="J170" s="7"/>
    </row>
    <row r="171" ht="15.75" customHeight="1">
      <c r="A171" s="1">
        <v>43474.0</v>
      </c>
      <c r="B171" s="7" t="s">
        <v>30</v>
      </c>
      <c r="C171" s="9" t="s">
        <v>6</v>
      </c>
      <c r="D171" s="4">
        <v>1949.85</v>
      </c>
      <c r="E171" s="3" t="s">
        <v>31</v>
      </c>
      <c r="F171" s="3" t="s">
        <v>8</v>
      </c>
      <c r="G171" s="5" t="s">
        <v>32</v>
      </c>
      <c r="H171" s="12"/>
      <c r="I171" s="12"/>
      <c r="J171" s="12"/>
    </row>
    <row r="172" ht="15.75" customHeight="1">
      <c r="A172" s="1">
        <v>43474.0</v>
      </c>
      <c r="B172" s="7" t="s">
        <v>27</v>
      </c>
      <c r="C172" s="9" t="s">
        <v>6</v>
      </c>
      <c r="D172" s="4">
        <v>425.0</v>
      </c>
      <c r="E172" s="3" t="s">
        <v>28</v>
      </c>
      <c r="F172" s="3" t="s">
        <v>8</v>
      </c>
      <c r="G172" s="5" t="s">
        <v>29</v>
      </c>
      <c r="H172" s="13" t="s">
        <v>456</v>
      </c>
      <c r="I172" s="13" t="s">
        <v>457</v>
      </c>
      <c r="J172" s="13"/>
    </row>
    <row r="173" ht="15.75" customHeight="1">
      <c r="A173" s="1">
        <v>43474.0</v>
      </c>
      <c r="B173" s="10" t="s">
        <v>59</v>
      </c>
      <c r="C173" s="3" t="s">
        <v>6</v>
      </c>
      <c r="D173" s="4">
        <v>473.89</v>
      </c>
      <c r="E173" s="3" t="s">
        <v>60</v>
      </c>
      <c r="F173" s="3" t="s">
        <v>61</v>
      </c>
      <c r="G173" s="5" t="s">
        <v>62</v>
      </c>
      <c r="H173" s="13" t="s">
        <v>458</v>
      </c>
      <c r="I173" s="13" t="s">
        <v>459</v>
      </c>
      <c r="J173" s="13"/>
    </row>
    <row r="174" ht="15.75" customHeight="1">
      <c r="A174" s="1">
        <v>43474.0</v>
      </c>
      <c r="B174" s="2" t="s">
        <v>75</v>
      </c>
      <c r="C174" s="3" t="s">
        <v>1</v>
      </c>
      <c r="D174" s="4">
        <v>380.0</v>
      </c>
      <c r="E174" s="3" t="s">
        <v>76</v>
      </c>
      <c r="F174" s="3" t="s">
        <v>61</v>
      </c>
      <c r="G174" s="5" t="s">
        <v>77</v>
      </c>
      <c r="H174" s="13" t="s">
        <v>460</v>
      </c>
      <c r="I174" s="13" t="s">
        <v>461</v>
      </c>
      <c r="J174" s="13"/>
    </row>
    <row r="175" ht="15.75" customHeight="1">
      <c r="A175" s="1">
        <v>43474.0</v>
      </c>
      <c r="B175" s="2" t="s">
        <v>123</v>
      </c>
      <c r="C175" s="3" t="s">
        <v>6</v>
      </c>
      <c r="D175" s="4">
        <v>204.35</v>
      </c>
      <c r="E175" s="3" t="s">
        <v>124</v>
      </c>
      <c r="F175" s="3" t="s">
        <v>61</v>
      </c>
      <c r="G175" s="5" t="s">
        <v>125</v>
      </c>
      <c r="H175" s="12"/>
      <c r="I175" s="12"/>
      <c r="J175" s="12"/>
    </row>
    <row r="176" ht="15.75" customHeight="1">
      <c r="A176" s="1">
        <v>43474.0</v>
      </c>
      <c r="B176" s="2" t="s">
        <v>63</v>
      </c>
      <c r="C176" s="3" t="s">
        <v>6</v>
      </c>
      <c r="D176" s="4">
        <v>356.06</v>
      </c>
      <c r="E176" s="3" t="s">
        <v>64</v>
      </c>
      <c r="F176" s="3" t="s">
        <v>61</v>
      </c>
      <c r="G176" s="5" t="s">
        <v>65</v>
      </c>
      <c r="H176" s="13" t="s">
        <v>462</v>
      </c>
      <c r="I176" s="13" t="s">
        <v>463</v>
      </c>
      <c r="J176" s="13"/>
    </row>
    <row r="177" ht="15.75" customHeight="1">
      <c r="A177" s="1">
        <v>43474.0</v>
      </c>
      <c r="B177" s="2" t="s">
        <v>159</v>
      </c>
      <c r="C177" s="3" t="s">
        <v>6</v>
      </c>
      <c r="D177" s="4">
        <v>64.21</v>
      </c>
      <c r="E177" s="3" t="s">
        <v>160</v>
      </c>
      <c r="F177" s="3" t="s">
        <v>8</v>
      </c>
      <c r="G177" s="5" t="s">
        <v>161</v>
      </c>
      <c r="H177" s="13" t="s">
        <v>464</v>
      </c>
      <c r="I177" s="13" t="s">
        <v>465</v>
      </c>
      <c r="J177" s="13"/>
    </row>
    <row r="178" ht="15.75" customHeight="1">
      <c r="A178" s="1">
        <v>43474.0</v>
      </c>
      <c r="B178" s="2" t="s">
        <v>105</v>
      </c>
      <c r="C178" s="3" t="s">
        <v>6</v>
      </c>
      <c r="D178" s="4">
        <v>380.0</v>
      </c>
      <c r="E178" s="3" t="s">
        <v>106</v>
      </c>
      <c r="F178" s="3" t="s">
        <v>8</v>
      </c>
      <c r="G178" s="5" t="s">
        <v>107</v>
      </c>
      <c r="H178" s="13" t="s">
        <v>466</v>
      </c>
      <c r="I178" s="13" t="s">
        <v>467</v>
      </c>
      <c r="J178" s="13"/>
    </row>
    <row r="179" ht="15.75" customHeight="1">
      <c r="A179" s="1">
        <v>43474.0</v>
      </c>
      <c r="B179" s="2" t="s">
        <v>0</v>
      </c>
      <c r="C179" s="3" t="s">
        <v>1</v>
      </c>
      <c r="D179" s="4">
        <v>12045.47</v>
      </c>
      <c r="E179" s="3" t="s">
        <v>2</v>
      </c>
      <c r="F179" s="3" t="s">
        <v>3</v>
      </c>
      <c r="G179" s="5" t="s">
        <v>4</v>
      </c>
      <c r="H179" s="12"/>
      <c r="I179" s="12"/>
      <c r="J179" s="12"/>
    </row>
    <row r="180" ht="15.75" customHeight="1">
      <c r="A180" s="1">
        <v>43474.0</v>
      </c>
      <c r="B180" s="2" t="s">
        <v>78</v>
      </c>
      <c r="C180" s="3" t="s">
        <v>6</v>
      </c>
      <c r="D180" s="4">
        <v>3500.0</v>
      </c>
      <c r="E180" s="3" t="s">
        <v>79</v>
      </c>
      <c r="F180" s="3" t="s">
        <v>8</v>
      </c>
      <c r="G180" s="5" t="s">
        <v>80</v>
      </c>
      <c r="H180" s="13" t="s">
        <v>468</v>
      </c>
      <c r="I180" s="13" t="s">
        <v>469</v>
      </c>
      <c r="J180" s="13"/>
    </row>
    <row r="181" ht="15.75" customHeight="1">
      <c r="A181" s="1">
        <v>43474.0</v>
      </c>
      <c r="B181" s="7" t="s">
        <v>162</v>
      </c>
      <c r="C181" s="9" t="s">
        <v>6</v>
      </c>
      <c r="D181" s="4">
        <v>28155.0</v>
      </c>
      <c r="E181" s="3" t="s">
        <v>163</v>
      </c>
      <c r="F181" s="3" t="s">
        <v>8</v>
      </c>
      <c r="G181" s="5" t="s">
        <v>164</v>
      </c>
      <c r="H181" s="13" t="s">
        <v>470</v>
      </c>
      <c r="I181" s="13" t="s">
        <v>471</v>
      </c>
      <c r="J181" s="13"/>
    </row>
    <row r="182" ht="15.75" customHeight="1">
      <c r="A182" s="1">
        <v>43474.0</v>
      </c>
      <c r="B182" s="10" t="s">
        <v>35</v>
      </c>
      <c r="C182" s="3" t="s">
        <v>6</v>
      </c>
      <c r="D182" s="4">
        <v>837.61</v>
      </c>
      <c r="E182" s="3" t="s">
        <v>36</v>
      </c>
      <c r="F182" s="3" t="s">
        <v>8</v>
      </c>
      <c r="G182" s="5" t="s">
        <v>37</v>
      </c>
      <c r="H182" s="12"/>
      <c r="I182" s="12"/>
      <c r="J182" s="12"/>
    </row>
    <row r="183" ht="15.75" customHeight="1">
      <c r="A183" s="1">
        <v>43475.0</v>
      </c>
      <c r="B183" s="2" t="s">
        <v>0</v>
      </c>
      <c r="C183" s="3" t="s">
        <v>1</v>
      </c>
      <c r="D183" s="4">
        <v>44508.54</v>
      </c>
      <c r="E183" s="3" t="s">
        <v>2</v>
      </c>
      <c r="F183" s="3" t="s">
        <v>3</v>
      </c>
      <c r="G183" s="5" t="s">
        <v>4</v>
      </c>
      <c r="H183" s="13" t="s">
        <v>472</v>
      </c>
      <c r="I183" s="13" t="s">
        <v>473</v>
      </c>
      <c r="J183" s="13"/>
    </row>
    <row r="184" ht="15.75" customHeight="1">
      <c r="A184" s="1">
        <v>43475.0</v>
      </c>
      <c r="B184" s="2" t="s">
        <v>59</v>
      </c>
      <c r="C184" s="3" t="s">
        <v>6</v>
      </c>
      <c r="D184" s="4">
        <v>1516.11</v>
      </c>
      <c r="E184" s="3" t="s">
        <v>60</v>
      </c>
      <c r="F184" s="3" t="s">
        <v>61</v>
      </c>
      <c r="G184" s="5" t="s">
        <v>62</v>
      </c>
      <c r="H184" s="12"/>
      <c r="I184" s="12"/>
      <c r="J184" s="12"/>
    </row>
    <row r="185" ht="15.75" customHeight="1">
      <c r="A185" s="1">
        <v>43475.0</v>
      </c>
      <c r="B185" s="2" t="s">
        <v>147</v>
      </c>
      <c r="C185" s="3" t="s">
        <v>6</v>
      </c>
      <c r="D185" s="4">
        <v>39092.9</v>
      </c>
      <c r="E185" s="3" t="s">
        <v>148</v>
      </c>
      <c r="F185" s="3" t="s">
        <v>8</v>
      </c>
      <c r="G185" s="5" t="s">
        <v>149</v>
      </c>
      <c r="H185" s="7" t="s">
        <v>474</v>
      </c>
      <c r="I185" s="7" t="s">
        <v>452</v>
      </c>
      <c r="J185" s="7"/>
    </row>
    <row r="186" ht="15.75" customHeight="1">
      <c r="A186" s="1">
        <v>43475.0</v>
      </c>
      <c r="B186" s="2" t="s">
        <v>0</v>
      </c>
      <c r="C186" s="3" t="s">
        <v>1</v>
      </c>
      <c r="D186" s="4">
        <v>602424.76</v>
      </c>
      <c r="E186" s="3" t="s">
        <v>2</v>
      </c>
      <c r="F186" s="3" t="s">
        <v>3</v>
      </c>
      <c r="G186" s="5" t="s">
        <v>4</v>
      </c>
      <c r="H186" s="7" t="s">
        <v>475</v>
      </c>
      <c r="I186" s="7" t="s">
        <v>476</v>
      </c>
      <c r="J186" s="7"/>
    </row>
    <row r="187" ht="15.75" customHeight="1">
      <c r="A187" s="1">
        <v>43475.0</v>
      </c>
      <c r="B187" s="2" t="s">
        <v>13</v>
      </c>
      <c r="C187" s="3" t="s">
        <v>6</v>
      </c>
      <c r="D187" s="4">
        <v>17052.12</v>
      </c>
      <c r="E187" s="3" t="s">
        <v>14</v>
      </c>
      <c r="F187" s="3" t="s">
        <v>8</v>
      </c>
      <c r="G187" s="5" t="s">
        <v>15</v>
      </c>
      <c r="H187" s="13" t="s">
        <v>477</v>
      </c>
      <c r="I187" s="7" t="s">
        <v>455</v>
      </c>
      <c r="J187" s="7"/>
    </row>
    <row r="188" ht="15.75" customHeight="1">
      <c r="A188" s="1">
        <v>43475.0</v>
      </c>
      <c r="B188" s="2" t="s">
        <v>38</v>
      </c>
      <c r="C188" s="3" t="s">
        <v>6</v>
      </c>
      <c r="D188" s="4">
        <v>13299.04</v>
      </c>
      <c r="E188" s="3" t="s">
        <v>39</v>
      </c>
      <c r="F188" s="3" t="s">
        <v>8</v>
      </c>
      <c r="G188" s="5" t="s">
        <v>40</v>
      </c>
      <c r="H188" s="12"/>
      <c r="I188" s="12"/>
      <c r="J188" s="12"/>
    </row>
    <row r="189" ht="15.75" customHeight="1">
      <c r="A189" s="1">
        <v>43475.0</v>
      </c>
      <c r="B189" s="7" t="s">
        <v>30</v>
      </c>
      <c r="C189" s="9" t="s">
        <v>6</v>
      </c>
      <c r="D189" s="4">
        <v>1598.94</v>
      </c>
      <c r="E189" s="3" t="s">
        <v>31</v>
      </c>
      <c r="F189" s="3" t="s">
        <v>8</v>
      </c>
      <c r="G189" s="5" t="s">
        <v>32</v>
      </c>
      <c r="H189" s="13" t="s">
        <v>478</v>
      </c>
      <c r="I189" s="13" t="s">
        <v>479</v>
      </c>
      <c r="J189" s="13"/>
    </row>
    <row r="190" ht="15.75" customHeight="1">
      <c r="A190" s="1">
        <v>43475.0</v>
      </c>
      <c r="B190" s="10" t="s">
        <v>10</v>
      </c>
      <c r="C190" s="3" t="s">
        <v>6</v>
      </c>
      <c r="D190" s="4">
        <v>14435.45</v>
      </c>
      <c r="E190" s="3" t="s">
        <v>11</v>
      </c>
      <c r="F190" s="3" t="s">
        <v>8</v>
      </c>
      <c r="G190" s="5" t="s">
        <v>12</v>
      </c>
      <c r="H190" s="13" t="s">
        <v>480</v>
      </c>
      <c r="I190" s="13" t="s">
        <v>481</v>
      </c>
      <c r="J190" s="13"/>
    </row>
    <row r="191" ht="15.75" customHeight="1">
      <c r="A191" s="1">
        <v>43475.0</v>
      </c>
      <c r="B191" s="2" t="s">
        <v>10</v>
      </c>
      <c r="C191" s="3" t="s">
        <v>6</v>
      </c>
      <c r="D191" s="4">
        <v>8773.68</v>
      </c>
      <c r="E191" s="3" t="s">
        <v>19</v>
      </c>
      <c r="F191" s="3" t="s">
        <v>8</v>
      </c>
      <c r="G191" s="5" t="s">
        <v>20</v>
      </c>
      <c r="H191" s="12"/>
      <c r="I191" s="12"/>
      <c r="J191" s="12"/>
    </row>
    <row r="192" ht="15.75" customHeight="1">
      <c r="A192" s="1">
        <v>43475.0</v>
      </c>
      <c r="B192" s="2" t="s">
        <v>35</v>
      </c>
      <c r="C192" s="3" t="s">
        <v>6</v>
      </c>
      <c r="D192" s="4">
        <v>468.3</v>
      </c>
      <c r="E192" s="3" t="s">
        <v>165</v>
      </c>
      <c r="F192" s="3" t="s">
        <v>8</v>
      </c>
      <c r="G192" s="5" t="s">
        <v>166</v>
      </c>
      <c r="H192" s="13" t="s">
        <v>482</v>
      </c>
      <c r="I192" s="13" t="s">
        <v>483</v>
      </c>
      <c r="J192" s="13"/>
    </row>
    <row r="193" ht="15.75" customHeight="1">
      <c r="A193" s="1">
        <v>43475.0</v>
      </c>
      <c r="B193" s="2" t="s">
        <v>78</v>
      </c>
      <c r="C193" s="3" t="s">
        <v>6</v>
      </c>
      <c r="D193" s="4">
        <v>31332.47</v>
      </c>
      <c r="E193" s="3" t="s">
        <v>79</v>
      </c>
      <c r="F193" s="3" t="s">
        <v>8</v>
      </c>
      <c r="G193" s="5" t="s">
        <v>80</v>
      </c>
      <c r="H193" s="13" t="s">
        <v>484</v>
      </c>
      <c r="I193" s="13" t="s">
        <v>485</v>
      </c>
      <c r="J193" s="13"/>
    </row>
    <row r="194" ht="15.75" customHeight="1">
      <c r="A194" s="1">
        <v>43475.0</v>
      </c>
      <c r="B194" s="7" t="s">
        <v>27</v>
      </c>
      <c r="C194" s="9" t="s">
        <v>6</v>
      </c>
      <c r="D194" s="4">
        <v>241.61</v>
      </c>
      <c r="E194" s="3" t="s">
        <v>28</v>
      </c>
      <c r="F194" s="3" t="s">
        <v>8</v>
      </c>
      <c r="G194" s="5" t="s">
        <v>29</v>
      </c>
      <c r="H194" s="12"/>
      <c r="I194" s="12"/>
      <c r="J194" s="12"/>
    </row>
    <row r="195" ht="15.75" customHeight="1">
      <c r="A195" s="1">
        <v>43475.0</v>
      </c>
      <c r="B195" s="10" t="s">
        <v>86</v>
      </c>
      <c r="C195" s="3" t="s">
        <v>6</v>
      </c>
      <c r="D195" s="4">
        <v>1768.58</v>
      </c>
      <c r="E195" s="3" t="s">
        <v>87</v>
      </c>
      <c r="F195" s="3" t="s">
        <v>8</v>
      </c>
      <c r="G195" s="5" t="s">
        <v>88</v>
      </c>
      <c r="H195" s="7" t="s">
        <v>486</v>
      </c>
      <c r="I195" s="7" t="s">
        <v>487</v>
      </c>
      <c r="J195" s="7"/>
    </row>
    <row r="196" ht="15.75" customHeight="1">
      <c r="A196" s="1">
        <v>43475.0</v>
      </c>
      <c r="B196" s="2" t="s">
        <v>13</v>
      </c>
      <c r="C196" s="3" t="s">
        <v>6</v>
      </c>
      <c r="D196" s="4">
        <v>1114.31</v>
      </c>
      <c r="E196" s="3" t="s">
        <v>46</v>
      </c>
      <c r="F196" s="3" t="s">
        <v>8</v>
      </c>
      <c r="G196" s="5" t="s">
        <v>47</v>
      </c>
      <c r="H196" s="12"/>
      <c r="I196" s="12"/>
      <c r="J196" s="12"/>
    </row>
    <row r="197" ht="15.75" customHeight="1">
      <c r="A197" s="1">
        <v>43475.0</v>
      </c>
      <c r="B197" s="2" t="s">
        <v>16</v>
      </c>
      <c r="C197" s="3" t="s">
        <v>6</v>
      </c>
      <c r="D197" s="4">
        <v>11616.0</v>
      </c>
      <c r="E197" s="3" t="s">
        <v>93</v>
      </c>
      <c r="F197" s="3" t="s">
        <v>8</v>
      </c>
      <c r="G197" s="5" t="s">
        <v>94</v>
      </c>
      <c r="H197" s="13" t="s">
        <v>488</v>
      </c>
      <c r="I197" s="13" t="s">
        <v>489</v>
      </c>
      <c r="J197" s="13"/>
    </row>
    <row r="198" ht="15.75" customHeight="1">
      <c r="A198" s="1">
        <v>43475.0</v>
      </c>
      <c r="B198" s="2" t="s">
        <v>81</v>
      </c>
      <c r="C198" s="3" t="s">
        <v>6</v>
      </c>
      <c r="D198" s="4">
        <v>114912.6</v>
      </c>
      <c r="E198" s="3" t="s">
        <v>82</v>
      </c>
      <c r="F198" s="3" t="s">
        <v>61</v>
      </c>
      <c r="G198" s="5" t="s">
        <v>83</v>
      </c>
      <c r="H198" s="12"/>
      <c r="I198" s="12"/>
      <c r="J198" s="12"/>
    </row>
    <row r="199" ht="15.75" customHeight="1">
      <c r="A199" s="1">
        <v>43475.0</v>
      </c>
      <c r="B199" s="2" t="s">
        <v>95</v>
      </c>
      <c r="C199" s="3" t="s">
        <v>6</v>
      </c>
      <c r="D199" s="4">
        <v>281.85</v>
      </c>
      <c r="E199" s="3" t="s">
        <v>96</v>
      </c>
      <c r="F199" s="3" t="s">
        <v>61</v>
      </c>
      <c r="G199" s="5" t="s">
        <v>4</v>
      </c>
      <c r="H199" s="7" t="s">
        <v>490</v>
      </c>
      <c r="I199" s="7" t="s">
        <v>491</v>
      </c>
      <c r="J199" s="7"/>
    </row>
    <row r="200" ht="15.75" customHeight="1">
      <c r="A200" s="1">
        <v>43475.0</v>
      </c>
      <c r="B200" s="7" t="s">
        <v>135</v>
      </c>
      <c r="C200" s="9" t="s">
        <v>6</v>
      </c>
      <c r="D200" s="4">
        <v>1500.0</v>
      </c>
      <c r="E200" s="3" t="s">
        <v>167</v>
      </c>
      <c r="F200" s="3" t="s">
        <v>8</v>
      </c>
      <c r="G200" s="5" t="s">
        <v>168</v>
      </c>
      <c r="H200" s="12"/>
      <c r="I200" s="12"/>
      <c r="J200" s="12"/>
    </row>
    <row r="201" ht="15.75" customHeight="1">
      <c r="A201" s="1">
        <v>43475.0</v>
      </c>
      <c r="B201" s="10" t="s">
        <v>35</v>
      </c>
      <c r="C201" s="3" t="s">
        <v>6</v>
      </c>
      <c r="D201" s="4">
        <v>1310.85</v>
      </c>
      <c r="E201" s="3" t="s">
        <v>169</v>
      </c>
      <c r="F201" s="3" t="s">
        <v>8</v>
      </c>
      <c r="G201" s="5" t="s">
        <v>170</v>
      </c>
      <c r="H201" s="13" t="s">
        <v>492</v>
      </c>
      <c r="I201" s="13" t="s">
        <v>493</v>
      </c>
      <c r="J201" s="13"/>
    </row>
    <row r="202" ht="15.75" customHeight="1">
      <c r="A202" s="1">
        <v>43475.0</v>
      </c>
      <c r="B202" s="7" t="s">
        <v>171</v>
      </c>
      <c r="C202" s="9" t="s">
        <v>6</v>
      </c>
      <c r="D202" s="4">
        <v>1210.95</v>
      </c>
      <c r="E202" s="3" t="s">
        <v>172</v>
      </c>
      <c r="F202" s="3" t="s">
        <v>8</v>
      </c>
      <c r="G202" s="5" t="s">
        <v>173</v>
      </c>
      <c r="H202" s="12"/>
      <c r="I202" s="12"/>
      <c r="J202" s="12"/>
    </row>
    <row r="203" ht="15.75" customHeight="1">
      <c r="A203" s="1">
        <v>43475.0</v>
      </c>
      <c r="B203" s="7" t="s">
        <v>135</v>
      </c>
      <c r="C203" s="9" t="s">
        <v>6</v>
      </c>
      <c r="D203" s="4">
        <v>76248.63</v>
      </c>
      <c r="E203" s="3" t="s">
        <v>136</v>
      </c>
      <c r="F203" s="3" t="s">
        <v>8</v>
      </c>
      <c r="G203" s="5" t="s">
        <v>137</v>
      </c>
      <c r="H203" s="13" t="s">
        <v>494</v>
      </c>
      <c r="I203" s="13" t="s">
        <v>495</v>
      </c>
      <c r="J203" s="13"/>
    </row>
    <row r="204" ht="15.75" customHeight="1">
      <c r="A204" s="1">
        <v>43475.0</v>
      </c>
      <c r="B204" s="10" t="s">
        <v>72</v>
      </c>
      <c r="C204" s="3" t="s">
        <v>6</v>
      </c>
      <c r="D204" s="4">
        <v>2928.45</v>
      </c>
      <c r="E204" s="3" t="s">
        <v>73</v>
      </c>
      <c r="F204" s="3" t="s">
        <v>8</v>
      </c>
      <c r="G204" s="5" t="s">
        <v>74</v>
      </c>
      <c r="H204" s="6"/>
      <c r="I204" s="6"/>
      <c r="J204" s="6"/>
    </row>
    <row r="205" ht="15.75" customHeight="1">
      <c r="A205" s="1">
        <v>43475.0</v>
      </c>
      <c r="B205" s="7" t="s">
        <v>174</v>
      </c>
      <c r="C205" s="9" t="s">
        <v>6</v>
      </c>
      <c r="D205" s="4">
        <v>270718.55</v>
      </c>
      <c r="E205" s="3" t="s">
        <v>175</v>
      </c>
      <c r="F205" s="3" t="s">
        <v>8</v>
      </c>
      <c r="G205" s="5" t="s">
        <v>176</v>
      </c>
      <c r="H205" s="6"/>
      <c r="I205" s="6"/>
      <c r="J205" s="6"/>
    </row>
    <row r="206" ht="15.75" customHeight="1">
      <c r="A206" s="1">
        <v>43475.0</v>
      </c>
      <c r="B206" s="10" t="s">
        <v>16</v>
      </c>
      <c r="C206" s="3" t="s">
        <v>6</v>
      </c>
      <c r="D206" s="4">
        <v>16055.62</v>
      </c>
      <c r="E206" s="3" t="s">
        <v>33</v>
      </c>
      <c r="F206" s="3" t="s">
        <v>8</v>
      </c>
      <c r="G206" s="5" t="s">
        <v>34</v>
      </c>
      <c r="H206" s="6"/>
      <c r="I206" s="6"/>
      <c r="J206" s="6"/>
    </row>
    <row r="207" ht="15.75" customHeight="1">
      <c r="A207" s="1">
        <v>43475.0</v>
      </c>
      <c r="B207" s="2" t="s">
        <v>16</v>
      </c>
      <c r="C207" s="3" t="s">
        <v>6</v>
      </c>
      <c r="D207" s="4">
        <v>45501.0</v>
      </c>
      <c r="E207" s="3" t="s">
        <v>17</v>
      </c>
      <c r="F207" s="3" t="s">
        <v>8</v>
      </c>
      <c r="G207" s="5" t="s">
        <v>18</v>
      </c>
      <c r="H207" s="6"/>
      <c r="I207" s="6"/>
      <c r="J207" s="6"/>
    </row>
    <row r="208" ht="15.75" customHeight="1">
      <c r="A208" s="1">
        <v>43475.0</v>
      </c>
      <c r="B208" s="2" t="s">
        <v>69</v>
      </c>
      <c r="C208" s="3" t="s">
        <v>6</v>
      </c>
      <c r="D208" s="4">
        <v>11450.0</v>
      </c>
      <c r="E208" s="3" t="s">
        <v>70</v>
      </c>
      <c r="F208" s="3" t="s">
        <v>8</v>
      </c>
      <c r="G208" s="5" t="s">
        <v>71</v>
      </c>
      <c r="H208" s="6"/>
      <c r="I208" s="6"/>
      <c r="J208" s="6"/>
    </row>
    <row r="209" ht="15.75" customHeight="1">
      <c r="A209" s="1">
        <v>43475.0</v>
      </c>
      <c r="B209" s="2" t="s">
        <v>16</v>
      </c>
      <c r="C209" s="3" t="s">
        <v>6</v>
      </c>
      <c r="D209" s="4">
        <v>1089.0</v>
      </c>
      <c r="E209" s="3" t="s">
        <v>177</v>
      </c>
      <c r="F209" s="3" t="s">
        <v>8</v>
      </c>
      <c r="G209" s="5" t="s">
        <v>178</v>
      </c>
      <c r="H209" s="6"/>
      <c r="I209" s="6"/>
      <c r="J209" s="6"/>
    </row>
    <row r="210" ht="15.75" customHeight="1">
      <c r="A210" s="1">
        <v>43475.0</v>
      </c>
      <c r="B210" s="2" t="s">
        <v>43</v>
      </c>
      <c r="C210" s="3" t="s">
        <v>6</v>
      </c>
      <c r="D210" s="4">
        <v>39963.34</v>
      </c>
      <c r="E210" s="3" t="s">
        <v>89</v>
      </c>
      <c r="F210" s="3" t="s">
        <v>8</v>
      </c>
      <c r="G210" s="5" t="s">
        <v>90</v>
      </c>
      <c r="H210" s="6"/>
      <c r="I210" s="6"/>
      <c r="J210" s="6"/>
    </row>
    <row r="211" ht="15.75" customHeight="1">
      <c r="A211" s="1">
        <v>43475.0</v>
      </c>
      <c r="B211" s="2" t="s">
        <v>66</v>
      </c>
      <c r="C211" s="3" t="s">
        <v>6</v>
      </c>
      <c r="D211" s="4">
        <v>4076.9</v>
      </c>
      <c r="E211" s="3" t="s">
        <v>67</v>
      </c>
      <c r="F211" s="3" t="s">
        <v>8</v>
      </c>
      <c r="G211" s="5" t="s">
        <v>68</v>
      </c>
      <c r="H211" s="6"/>
      <c r="I211" s="6"/>
      <c r="J211" s="6"/>
    </row>
    <row r="212" ht="15.75" customHeight="1">
      <c r="A212" s="1">
        <v>43475.0</v>
      </c>
      <c r="B212" s="2" t="s">
        <v>63</v>
      </c>
      <c r="C212" s="3" t="s">
        <v>6</v>
      </c>
      <c r="D212" s="4">
        <v>33902.11</v>
      </c>
      <c r="E212" s="3" t="s">
        <v>143</v>
      </c>
      <c r="F212" s="3" t="s">
        <v>8</v>
      </c>
      <c r="G212" s="5" t="s">
        <v>144</v>
      </c>
      <c r="H212" s="6"/>
      <c r="I212" s="6"/>
      <c r="J212" s="6"/>
    </row>
    <row r="213" ht="15.75" customHeight="1">
      <c r="A213" s="1">
        <v>43475.0</v>
      </c>
      <c r="B213" s="2" t="s">
        <v>21</v>
      </c>
      <c r="C213" s="3" t="s">
        <v>6</v>
      </c>
      <c r="D213" s="4">
        <v>3472.4</v>
      </c>
      <c r="E213" s="3" t="s">
        <v>91</v>
      </c>
      <c r="F213" s="3" t="s">
        <v>8</v>
      </c>
      <c r="G213" s="5" t="s">
        <v>92</v>
      </c>
      <c r="H213" s="6"/>
      <c r="I213" s="6"/>
      <c r="J213" s="6"/>
    </row>
    <row r="214" ht="15.75" customHeight="1">
      <c r="A214" s="1">
        <v>43475.0</v>
      </c>
      <c r="B214" s="2" t="s">
        <v>16</v>
      </c>
      <c r="C214" s="3" t="s">
        <v>6</v>
      </c>
      <c r="D214" s="4">
        <v>125410.26</v>
      </c>
      <c r="E214" s="3" t="s">
        <v>51</v>
      </c>
      <c r="F214" s="3" t="s">
        <v>8</v>
      </c>
      <c r="G214" s="5" t="s">
        <v>52</v>
      </c>
      <c r="H214" s="6"/>
      <c r="I214" s="6"/>
      <c r="J214" s="6"/>
    </row>
    <row r="215" ht="15.75" customHeight="1">
      <c r="A215" s="1">
        <v>43475.0</v>
      </c>
      <c r="B215" s="2" t="s">
        <v>86</v>
      </c>
      <c r="C215" s="3" t="s">
        <v>6</v>
      </c>
      <c r="D215" s="4">
        <v>106000.0</v>
      </c>
      <c r="E215" s="3" t="s">
        <v>133</v>
      </c>
      <c r="F215" s="3" t="s">
        <v>8</v>
      </c>
      <c r="G215" s="5" t="s">
        <v>134</v>
      </c>
      <c r="H215" s="6"/>
      <c r="I215" s="6"/>
      <c r="J215" s="6"/>
    </row>
    <row r="216" ht="15.75" customHeight="1">
      <c r="A216" s="1">
        <v>43475.0</v>
      </c>
      <c r="B216" s="2" t="s">
        <v>10</v>
      </c>
      <c r="C216" s="3" t="s">
        <v>6</v>
      </c>
      <c r="D216" s="4">
        <v>313.4</v>
      </c>
      <c r="E216" s="3" t="s">
        <v>97</v>
      </c>
      <c r="F216" s="3" t="s">
        <v>8</v>
      </c>
      <c r="G216" s="5" t="s">
        <v>98</v>
      </c>
      <c r="H216" s="6"/>
      <c r="I216" s="6"/>
      <c r="J216" s="6"/>
    </row>
    <row r="217" ht="15.75" customHeight="1">
      <c r="A217" s="1">
        <v>43475.0</v>
      </c>
      <c r="B217" s="2" t="s">
        <v>43</v>
      </c>
      <c r="C217" s="3" t="s">
        <v>6</v>
      </c>
      <c r="D217" s="4">
        <v>92.42</v>
      </c>
      <c r="E217" s="3" t="s">
        <v>89</v>
      </c>
      <c r="F217" s="3" t="s">
        <v>8</v>
      </c>
      <c r="G217" s="5" t="s">
        <v>90</v>
      </c>
      <c r="H217" s="6"/>
      <c r="I217" s="6"/>
      <c r="J217" s="6"/>
    </row>
    <row r="218" ht="15.75" customHeight="1">
      <c r="A218" s="1">
        <v>43475.0</v>
      </c>
      <c r="B218" s="7" t="s">
        <v>27</v>
      </c>
      <c r="C218" s="9" t="s">
        <v>6</v>
      </c>
      <c r="D218" s="4">
        <v>34893.58</v>
      </c>
      <c r="E218" s="3" t="s">
        <v>28</v>
      </c>
      <c r="F218" s="3" t="s">
        <v>8</v>
      </c>
      <c r="G218" s="5" t="s">
        <v>29</v>
      </c>
      <c r="H218" s="6"/>
      <c r="I218" s="6"/>
      <c r="J218" s="6"/>
    </row>
    <row r="219" ht="15.75" customHeight="1">
      <c r="A219" s="1">
        <v>43475.0</v>
      </c>
      <c r="B219" s="10" t="s">
        <v>13</v>
      </c>
      <c r="C219" s="3" t="s">
        <v>6</v>
      </c>
      <c r="D219" s="4">
        <v>4300.0</v>
      </c>
      <c r="E219" s="3" t="s">
        <v>41</v>
      </c>
      <c r="F219" s="3" t="s">
        <v>8</v>
      </c>
      <c r="G219" s="5" t="s">
        <v>42</v>
      </c>
      <c r="H219" s="6"/>
      <c r="I219" s="6"/>
      <c r="J219" s="6"/>
    </row>
    <row r="220" ht="15.75" customHeight="1">
      <c r="A220" s="1">
        <v>43475.0</v>
      </c>
      <c r="B220" s="2" t="s">
        <v>123</v>
      </c>
      <c r="C220" s="3" t="s">
        <v>6</v>
      </c>
      <c r="D220" s="4">
        <v>13265.48</v>
      </c>
      <c r="E220" s="3" t="s">
        <v>152</v>
      </c>
      <c r="F220" s="3" t="s">
        <v>8</v>
      </c>
      <c r="G220" s="5" t="s">
        <v>125</v>
      </c>
      <c r="H220" s="6"/>
      <c r="I220" s="6"/>
      <c r="J220" s="6"/>
    </row>
    <row r="221" ht="15.75" customHeight="1">
      <c r="A221" s="1">
        <v>43475.0</v>
      </c>
      <c r="B221" s="2" t="s">
        <v>0</v>
      </c>
      <c r="C221" s="3" t="s">
        <v>1</v>
      </c>
      <c r="D221" s="4">
        <v>8443.13</v>
      </c>
      <c r="E221" s="3" t="s">
        <v>2</v>
      </c>
      <c r="F221" s="3" t="s">
        <v>3</v>
      </c>
      <c r="G221" s="5" t="s">
        <v>4</v>
      </c>
      <c r="H221" s="6"/>
      <c r="I221" s="6"/>
      <c r="J221" s="6"/>
    </row>
    <row r="222" ht="15.75" customHeight="1">
      <c r="A222" s="1">
        <v>43475.0</v>
      </c>
      <c r="B222" s="2" t="s">
        <v>63</v>
      </c>
      <c r="C222" s="3" t="s">
        <v>6</v>
      </c>
      <c r="D222" s="4">
        <v>14.9</v>
      </c>
      <c r="E222" s="3" t="s">
        <v>64</v>
      </c>
      <c r="F222" s="3" t="s">
        <v>61</v>
      </c>
      <c r="G222" s="5" t="s">
        <v>65</v>
      </c>
      <c r="H222" s="6"/>
      <c r="I222" s="6"/>
      <c r="J222" s="6"/>
    </row>
    <row r="223" ht="15.75" customHeight="1">
      <c r="A223" s="1">
        <v>43475.0</v>
      </c>
      <c r="B223" s="2" t="s">
        <v>159</v>
      </c>
      <c r="C223" s="3" t="s">
        <v>6</v>
      </c>
      <c r="D223" s="4">
        <v>566.0</v>
      </c>
      <c r="E223" s="3" t="s">
        <v>160</v>
      </c>
      <c r="F223" s="3" t="s">
        <v>8</v>
      </c>
      <c r="G223" s="5" t="s">
        <v>161</v>
      </c>
      <c r="H223" s="6"/>
      <c r="I223" s="6"/>
      <c r="J223" s="6"/>
    </row>
    <row r="224" ht="15.75" customHeight="1">
      <c r="A224" s="1">
        <v>43475.0</v>
      </c>
      <c r="B224" s="2" t="s">
        <v>105</v>
      </c>
      <c r="C224" s="3" t="s">
        <v>6</v>
      </c>
      <c r="D224" s="4">
        <v>86.8</v>
      </c>
      <c r="E224" s="3" t="s">
        <v>106</v>
      </c>
      <c r="F224" s="3" t="s">
        <v>8</v>
      </c>
      <c r="G224" s="5" t="s">
        <v>107</v>
      </c>
      <c r="H224" s="6"/>
      <c r="I224" s="6"/>
      <c r="J224" s="6"/>
    </row>
    <row r="225" ht="15.75" customHeight="1">
      <c r="A225" s="1">
        <v>43475.0</v>
      </c>
      <c r="B225" s="2" t="s">
        <v>59</v>
      </c>
      <c r="C225" s="3" t="s">
        <v>1</v>
      </c>
      <c r="D225" s="4">
        <v>315.82</v>
      </c>
      <c r="E225" s="3" t="s">
        <v>60</v>
      </c>
      <c r="F225" s="3" t="s">
        <v>61</v>
      </c>
      <c r="G225" s="5" t="s">
        <v>62</v>
      </c>
      <c r="H225" s="6"/>
      <c r="I225" s="6"/>
      <c r="J225" s="6"/>
    </row>
    <row r="226" ht="15.75" customHeight="1">
      <c r="A226" s="1">
        <v>43475.0</v>
      </c>
      <c r="B226" s="2" t="s">
        <v>123</v>
      </c>
      <c r="C226" s="3" t="s">
        <v>6</v>
      </c>
      <c r="D226" s="4">
        <v>1.7</v>
      </c>
      <c r="E226" s="3" t="s">
        <v>124</v>
      </c>
      <c r="F226" s="3" t="s">
        <v>61</v>
      </c>
      <c r="G226" s="5" t="s">
        <v>125</v>
      </c>
      <c r="H226" s="6"/>
      <c r="I226" s="6"/>
      <c r="J226" s="6"/>
    </row>
    <row r="227" ht="15.75" customHeight="1">
      <c r="A227" s="1">
        <v>43475.0</v>
      </c>
      <c r="B227" s="7" t="s">
        <v>27</v>
      </c>
      <c r="C227" s="9" t="s">
        <v>6</v>
      </c>
      <c r="D227" s="4">
        <v>968.15</v>
      </c>
      <c r="E227" s="3" t="s">
        <v>28</v>
      </c>
      <c r="F227" s="3" t="s">
        <v>8</v>
      </c>
      <c r="G227" s="5" t="s">
        <v>29</v>
      </c>
      <c r="H227" s="6"/>
      <c r="I227" s="6"/>
      <c r="J227" s="6"/>
    </row>
    <row r="228" ht="15.75" customHeight="1">
      <c r="A228" s="1">
        <v>43475.0</v>
      </c>
      <c r="B228" s="10" t="s">
        <v>95</v>
      </c>
      <c r="C228" s="3" t="s">
        <v>6</v>
      </c>
      <c r="D228" s="4">
        <v>732.31</v>
      </c>
      <c r="E228" s="3" t="s">
        <v>179</v>
      </c>
      <c r="F228" s="3" t="s">
        <v>8</v>
      </c>
      <c r="G228" s="5" t="s">
        <v>4</v>
      </c>
      <c r="H228" s="6"/>
      <c r="I228" s="6"/>
      <c r="J228" s="6"/>
    </row>
    <row r="229" ht="15.75" customHeight="1">
      <c r="A229" s="1">
        <v>43475.0</v>
      </c>
      <c r="B229" s="2" t="s">
        <v>35</v>
      </c>
      <c r="C229" s="3" t="s">
        <v>6</v>
      </c>
      <c r="D229" s="4">
        <v>194.0</v>
      </c>
      <c r="E229" s="3" t="s">
        <v>36</v>
      </c>
      <c r="F229" s="3" t="s">
        <v>8</v>
      </c>
      <c r="G229" s="5" t="s">
        <v>37</v>
      </c>
      <c r="H229" s="6"/>
      <c r="I229" s="6"/>
      <c r="J229" s="6"/>
    </row>
    <row r="230" ht="15.75" customHeight="1">
      <c r="A230" s="1">
        <v>43475.0</v>
      </c>
      <c r="B230" s="2" t="s">
        <v>86</v>
      </c>
      <c r="C230" s="3" t="s">
        <v>6</v>
      </c>
      <c r="D230" s="4">
        <v>200.0</v>
      </c>
      <c r="E230" s="3" t="s">
        <v>104</v>
      </c>
      <c r="F230" s="3" t="s">
        <v>61</v>
      </c>
      <c r="G230" s="5" t="s">
        <v>88</v>
      </c>
      <c r="H230" s="6"/>
      <c r="I230" s="6"/>
      <c r="J230" s="6"/>
    </row>
    <row r="231" ht="15.75" customHeight="1">
      <c r="A231" s="1">
        <v>43475.0</v>
      </c>
      <c r="B231" s="2" t="s">
        <v>69</v>
      </c>
      <c r="C231" s="3" t="s">
        <v>6</v>
      </c>
      <c r="D231" s="4">
        <v>90.9</v>
      </c>
      <c r="E231" s="3" t="s">
        <v>131</v>
      </c>
      <c r="F231" s="3" t="s">
        <v>8</v>
      </c>
      <c r="G231" s="5" t="s">
        <v>132</v>
      </c>
      <c r="H231" s="6"/>
      <c r="I231" s="6"/>
      <c r="J231" s="6"/>
    </row>
    <row r="232" ht="15.75" customHeight="1">
      <c r="A232" s="14">
        <v>43475.0</v>
      </c>
      <c r="B232" s="7" t="s">
        <v>27</v>
      </c>
      <c r="C232" s="15" t="s">
        <v>6</v>
      </c>
      <c r="D232" s="16">
        <v>1289.7</v>
      </c>
      <c r="E232" s="17" t="s">
        <v>28</v>
      </c>
      <c r="F232" s="17" t="s">
        <v>8</v>
      </c>
      <c r="G232" s="18" t="s">
        <v>29</v>
      </c>
      <c r="H232" s="6"/>
      <c r="I232" s="6"/>
      <c r="J232" s="6"/>
    </row>
    <row r="233" ht="15.75" customHeight="1">
      <c r="A233" s="47">
        <v>43475.0</v>
      </c>
      <c r="B233" s="48">
        <v>4.0</v>
      </c>
      <c r="C233" s="49" t="s">
        <v>1</v>
      </c>
      <c r="D233" s="50"/>
      <c r="E233" s="51" t="s">
        <v>496</v>
      </c>
      <c r="F233" s="6"/>
      <c r="G233" s="6"/>
      <c r="H233" s="6"/>
      <c r="I233" s="6"/>
      <c r="J233" s="6"/>
    </row>
    <row r="234" ht="15.75" customHeight="1">
      <c r="A234" s="53">
        <v>43475.0</v>
      </c>
      <c r="B234" s="54">
        <v>3.0</v>
      </c>
      <c r="C234" s="3" t="s">
        <v>6</v>
      </c>
      <c r="D234" s="55"/>
      <c r="E234" s="56" t="s">
        <v>497</v>
      </c>
      <c r="F234" s="6"/>
      <c r="G234" s="6"/>
      <c r="H234" s="6"/>
      <c r="I234" s="6"/>
      <c r="J234" s="6"/>
    </row>
    <row r="235" ht="15.75" customHeight="1">
      <c r="A235" s="53">
        <v>43475.0</v>
      </c>
      <c r="B235" s="54" t="s">
        <v>197</v>
      </c>
      <c r="C235" s="3" t="s">
        <v>1</v>
      </c>
      <c r="D235" s="55"/>
      <c r="E235" s="56" t="s">
        <v>241</v>
      </c>
      <c r="F235" s="6"/>
      <c r="G235" s="6"/>
      <c r="H235" s="6"/>
      <c r="I235" s="6"/>
      <c r="J235" s="6"/>
    </row>
    <row r="236" ht="15.75" customHeight="1">
      <c r="A236" s="53">
        <v>43475.0</v>
      </c>
      <c r="B236" s="54" t="s">
        <v>197</v>
      </c>
      <c r="C236" s="3" t="s">
        <v>1</v>
      </c>
      <c r="D236" s="55"/>
      <c r="E236" s="56" t="s">
        <v>243</v>
      </c>
      <c r="F236" s="6"/>
      <c r="G236" s="6"/>
      <c r="H236" s="6"/>
      <c r="I236" s="6"/>
      <c r="J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2" width="32.33"/>
    <col customWidth="1" hidden="1" min="3" max="15" width="9.11"/>
    <col customWidth="1" min="16" max="16" width="11.44"/>
    <col customWidth="1" min="17" max="17" width="11.11"/>
    <col customWidth="1" min="18" max="21" width="11.67"/>
    <col customWidth="1" min="22" max="27" width="10.78"/>
    <col customWidth="1" min="28" max="28" width="14.0"/>
  </cols>
  <sheetData>
    <row r="1" ht="12.0" customHeight="1">
      <c r="A1" s="19" t="s">
        <v>180</v>
      </c>
      <c r="B1" s="57" t="s">
        <v>181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23"/>
      <c r="S1" s="23"/>
      <c r="T1" s="23"/>
      <c r="U1" s="23"/>
      <c r="V1" s="24"/>
      <c r="W1" s="24"/>
      <c r="X1" s="24"/>
      <c r="Y1" s="24"/>
      <c r="Z1" s="24"/>
      <c r="AA1" s="24"/>
      <c r="AB1" s="24"/>
    </row>
    <row r="2" ht="12.0" customHeight="1">
      <c r="A2" s="19" t="s">
        <v>182</v>
      </c>
      <c r="B2" s="59" t="s">
        <v>183</v>
      </c>
      <c r="C2" s="30" t="s">
        <v>498</v>
      </c>
      <c r="D2" s="30" t="s">
        <v>499</v>
      </c>
      <c r="E2" s="30" t="s">
        <v>500</v>
      </c>
      <c r="F2" s="30" t="s">
        <v>501</v>
      </c>
      <c r="G2" s="30" t="s">
        <v>502</v>
      </c>
      <c r="H2" s="30" t="s">
        <v>503</v>
      </c>
      <c r="I2" s="30" t="s">
        <v>504</v>
      </c>
      <c r="J2" s="30" t="s">
        <v>505</v>
      </c>
      <c r="K2" s="30" t="s">
        <v>506</v>
      </c>
      <c r="L2" s="30" t="s">
        <v>507</v>
      </c>
      <c r="M2" s="30" t="s">
        <v>508</v>
      </c>
      <c r="N2" s="30" t="s">
        <v>509</v>
      </c>
      <c r="O2" s="30" t="s">
        <v>510</v>
      </c>
      <c r="P2" s="30" t="s">
        <v>499</v>
      </c>
      <c r="Q2" s="30" t="s">
        <v>500</v>
      </c>
      <c r="R2" s="30" t="s">
        <v>501</v>
      </c>
      <c r="S2" s="30" t="s">
        <v>502</v>
      </c>
      <c r="T2" s="30" t="s">
        <v>503</v>
      </c>
      <c r="U2" s="30" t="s">
        <v>504</v>
      </c>
      <c r="V2" s="30" t="s">
        <v>505</v>
      </c>
      <c r="W2" s="30" t="s">
        <v>506</v>
      </c>
      <c r="X2" s="30" t="s">
        <v>507</v>
      </c>
      <c r="Y2" s="30" t="s">
        <v>508</v>
      </c>
      <c r="Z2" s="30" t="s">
        <v>509</v>
      </c>
      <c r="AA2" s="30" t="s">
        <v>510</v>
      </c>
      <c r="AB2" s="30" t="s">
        <v>511</v>
      </c>
    </row>
    <row r="3" ht="12.0" customHeight="1">
      <c r="A3" s="19" t="s">
        <v>197</v>
      </c>
      <c r="B3" s="60" t="s">
        <v>198</v>
      </c>
      <c r="C3" s="61">
        <v>25300.0</v>
      </c>
      <c r="D3" s="61" t="str">
        <f t="shared" ref="D3:O3" si="1">C37</f>
        <v>#REF!</v>
      </c>
      <c r="E3" s="61" t="str">
        <f t="shared" si="1"/>
        <v>#REF!</v>
      </c>
      <c r="F3" s="61" t="str">
        <f t="shared" si="1"/>
        <v>#REF!</v>
      </c>
      <c r="G3" s="61" t="str">
        <f t="shared" si="1"/>
        <v>#REF!</v>
      </c>
      <c r="H3" s="61" t="str">
        <f t="shared" si="1"/>
        <v>#REF!</v>
      </c>
      <c r="I3" s="61" t="str">
        <f t="shared" si="1"/>
        <v>#REF!</v>
      </c>
      <c r="J3" s="61" t="str">
        <f t="shared" si="1"/>
        <v>#REF!</v>
      </c>
      <c r="K3" s="61" t="str">
        <f t="shared" si="1"/>
        <v>#REF!</v>
      </c>
      <c r="L3" s="61" t="str">
        <f t="shared" si="1"/>
        <v>#REF!</v>
      </c>
      <c r="M3" s="61" t="str">
        <f t="shared" si="1"/>
        <v>#REF!</v>
      </c>
      <c r="N3" s="61" t="str">
        <f t="shared" si="1"/>
        <v>#REF!</v>
      </c>
      <c r="O3" s="61" t="str">
        <f t="shared" si="1"/>
        <v>#REF!</v>
      </c>
      <c r="P3" s="61">
        <v>14750.0</v>
      </c>
      <c r="Q3" s="61" t="str">
        <f t="shared" ref="Q3:AB3" si="2">P37</f>
        <v>#REF!</v>
      </c>
      <c r="R3" s="61" t="str">
        <f t="shared" si="2"/>
        <v>#REF!</v>
      </c>
      <c r="S3" s="61" t="str">
        <f t="shared" si="2"/>
        <v>#REF!</v>
      </c>
      <c r="T3" s="61" t="str">
        <f t="shared" si="2"/>
        <v>#REF!</v>
      </c>
      <c r="U3" s="61" t="str">
        <f t="shared" si="2"/>
        <v>#REF!</v>
      </c>
      <c r="V3" s="61" t="str">
        <f t="shared" si="2"/>
        <v>#REF!</v>
      </c>
      <c r="W3" s="61" t="str">
        <f t="shared" si="2"/>
        <v>#REF!</v>
      </c>
      <c r="X3" s="61" t="str">
        <f t="shared" si="2"/>
        <v>#REF!</v>
      </c>
      <c r="Y3" s="61" t="str">
        <f t="shared" si="2"/>
        <v>#REF!</v>
      </c>
      <c r="Z3" s="61" t="str">
        <f t="shared" si="2"/>
        <v>#REF!</v>
      </c>
      <c r="AA3" s="61" t="str">
        <f t="shared" si="2"/>
        <v>#REF!</v>
      </c>
      <c r="AB3" s="61" t="str">
        <f t="shared" si="2"/>
        <v>#REF!</v>
      </c>
    </row>
    <row r="4" ht="12.0" customHeight="1">
      <c r="A4" s="19" t="s">
        <v>199</v>
      </c>
      <c r="B4" s="62" t="s">
        <v>200</v>
      </c>
      <c r="C4" s="63">
        <f t="shared" ref="C4:O4" si="3">SUM(C5:C6)</f>
        <v>0</v>
      </c>
      <c r="D4" s="63" t="str">
        <f t="shared" si="3"/>
        <v>#REF!</v>
      </c>
      <c r="E4" s="63" t="str">
        <f t="shared" si="3"/>
        <v>#REF!</v>
      </c>
      <c r="F4" s="63" t="str">
        <f t="shared" si="3"/>
        <v>#REF!</v>
      </c>
      <c r="G4" s="63" t="str">
        <f t="shared" si="3"/>
        <v>#REF!</v>
      </c>
      <c r="H4" s="63" t="str">
        <f t="shared" si="3"/>
        <v>#REF!</v>
      </c>
      <c r="I4" s="63" t="str">
        <f t="shared" si="3"/>
        <v>#REF!</v>
      </c>
      <c r="J4" s="63" t="str">
        <f t="shared" si="3"/>
        <v>#REF!</v>
      </c>
      <c r="K4" s="63" t="str">
        <f t="shared" si="3"/>
        <v>#REF!</v>
      </c>
      <c r="L4" s="63" t="str">
        <f t="shared" si="3"/>
        <v>#REF!</v>
      </c>
      <c r="M4" s="63" t="str">
        <f t="shared" si="3"/>
        <v>#REF!</v>
      </c>
      <c r="N4" s="63" t="str">
        <f t="shared" si="3"/>
        <v>#REF!</v>
      </c>
      <c r="O4" s="63" t="str">
        <f t="shared" si="3"/>
        <v>#REF!</v>
      </c>
      <c r="P4" s="63" t="str">
        <f>'[1]27 FLUXO CAIXA MP'!O4</f>
        <v>#REF!</v>
      </c>
      <c r="Q4" s="63">
        <f t="shared" ref="Q4:AB4" si="4">SUM(Q5:Q6)</f>
        <v>460300.8</v>
      </c>
      <c r="R4" s="63">
        <f t="shared" si="4"/>
        <v>463925.84</v>
      </c>
      <c r="S4" s="63">
        <f t="shared" si="4"/>
        <v>488669.8</v>
      </c>
      <c r="T4" s="63">
        <f t="shared" si="4"/>
        <v>495082.11</v>
      </c>
      <c r="U4" s="63">
        <f t="shared" si="4"/>
        <v>523506.25</v>
      </c>
      <c r="V4" s="63">
        <f t="shared" si="4"/>
        <v>512498.7948</v>
      </c>
      <c r="W4" s="63">
        <f t="shared" si="4"/>
        <v>529345.92</v>
      </c>
      <c r="X4" s="63">
        <f t="shared" si="4"/>
        <v>552000</v>
      </c>
      <c r="Y4" s="63">
        <f t="shared" si="4"/>
        <v>558386.75</v>
      </c>
      <c r="Z4" s="63">
        <f t="shared" si="4"/>
        <v>551426.5265</v>
      </c>
      <c r="AA4" s="63">
        <f t="shared" si="4"/>
        <v>569051.666</v>
      </c>
      <c r="AB4" s="63">
        <f t="shared" si="4"/>
        <v>6145794.457</v>
      </c>
    </row>
    <row r="5" ht="12.0" customHeight="1">
      <c r="A5" s="64" t="s">
        <v>201</v>
      </c>
      <c r="B5" s="65" t="s">
        <v>202</v>
      </c>
      <c r="C5" s="61"/>
      <c r="D5" s="61" t="str">
        <f t="shared" ref="D5:O5" si="5">'[1]Tab 21 _ dre P20'!B4*50/100</f>
        <v>#REF!</v>
      </c>
      <c r="E5" s="61" t="str">
        <f t="shared" si="5"/>
        <v>#REF!</v>
      </c>
      <c r="F5" s="61" t="str">
        <f t="shared" si="5"/>
        <v>#REF!</v>
      </c>
      <c r="G5" s="61" t="str">
        <f t="shared" si="5"/>
        <v>#REF!</v>
      </c>
      <c r="H5" s="61" t="str">
        <f t="shared" si="5"/>
        <v>#REF!</v>
      </c>
      <c r="I5" s="61" t="str">
        <f t="shared" si="5"/>
        <v>#REF!</v>
      </c>
      <c r="J5" s="61" t="str">
        <f t="shared" si="5"/>
        <v>#REF!</v>
      </c>
      <c r="K5" s="61" t="str">
        <f t="shared" si="5"/>
        <v>#REF!</v>
      </c>
      <c r="L5" s="61" t="str">
        <f t="shared" si="5"/>
        <v>#REF!</v>
      </c>
      <c r="M5" s="61" t="str">
        <f t="shared" si="5"/>
        <v>#REF!</v>
      </c>
      <c r="N5" s="61" t="str">
        <f t="shared" si="5"/>
        <v>#REF!</v>
      </c>
      <c r="O5" s="61" t="str">
        <f t="shared" si="5"/>
        <v>#REF!</v>
      </c>
      <c r="P5" s="61">
        <v>330400.0</v>
      </c>
      <c r="Q5" s="61">
        <v>339500.8</v>
      </c>
      <c r="R5" s="61">
        <v>341475.84</v>
      </c>
      <c r="S5" s="61">
        <v>354069.8</v>
      </c>
      <c r="T5" s="61">
        <v>357252.11</v>
      </c>
      <c r="U5" s="61">
        <v>385372.25</v>
      </c>
      <c r="V5" s="61">
        <f>R5*1.095+4500</f>
        <v>378416.0448</v>
      </c>
      <c r="W5" s="61">
        <f t="shared" ref="W5:W6" si="6">Q5*1.15</f>
        <v>390425.92</v>
      </c>
      <c r="X5" s="61">
        <f t="shared" ref="X5:X6" si="7">P5*1.25</f>
        <v>413000</v>
      </c>
      <c r="Y5" s="61">
        <f>U5*1.08</f>
        <v>416202.03</v>
      </c>
      <c r="Z5" s="61">
        <f>T5*1.15</f>
        <v>410839.9265</v>
      </c>
      <c r="AA5" s="61">
        <f>S5*1.17</f>
        <v>414261.666</v>
      </c>
      <c r="AB5" s="61">
        <f t="shared" ref="AB5:AB6" si="8">SUM(P5:AA5)</f>
        <v>4531216.387</v>
      </c>
    </row>
    <row r="6" ht="12.0" customHeight="1">
      <c r="A6" s="64" t="s">
        <v>203</v>
      </c>
      <c r="B6" s="65" t="s">
        <v>204</v>
      </c>
      <c r="C6" s="61">
        <v>0.0</v>
      </c>
      <c r="D6" s="61">
        <v>0.0</v>
      </c>
      <c r="E6" s="61">
        <v>19200.0</v>
      </c>
      <c r="F6" s="61">
        <v>19200.0</v>
      </c>
      <c r="G6" s="61">
        <v>19200.0</v>
      </c>
      <c r="H6" s="61">
        <v>19200.0</v>
      </c>
      <c r="I6" s="61">
        <v>19200.0</v>
      </c>
      <c r="J6" s="61">
        <v>19200.0</v>
      </c>
      <c r="K6" s="61">
        <v>19200.0</v>
      </c>
      <c r="L6" s="61">
        <v>19200.0</v>
      </c>
      <c r="M6" s="61">
        <v>19200.0</v>
      </c>
      <c r="N6" s="61">
        <v>19200.0</v>
      </c>
      <c r="O6" s="61">
        <v>19200.0</v>
      </c>
      <c r="P6" s="61">
        <v>111200.0</v>
      </c>
      <c r="Q6" s="61">
        <v>120800.0</v>
      </c>
      <c r="R6" s="61">
        <v>122450.0</v>
      </c>
      <c r="S6" s="61">
        <v>134600.0</v>
      </c>
      <c r="T6" s="61">
        <v>137830.0</v>
      </c>
      <c r="U6" s="61">
        <v>138134.0</v>
      </c>
      <c r="V6" s="61">
        <f>R6*1.095</f>
        <v>134082.75</v>
      </c>
      <c r="W6" s="61">
        <f t="shared" si="6"/>
        <v>138920</v>
      </c>
      <c r="X6" s="61">
        <f t="shared" si="7"/>
        <v>139000</v>
      </c>
      <c r="Y6" s="61">
        <f>U6*1.08-7000</f>
        <v>142184.72</v>
      </c>
      <c r="Z6" s="61">
        <f>T6*1.02</f>
        <v>140586.6</v>
      </c>
      <c r="AA6" s="61">
        <f>S6*1.15</f>
        <v>154790</v>
      </c>
      <c r="AB6" s="61">
        <f t="shared" si="8"/>
        <v>1614578.07</v>
      </c>
    </row>
    <row r="7" ht="12.0" customHeight="1">
      <c r="A7" s="19" t="s">
        <v>205</v>
      </c>
      <c r="B7" s="62" t="s">
        <v>206</v>
      </c>
      <c r="C7" s="63" t="str">
        <f t="shared" ref="C7:AB7" si="9">SUM(C8:C36)</f>
        <v>#REF!</v>
      </c>
      <c r="D7" s="63" t="str">
        <f t="shared" si="9"/>
        <v>#REF!</v>
      </c>
      <c r="E7" s="63" t="str">
        <f t="shared" si="9"/>
        <v>#REF!</v>
      </c>
      <c r="F7" s="63" t="str">
        <f t="shared" si="9"/>
        <v>#REF!</v>
      </c>
      <c r="G7" s="63" t="str">
        <f t="shared" si="9"/>
        <v>#REF!</v>
      </c>
      <c r="H7" s="63" t="str">
        <f t="shared" si="9"/>
        <v>#REF!</v>
      </c>
      <c r="I7" s="63" t="str">
        <f t="shared" si="9"/>
        <v>#REF!</v>
      </c>
      <c r="J7" s="63" t="str">
        <f t="shared" si="9"/>
        <v>#REF!</v>
      </c>
      <c r="K7" s="63" t="str">
        <f t="shared" si="9"/>
        <v>#REF!</v>
      </c>
      <c r="L7" s="63" t="str">
        <f t="shared" si="9"/>
        <v>#REF!</v>
      </c>
      <c r="M7" s="63" t="str">
        <f t="shared" si="9"/>
        <v>#REF!</v>
      </c>
      <c r="N7" s="63" t="str">
        <f t="shared" si="9"/>
        <v>#REF!</v>
      </c>
      <c r="O7" s="63" t="str">
        <f t="shared" si="9"/>
        <v>#REF!</v>
      </c>
      <c r="P7" s="63" t="str">
        <f t="shared" si="9"/>
        <v>#REF!</v>
      </c>
      <c r="Q7" s="63" t="str">
        <f t="shared" si="9"/>
        <v>#REF!</v>
      </c>
      <c r="R7" s="63" t="str">
        <f t="shared" si="9"/>
        <v>#REF!</v>
      </c>
      <c r="S7" s="63" t="str">
        <f t="shared" si="9"/>
        <v>#REF!</v>
      </c>
      <c r="T7" s="63" t="str">
        <f t="shared" si="9"/>
        <v>#REF!</v>
      </c>
      <c r="U7" s="63" t="str">
        <f t="shared" si="9"/>
        <v>#REF!</v>
      </c>
      <c r="V7" s="63" t="str">
        <f t="shared" si="9"/>
        <v>#REF!</v>
      </c>
      <c r="W7" s="63" t="str">
        <f t="shared" si="9"/>
        <v>#REF!</v>
      </c>
      <c r="X7" s="63" t="str">
        <f t="shared" si="9"/>
        <v>#REF!</v>
      </c>
      <c r="Y7" s="63" t="str">
        <f t="shared" si="9"/>
        <v>#REF!</v>
      </c>
      <c r="Z7" s="63" t="str">
        <f t="shared" si="9"/>
        <v>#REF!</v>
      </c>
      <c r="AA7" s="63" t="str">
        <f t="shared" si="9"/>
        <v>#REF!</v>
      </c>
      <c r="AB7" s="63" t="str">
        <f t="shared" si="9"/>
        <v>#REF!</v>
      </c>
    </row>
    <row r="8" ht="12.0" customHeight="1">
      <c r="A8" s="64" t="s">
        <v>16</v>
      </c>
      <c r="B8" s="65" t="s">
        <v>207</v>
      </c>
      <c r="C8" s="61"/>
      <c r="D8" s="61" t="str">
        <f t="shared" ref="D8:O8" si="10">'[1]Tab 21 _ dre P20'!B18*50/100</f>
        <v>#REF!</v>
      </c>
      <c r="E8" s="61" t="str">
        <f t="shared" si="10"/>
        <v>#REF!</v>
      </c>
      <c r="F8" s="61" t="str">
        <f t="shared" si="10"/>
        <v>#REF!</v>
      </c>
      <c r="G8" s="61" t="str">
        <f t="shared" si="10"/>
        <v>#REF!</v>
      </c>
      <c r="H8" s="61" t="str">
        <f t="shared" si="10"/>
        <v>#REF!</v>
      </c>
      <c r="I8" s="61" t="str">
        <f t="shared" si="10"/>
        <v>#REF!</v>
      </c>
      <c r="J8" s="61" t="str">
        <f t="shared" si="10"/>
        <v>#REF!</v>
      </c>
      <c r="K8" s="61" t="str">
        <f t="shared" si="10"/>
        <v>#REF!</v>
      </c>
      <c r="L8" s="61" t="str">
        <f t="shared" si="10"/>
        <v>#REF!</v>
      </c>
      <c r="M8" s="61" t="str">
        <f t="shared" si="10"/>
        <v>#REF!</v>
      </c>
      <c r="N8" s="61" t="str">
        <f t="shared" si="10"/>
        <v>#REF!</v>
      </c>
      <c r="O8" s="61" t="str">
        <f t="shared" si="10"/>
        <v>#REF!</v>
      </c>
      <c r="P8" s="61">
        <f>126720-4850</f>
        <v>121870</v>
      </c>
      <c r="Q8" s="61" t="str">
        <f>'[1]TAB24 DREP20'!O18*50/100</f>
        <v>#REF!</v>
      </c>
      <c r="R8" s="61">
        <v>129708.8</v>
      </c>
      <c r="S8" s="61">
        <v>141694.0</v>
      </c>
      <c r="T8" s="61">
        <f>144028</f>
        <v>144028</v>
      </c>
      <c r="U8" s="61">
        <v>161345.0</v>
      </c>
      <c r="V8" s="61">
        <f>R8*1.11</f>
        <v>143976.768</v>
      </c>
      <c r="W8" s="61" t="str">
        <f t="shared" ref="W8:W9" si="11">Q8*1.15</f>
        <v>#REF!</v>
      </c>
      <c r="X8" s="61">
        <f t="shared" ref="X8:X9" si="12">P8*1.3</f>
        <v>158431</v>
      </c>
      <c r="Y8" s="61">
        <f>U8*1.1-17000</f>
        <v>160479.5</v>
      </c>
      <c r="Z8" s="61">
        <f t="shared" ref="Z8:Z9" si="13">T8*1.09</f>
        <v>156990.52</v>
      </c>
      <c r="AA8" s="61">
        <f>S8*1.15+7500</f>
        <v>170448.1</v>
      </c>
      <c r="AB8" s="61" t="str">
        <f t="shared" ref="AB8:AB36" si="14">SUM(P8:AA8)</f>
        <v>#REF!</v>
      </c>
    </row>
    <row r="9" ht="12.0" customHeight="1">
      <c r="A9" s="64" t="s">
        <v>10</v>
      </c>
      <c r="B9" s="65" t="s">
        <v>208</v>
      </c>
      <c r="C9" s="61">
        <v>0.0</v>
      </c>
      <c r="D9" s="61">
        <v>0.0</v>
      </c>
      <c r="E9" s="61">
        <v>10560.0</v>
      </c>
      <c r="F9" s="61">
        <v>10560.0</v>
      </c>
      <c r="G9" s="61">
        <v>10560.0</v>
      </c>
      <c r="H9" s="61">
        <v>10560.0</v>
      </c>
      <c r="I9" s="61">
        <v>10560.0</v>
      </c>
      <c r="J9" s="61">
        <v>10560.0</v>
      </c>
      <c r="K9" s="61">
        <v>10560.0</v>
      </c>
      <c r="L9" s="61">
        <v>10560.0</v>
      </c>
      <c r="M9" s="61">
        <v>10560.0</v>
      </c>
      <c r="N9" s="61">
        <v>10560.0</v>
      </c>
      <c r="O9" s="61">
        <v>10560.0</v>
      </c>
      <c r="P9" s="61">
        <v>99310.0</v>
      </c>
      <c r="Q9" s="61">
        <f>121440-12437</f>
        <v>109003</v>
      </c>
      <c r="R9" s="61">
        <v>110650.0</v>
      </c>
      <c r="S9" s="61">
        <v>115660.0</v>
      </c>
      <c r="T9" s="61">
        <v>112806.5</v>
      </c>
      <c r="U9" s="61">
        <v>108432.12</v>
      </c>
      <c r="V9" s="61">
        <f t="shared" ref="V9:V36" si="17">R9*1.095</f>
        <v>121161.75</v>
      </c>
      <c r="W9" s="61">
        <f t="shared" si="11"/>
        <v>125353.45</v>
      </c>
      <c r="X9" s="61">
        <f t="shared" si="12"/>
        <v>129103</v>
      </c>
      <c r="Y9" s="61">
        <f t="shared" ref="Y9:Y36" si="18">U9*1.1</f>
        <v>119275.332</v>
      </c>
      <c r="Z9" s="61">
        <f t="shared" si="13"/>
        <v>122959.085</v>
      </c>
      <c r="AA9" s="61">
        <f t="shared" ref="AA9:AA36" si="19">S9*1.15</f>
        <v>133009</v>
      </c>
      <c r="AB9" s="61">
        <f t="shared" si="14"/>
        <v>1406723.237</v>
      </c>
    </row>
    <row r="10" ht="12.0" customHeight="1">
      <c r="A10" s="64" t="s">
        <v>78</v>
      </c>
      <c r="B10" s="65" t="s">
        <v>209</v>
      </c>
      <c r="C10" s="61" t="str">
        <f t="shared" ref="C10:N10" si="15">'[1]Tabela 19_DRE MENSAL NORMAL'!B11+'[1]Tabela 19_DRE MENSAL NORMAL'!B24+'[1]Tabela 19_DRE MENSAL NORMAL'!B38</f>
        <v>#REF!</v>
      </c>
      <c r="D10" s="61" t="str">
        <f t="shared" si="15"/>
        <v>#REF!</v>
      </c>
      <c r="E10" s="61" t="str">
        <f t="shared" si="15"/>
        <v>#REF!</v>
      </c>
      <c r="F10" s="61" t="str">
        <f t="shared" si="15"/>
        <v>#REF!</v>
      </c>
      <c r="G10" s="61" t="str">
        <f t="shared" si="15"/>
        <v>#REF!</v>
      </c>
      <c r="H10" s="61" t="str">
        <f t="shared" si="15"/>
        <v>#REF!</v>
      </c>
      <c r="I10" s="61" t="str">
        <f t="shared" si="15"/>
        <v>#REF!</v>
      </c>
      <c r="J10" s="61" t="str">
        <f t="shared" si="15"/>
        <v>#REF!</v>
      </c>
      <c r="K10" s="61" t="str">
        <f t="shared" si="15"/>
        <v>#REF!</v>
      </c>
      <c r="L10" s="61" t="str">
        <f t="shared" si="15"/>
        <v>#REF!</v>
      </c>
      <c r="M10" s="61" t="str">
        <f t="shared" si="15"/>
        <v>#REF!</v>
      </c>
      <c r="N10" s="61" t="str">
        <f t="shared" si="15"/>
        <v>#REF!</v>
      </c>
      <c r="O10" s="61">
        <v>6050.0</v>
      </c>
      <c r="P10" s="61" t="str">
        <f t="shared" ref="P10:P30" si="20">'[1]27 FLUXO CAIXA MP'!O10</f>
        <v>#REF!</v>
      </c>
      <c r="Q10" s="61" t="str">
        <f t="shared" ref="Q10:T10" si="16">'[1]TAB24 DREP20'!O11+'[1]TAB24 DREP20'!O24+'[1]TAB24 DREP20'!O38</f>
        <v>#REF!</v>
      </c>
      <c r="R10" s="61" t="str">
        <f t="shared" si="16"/>
        <v>#REF!</v>
      </c>
      <c r="S10" s="61" t="str">
        <f t="shared" si="16"/>
        <v>#REF!</v>
      </c>
      <c r="T10" s="61" t="str">
        <f t="shared" si="16"/>
        <v>#REF!</v>
      </c>
      <c r="U10" s="61" t="str">
        <f t="shared" ref="U10:U16" si="22">T10*1.05</f>
        <v>#REF!</v>
      </c>
      <c r="V10" s="61" t="str">
        <f t="shared" si="17"/>
        <v>#REF!</v>
      </c>
      <c r="W10" s="61" t="str">
        <f t="shared" ref="W10:W36" si="23">Q10*1.17</f>
        <v>#REF!</v>
      </c>
      <c r="X10" s="61" t="str">
        <f t="shared" ref="X10:X36" si="24">P10*1.21</f>
        <v>#REF!</v>
      </c>
      <c r="Y10" s="61" t="str">
        <f t="shared" si="18"/>
        <v>#REF!</v>
      </c>
      <c r="Z10" s="61" t="str">
        <f t="shared" ref="Z10:Z36" si="25">T10*1.13</f>
        <v>#REF!</v>
      </c>
      <c r="AA10" s="61" t="str">
        <f t="shared" si="19"/>
        <v>#REF!</v>
      </c>
      <c r="AB10" s="61" t="str">
        <f t="shared" si="14"/>
        <v>#REF!</v>
      </c>
    </row>
    <row r="11" ht="12.0" customHeight="1">
      <c r="A11" s="64" t="s">
        <v>114</v>
      </c>
      <c r="B11" s="65" t="s">
        <v>210</v>
      </c>
      <c r="C11" s="61">
        <v>0.0</v>
      </c>
      <c r="D11" s="61">
        <v>0.0</v>
      </c>
      <c r="E11" s="61"/>
      <c r="F11" s="61"/>
      <c r="G11" s="61"/>
      <c r="H11" s="61"/>
      <c r="I11" s="61"/>
      <c r="J11" s="61"/>
      <c r="K11" s="61"/>
      <c r="L11" s="61"/>
      <c r="M11" s="61"/>
      <c r="N11" s="61">
        <v>0.0</v>
      </c>
      <c r="O11" s="61">
        <f>O10*1.3333333</f>
        <v>8066.666465</v>
      </c>
      <c r="P11" s="61" t="str">
        <f t="shared" si="20"/>
        <v>#REF!</v>
      </c>
      <c r="Q11" s="61" t="str">
        <f t="shared" ref="Q11:T11" si="21">'[1]TAB24 DREP20'!O12+'[1]TAB24 DREP20'!O25+'[1]TAB24 DREP20'!O39</f>
        <v>#REF!</v>
      </c>
      <c r="R11" s="61" t="str">
        <f t="shared" si="21"/>
        <v>#REF!</v>
      </c>
      <c r="S11" s="61" t="str">
        <f t="shared" si="21"/>
        <v>#REF!</v>
      </c>
      <c r="T11" s="61" t="str">
        <f t="shared" si="21"/>
        <v>#REF!</v>
      </c>
      <c r="U11" s="61" t="str">
        <f t="shared" si="22"/>
        <v>#REF!</v>
      </c>
      <c r="V11" s="61" t="str">
        <f t="shared" si="17"/>
        <v>#REF!</v>
      </c>
      <c r="W11" s="61" t="str">
        <f t="shared" si="23"/>
        <v>#REF!</v>
      </c>
      <c r="X11" s="61" t="str">
        <f t="shared" si="24"/>
        <v>#REF!</v>
      </c>
      <c r="Y11" s="61" t="str">
        <f t="shared" si="18"/>
        <v>#REF!</v>
      </c>
      <c r="Z11" s="61" t="str">
        <f t="shared" si="25"/>
        <v>#REF!</v>
      </c>
      <c r="AA11" s="61" t="str">
        <f t="shared" si="19"/>
        <v>#REF!</v>
      </c>
      <c r="AB11" s="61" t="str">
        <f t="shared" si="14"/>
        <v>#REF!</v>
      </c>
    </row>
    <row r="12" ht="12.0" customHeight="1">
      <c r="A12" s="64" t="s">
        <v>114</v>
      </c>
      <c r="B12" s="65" t="s">
        <v>211</v>
      </c>
      <c r="C12" s="61">
        <v>0.0</v>
      </c>
      <c r="D12" s="61">
        <v>0.0</v>
      </c>
      <c r="E12" s="61"/>
      <c r="F12" s="61"/>
      <c r="G12" s="61"/>
      <c r="H12" s="61"/>
      <c r="I12" s="61"/>
      <c r="J12" s="61"/>
      <c r="K12" s="61"/>
      <c r="L12" s="61"/>
      <c r="M12" s="61"/>
      <c r="N12" s="61">
        <v>0.0</v>
      </c>
      <c r="O12" s="61">
        <f>O10</f>
        <v>6050</v>
      </c>
      <c r="P12" s="61" t="str">
        <f t="shared" si="20"/>
        <v>#REF!</v>
      </c>
      <c r="Q12" s="61" t="str">
        <f t="shared" ref="Q12:T12" si="26">'[1]TAB24 DREP20'!O13+'[1]TAB24 DREP20'!O26+'[1]TAB24 DREP20'!O40</f>
        <v>#REF!</v>
      </c>
      <c r="R12" s="61" t="str">
        <f t="shared" si="26"/>
        <v>#REF!</v>
      </c>
      <c r="S12" s="61" t="str">
        <f t="shared" si="26"/>
        <v>#REF!</v>
      </c>
      <c r="T12" s="61" t="str">
        <f t="shared" si="26"/>
        <v>#REF!</v>
      </c>
      <c r="U12" s="61" t="str">
        <f t="shared" si="22"/>
        <v>#REF!</v>
      </c>
      <c r="V12" s="61" t="str">
        <f t="shared" si="17"/>
        <v>#REF!</v>
      </c>
      <c r="W12" s="61" t="str">
        <f t="shared" si="23"/>
        <v>#REF!</v>
      </c>
      <c r="X12" s="61" t="str">
        <f t="shared" si="24"/>
        <v>#REF!</v>
      </c>
      <c r="Y12" s="61" t="str">
        <f t="shared" si="18"/>
        <v>#REF!</v>
      </c>
      <c r="Z12" s="61" t="str">
        <f t="shared" si="25"/>
        <v>#REF!</v>
      </c>
      <c r="AA12" s="61" t="str">
        <f t="shared" si="19"/>
        <v>#REF!</v>
      </c>
      <c r="AB12" s="61" t="str">
        <f t="shared" si="14"/>
        <v>#REF!</v>
      </c>
    </row>
    <row r="13" ht="12.0" customHeight="1">
      <c r="A13" s="64" t="s">
        <v>114</v>
      </c>
      <c r="B13" s="65" t="s">
        <v>212</v>
      </c>
      <c r="C13" s="61">
        <v>656.0</v>
      </c>
      <c r="D13" s="61" t="str">
        <f t="shared" ref="D13:O13" si="27">D10*8/100</f>
        <v>#REF!</v>
      </c>
      <c r="E13" s="61" t="str">
        <f t="shared" si="27"/>
        <v>#REF!</v>
      </c>
      <c r="F13" s="61" t="str">
        <f t="shared" si="27"/>
        <v>#REF!</v>
      </c>
      <c r="G13" s="61" t="str">
        <f t="shared" si="27"/>
        <v>#REF!</v>
      </c>
      <c r="H13" s="61" t="str">
        <f t="shared" si="27"/>
        <v>#REF!</v>
      </c>
      <c r="I13" s="61" t="str">
        <f t="shared" si="27"/>
        <v>#REF!</v>
      </c>
      <c r="J13" s="61" t="str">
        <f t="shared" si="27"/>
        <v>#REF!</v>
      </c>
      <c r="K13" s="61" t="str">
        <f t="shared" si="27"/>
        <v>#REF!</v>
      </c>
      <c r="L13" s="61" t="str">
        <f t="shared" si="27"/>
        <v>#REF!</v>
      </c>
      <c r="M13" s="61" t="str">
        <f t="shared" si="27"/>
        <v>#REF!</v>
      </c>
      <c r="N13" s="61" t="str">
        <f t="shared" si="27"/>
        <v>#REF!</v>
      </c>
      <c r="O13" s="61">
        <f t="shared" si="27"/>
        <v>484</v>
      </c>
      <c r="P13" s="61" t="str">
        <f t="shared" si="20"/>
        <v>#REF!</v>
      </c>
      <c r="Q13" s="61" t="str">
        <f t="shared" ref="Q13:T13" si="28">'[1]TAB24 DREP20'!O27+'[1]TAB24 DREP20'!O41+'[1]TAB24 DREP20'!O14</f>
        <v>#REF!</v>
      </c>
      <c r="R13" s="61" t="str">
        <f t="shared" si="28"/>
        <v>#REF!</v>
      </c>
      <c r="S13" s="61" t="str">
        <f t="shared" si="28"/>
        <v>#REF!</v>
      </c>
      <c r="T13" s="61" t="str">
        <f t="shared" si="28"/>
        <v>#REF!</v>
      </c>
      <c r="U13" s="61" t="str">
        <f t="shared" si="22"/>
        <v>#REF!</v>
      </c>
      <c r="V13" s="61" t="str">
        <f t="shared" si="17"/>
        <v>#REF!</v>
      </c>
      <c r="W13" s="61" t="str">
        <f t="shared" si="23"/>
        <v>#REF!</v>
      </c>
      <c r="X13" s="61" t="str">
        <f t="shared" si="24"/>
        <v>#REF!</v>
      </c>
      <c r="Y13" s="61" t="str">
        <f t="shared" si="18"/>
        <v>#REF!</v>
      </c>
      <c r="Z13" s="61" t="str">
        <f t="shared" si="25"/>
        <v>#REF!</v>
      </c>
      <c r="AA13" s="61" t="str">
        <f t="shared" si="19"/>
        <v>#REF!</v>
      </c>
      <c r="AB13" s="61" t="str">
        <f t="shared" si="14"/>
        <v>#REF!</v>
      </c>
    </row>
    <row r="14" ht="12.0" customHeight="1">
      <c r="A14" s="64" t="s">
        <v>114</v>
      </c>
      <c r="B14" s="65" t="s">
        <v>213</v>
      </c>
      <c r="C14" s="61">
        <v>0.0</v>
      </c>
      <c r="D14" s="61">
        <v>500.0</v>
      </c>
      <c r="E14" s="61">
        <v>500.0</v>
      </c>
      <c r="F14" s="61">
        <v>500.0</v>
      </c>
      <c r="G14" s="61">
        <v>500.0</v>
      </c>
      <c r="H14" s="61">
        <v>500.0</v>
      </c>
      <c r="I14" s="61">
        <v>500.0</v>
      </c>
      <c r="J14" s="61">
        <v>500.0</v>
      </c>
      <c r="K14" s="61">
        <v>500.0</v>
      </c>
      <c r="L14" s="61">
        <v>500.0</v>
      </c>
      <c r="M14" s="61">
        <v>500.0</v>
      </c>
      <c r="N14" s="61">
        <v>500.0</v>
      </c>
      <c r="O14" s="61">
        <v>500.0</v>
      </c>
      <c r="P14" s="61" t="str">
        <f t="shared" si="20"/>
        <v>#REF!</v>
      </c>
      <c r="Q14" s="61" t="str">
        <f t="shared" ref="Q14:T14" si="29">'[1]TAB24 DREP20'!O15+'[1]TAB24 DREP20'!O28+'[1]TAB24 DREP20'!O42</f>
        <v>#REF!</v>
      </c>
      <c r="R14" s="61" t="str">
        <f t="shared" si="29"/>
        <v>#REF!</v>
      </c>
      <c r="S14" s="61" t="str">
        <f t="shared" si="29"/>
        <v>#REF!</v>
      </c>
      <c r="T14" s="61" t="str">
        <f t="shared" si="29"/>
        <v>#REF!</v>
      </c>
      <c r="U14" s="61" t="str">
        <f t="shared" si="22"/>
        <v>#REF!</v>
      </c>
      <c r="V14" s="61" t="str">
        <f t="shared" si="17"/>
        <v>#REF!</v>
      </c>
      <c r="W14" s="61" t="str">
        <f t="shared" si="23"/>
        <v>#REF!</v>
      </c>
      <c r="X14" s="61" t="str">
        <f t="shared" si="24"/>
        <v>#REF!</v>
      </c>
      <c r="Y14" s="61" t="str">
        <f t="shared" si="18"/>
        <v>#REF!</v>
      </c>
      <c r="Z14" s="61" t="str">
        <f t="shared" si="25"/>
        <v>#REF!</v>
      </c>
      <c r="AA14" s="61" t="str">
        <f t="shared" si="19"/>
        <v>#REF!</v>
      </c>
      <c r="AB14" s="61" t="str">
        <f t="shared" si="14"/>
        <v>#REF!</v>
      </c>
    </row>
    <row r="15" ht="12.0" customHeight="1">
      <c r="A15" s="64" t="s">
        <v>114</v>
      </c>
      <c r="B15" s="65" t="s">
        <v>214</v>
      </c>
      <c r="C15" s="61">
        <v>0.0</v>
      </c>
      <c r="D15" s="61">
        <v>400.0</v>
      </c>
      <c r="E15" s="61">
        <v>400.0</v>
      </c>
      <c r="F15" s="61">
        <v>400.0</v>
      </c>
      <c r="G15" s="61">
        <v>400.0</v>
      </c>
      <c r="H15" s="61">
        <v>400.0</v>
      </c>
      <c r="I15" s="61">
        <v>400.0</v>
      </c>
      <c r="J15" s="61">
        <v>400.0</v>
      </c>
      <c r="K15" s="61">
        <v>400.0</v>
      </c>
      <c r="L15" s="61">
        <v>400.0</v>
      </c>
      <c r="M15" s="61">
        <v>400.0</v>
      </c>
      <c r="N15" s="61">
        <v>400.0</v>
      </c>
      <c r="O15" s="61">
        <v>400.0</v>
      </c>
      <c r="P15" s="61" t="str">
        <f t="shared" si="20"/>
        <v>#REF!</v>
      </c>
      <c r="Q15" s="61" t="str">
        <f t="shared" ref="Q15:T15" si="30">'[1]TAB24 DREP20'!O16+'[1]TAB24 DREP20'!O29+'[1]TAB24 DREP20'!O43</f>
        <v>#REF!</v>
      </c>
      <c r="R15" s="61" t="str">
        <f t="shared" si="30"/>
        <v>#REF!</v>
      </c>
      <c r="S15" s="61" t="str">
        <f t="shared" si="30"/>
        <v>#REF!</v>
      </c>
      <c r="T15" s="61" t="str">
        <f t="shared" si="30"/>
        <v>#REF!</v>
      </c>
      <c r="U15" s="61" t="str">
        <f t="shared" si="22"/>
        <v>#REF!</v>
      </c>
      <c r="V15" s="61" t="str">
        <f t="shared" si="17"/>
        <v>#REF!</v>
      </c>
      <c r="W15" s="61" t="str">
        <f t="shared" si="23"/>
        <v>#REF!</v>
      </c>
      <c r="X15" s="61" t="str">
        <f t="shared" si="24"/>
        <v>#REF!</v>
      </c>
      <c r="Y15" s="61" t="str">
        <f t="shared" si="18"/>
        <v>#REF!</v>
      </c>
      <c r="Z15" s="61" t="str">
        <f t="shared" si="25"/>
        <v>#REF!</v>
      </c>
      <c r="AA15" s="61" t="str">
        <f t="shared" si="19"/>
        <v>#REF!</v>
      </c>
      <c r="AB15" s="61" t="str">
        <f t="shared" si="14"/>
        <v>#REF!</v>
      </c>
    </row>
    <row r="16" ht="12.0" customHeight="1">
      <c r="A16" s="64" t="s">
        <v>21</v>
      </c>
      <c r="B16" s="65" t="s">
        <v>215</v>
      </c>
      <c r="C16" s="61">
        <v>0.0</v>
      </c>
      <c r="D16" s="61">
        <v>100.0</v>
      </c>
      <c r="E16" s="61">
        <v>100.0</v>
      </c>
      <c r="F16" s="61">
        <v>100.0</v>
      </c>
      <c r="G16" s="61">
        <v>100.0</v>
      </c>
      <c r="H16" s="61">
        <v>100.0</v>
      </c>
      <c r="I16" s="61">
        <v>100.0</v>
      </c>
      <c r="J16" s="61">
        <v>100.0</v>
      </c>
      <c r="K16" s="61">
        <v>100.0</v>
      </c>
      <c r="L16" s="61">
        <v>100.0</v>
      </c>
      <c r="M16" s="61">
        <v>100.0</v>
      </c>
      <c r="N16" s="61">
        <v>100.0</v>
      </c>
      <c r="O16" s="61">
        <v>100.0</v>
      </c>
      <c r="P16" s="61" t="str">
        <f t="shared" si="20"/>
        <v>#REF!</v>
      </c>
      <c r="Q16" s="61" t="str">
        <f t="shared" ref="Q16:T16" si="31">'[1]TAB24 DREP20'!O19</f>
        <v>#REF!</v>
      </c>
      <c r="R16" s="61" t="str">
        <f t="shared" si="31"/>
        <v>#REF!</v>
      </c>
      <c r="S16" s="61" t="str">
        <f t="shared" si="31"/>
        <v>#REF!</v>
      </c>
      <c r="T16" s="61" t="str">
        <f t="shared" si="31"/>
        <v>#REF!</v>
      </c>
      <c r="U16" s="61" t="str">
        <f t="shared" si="22"/>
        <v>#REF!</v>
      </c>
      <c r="V16" s="61" t="str">
        <f t="shared" si="17"/>
        <v>#REF!</v>
      </c>
      <c r="W16" s="61" t="str">
        <f t="shared" si="23"/>
        <v>#REF!</v>
      </c>
      <c r="X16" s="61" t="str">
        <f t="shared" si="24"/>
        <v>#REF!</v>
      </c>
      <c r="Y16" s="61" t="str">
        <f t="shared" si="18"/>
        <v>#REF!</v>
      </c>
      <c r="Z16" s="61" t="str">
        <f t="shared" si="25"/>
        <v>#REF!</v>
      </c>
      <c r="AA16" s="61" t="str">
        <f t="shared" si="19"/>
        <v>#REF!</v>
      </c>
      <c r="AB16" s="61" t="str">
        <f t="shared" si="14"/>
        <v>#REF!</v>
      </c>
    </row>
    <row r="17" ht="12.0" customHeight="1">
      <c r="A17" s="64" t="s">
        <v>174</v>
      </c>
      <c r="B17" s="65" t="s">
        <v>216</v>
      </c>
      <c r="C17" s="61">
        <f t="shared" ref="C17:F17" si="32">C5*2/100</f>
        <v>0</v>
      </c>
      <c r="D17" s="61" t="str">
        <f t="shared" si="32"/>
        <v>#REF!</v>
      </c>
      <c r="E17" s="61" t="str">
        <f t="shared" si="32"/>
        <v>#REF!</v>
      </c>
      <c r="F17" s="61" t="str">
        <f t="shared" si="32"/>
        <v>#REF!</v>
      </c>
      <c r="G17" s="61">
        <v>6.0</v>
      </c>
      <c r="H17" s="61" t="str">
        <f t="shared" ref="H17:O17" si="33">H5*2/100</f>
        <v>#REF!</v>
      </c>
      <c r="I17" s="61" t="str">
        <f t="shared" si="33"/>
        <v>#REF!</v>
      </c>
      <c r="J17" s="61" t="str">
        <f t="shared" si="33"/>
        <v>#REF!</v>
      </c>
      <c r="K17" s="61" t="str">
        <f t="shared" si="33"/>
        <v>#REF!</v>
      </c>
      <c r="L17" s="61" t="str">
        <f t="shared" si="33"/>
        <v>#REF!</v>
      </c>
      <c r="M17" s="61" t="str">
        <f t="shared" si="33"/>
        <v>#REF!</v>
      </c>
      <c r="N17" s="61" t="str">
        <f t="shared" si="33"/>
        <v>#REF!</v>
      </c>
      <c r="O17" s="61" t="str">
        <f t="shared" si="33"/>
        <v>#REF!</v>
      </c>
      <c r="P17" s="61" t="str">
        <f t="shared" si="20"/>
        <v>#REF!</v>
      </c>
      <c r="Q17" s="61">
        <f t="shared" ref="Q17:U17" si="34">Q5*2/100</f>
        <v>6790.016</v>
      </c>
      <c r="R17" s="61">
        <f t="shared" si="34"/>
        <v>6829.5168</v>
      </c>
      <c r="S17" s="61">
        <f t="shared" si="34"/>
        <v>7081.396</v>
      </c>
      <c r="T17" s="61">
        <f t="shared" si="34"/>
        <v>7145.0422</v>
      </c>
      <c r="U17" s="61">
        <f t="shared" si="34"/>
        <v>7707.445</v>
      </c>
      <c r="V17" s="61">
        <f t="shared" si="17"/>
        <v>7478.320896</v>
      </c>
      <c r="W17" s="61">
        <f t="shared" si="23"/>
        <v>7944.31872</v>
      </c>
      <c r="X17" s="61" t="str">
        <f t="shared" si="24"/>
        <v>#REF!</v>
      </c>
      <c r="Y17" s="61">
        <f t="shared" si="18"/>
        <v>8478.1895</v>
      </c>
      <c r="Z17" s="61">
        <f t="shared" si="25"/>
        <v>8073.897686</v>
      </c>
      <c r="AA17" s="61">
        <f t="shared" si="19"/>
        <v>8143.6054</v>
      </c>
      <c r="AB17" s="61" t="str">
        <f t="shared" si="14"/>
        <v>#REF!</v>
      </c>
    </row>
    <row r="18" ht="12.0" customHeight="1">
      <c r="A18" s="64" t="s">
        <v>72</v>
      </c>
      <c r="B18" s="65" t="s">
        <v>217</v>
      </c>
      <c r="C18" s="61">
        <v>0.0</v>
      </c>
      <c r="D18" s="61">
        <v>0.0</v>
      </c>
      <c r="E18" s="61">
        <f t="shared" ref="E18:O18" si="35">E6*2/100</f>
        <v>384</v>
      </c>
      <c r="F18" s="61">
        <f t="shared" si="35"/>
        <v>384</v>
      </c>
      <c r="G18" s="61">
        <f t="shared" si="35"/>
        <v>384</v>
      </c>
      <c r="H18" s="61">
        <f t="shared" si="35"/>
        <v>384</v>
      </c>
      <c r="I18" s="61">
        <f t="shared" si="35"/>
        <v>384</v>
      </c>
      <c r="J18" s="61">
        <f t="shared" si="35"/>
        <v>384</v>
      </c>
      <c r="K18" s="61">
        <f t="shared" si="35"/>
        <v>384</v>
      </c>
      <c r="L18" s="61">
        <f t="shared" si="35"/>
        <v>384</v>
      </c>
      <c r="M18" s="61">
        <f t="shared" si="35"/>
        <v>384</v>
      </c>
      <c r="N18" s="61">
        <f t="shared" si="35"/>
        <v>384</v>
      </c>
      <c r="O18" s="61">
        <f t="shared" si="35"/>
        <v>384</v>
      </c>
      <c r="P18" s="61" t="str">
        <f t="shared" si="20"/>
        <v>#REF!</v>
      </c>
      <c r="Q18" s="61">
        <f t="shared" ref="Q18:U18" si="36">Q6*2/100</f>
        <v>2416</v>
      </c>
      <c r="R18" s="61">
        <f t="shared" si="36"/>
        <v>2449</v>
      </c>
      <c r="S18" s="61">
        <f t="shared" si="36"/>
        <v>2692</v>
      </c>
      <c r="T18" s="61">
        <f t="shared" si="36"/>
        <v>2756.6</v>
      </c>
      <c r="U18" s="61">
        <f t="shared" si="36"/>
        <v>2762.68</v>
      </c>
      <c r="V18" s="61">
        <f t="shared" si="17"/>
        <v>2681.655</v>
      </c>
      <c r="W18" s="61">
        <f t="shared" si="23"/>
        <v>2826.72</v>
      </c>
      <c r="X18" s="61" t="str">
        <f t="shared" si="24"/>
        <v>#REF!</v>
      </c>
      <c r="Y18" s="61">
        <f t="shared" si="18"/>
        <v>3038.948</v>
      </c>
      <c r="Z18" s="61">
        <f t="shared" si="25"/>
        <v>3114.958</v>
      </c>
      <c r="AA18" s="61">
        <f t="shared" si="19"/>
        <v>3095.8</v>
      </c>
      <c r="AB18" s="61" t="str">
        <f t="shared" si="14"/>
        <v>#REF!</v>
      </c>
    </row>
    <row r="19" ht="12.0" customHeight="1">
      <c r="A19" s="64" t="s">
        <v>69</v>
      </c>
      <c r="B19" s="65" t="s">
        <v>218</v>
      </c>
      <c r="C19" s="61">
        <v>0.0</v>
      </c>
      <c r="D19" s="61">
        <v>100.0</v>
      </c>
      <c r="E19" s="61">
        <v>100.0</v>
      </c>
      <c r="F19" s="61">
        <v>100.0</v>
      </c>
      <c r="G19" s="61">
        <v>100.0</v>
      </c>
      <c r="H19" s="61">
        <v>100.0</v>
      </c>
      <c r="I19" s="61">
        <v>100.0</v>
      </c>
      <c r="J19" s="61">
        <v>100.0</v>
      </c>
      <c r="K19" s="61">
        <v>100.0</v>
      </c>
      <c r="L19" s="61">
        <v>100.0</v>
      </c>
      <c r="M19" s="61">
        <v>100.0</v>
      </c>
      <c r="N19" s="61">
        <v>100.0</v>
      </c>
      <c r="O19" s="61">
        <v>100.0</v>
      </c>
      <c r="P19" s="61" t="str">
        <f t="shared" si="20"/>
        <v>#REF!</v>
      </c>
      <c r="Q19" s="61" t="str">
        <f t="shared" ref="Q19:T19" si="37">'[1]TAB24 DREP20'!O32</f>
        <v>#REF!</v>
      </c>
      <c r="R19" s="61" t="str">
        <f t="shared" si="37"/>
        <v>#REF!</v>
      </c>
      <c r="S19" s="61" t="str">
        <f t="shared" si="37"/>
        <v>#REF!</v>
      </c>
      <c r="T19" s="61" t="str">
        <f t="shared" si="37"/>
        <v>#REF!</v>
      </c>
      <c r="U19" s="61" t="str">
        <f t="shared" ref="U19:U30" si="39">T19*1.05</f>
        <v>#REF!</v>
      </c>
      <c r="V19" s="61" t="str">
        <f t="shared" si="17"/>
        <v>#REF!</v>
      </c>
      <c r="W19" s="61" t="str">
        <f t="shared" si="23"/>
        <v>#REF!</v>
      </c>
      <c r="X19" s="61" t="str">
        <f t="shared" si="24"/>
        <v>#REF!</v>
      </c>
      <c r="Y19" s="61" t="str">
        <f t="shared" si="18"/>
        <v>#REF!</v>
      </c>
      <c r="Z19" s="61" t="str">
        <f t="shared" si="25"/>
        <v>#REF!</v>
      </c>
      <c r="AA19" s="61" t="str">
        <f t="shared" si="19"/>
        <v>#REF!</v>
      </c>
      <c r="AB19" s="61" t="str">
        <f t="shared" si="14"/>
        <v>#REF!</v>
      </c>
    </row>
    <row r="20" ht="12.0" customHeight="1">
      <c r="A20" s="64" t="s">
        <v>162</v>
      </c>
      <c r="B20" s="65" t="s">
        <v>219</v>
      </c>
      <c r="C20" s="61">
        <v>0.0</v>
      </c>
      <c r="D20" s="61">
        <v>100.0</v>
      </c>
      <c r="E20" s="61">
        <v>100.0</v>
      </c>
      <c r="F20" s="61">
        <v>100.0</v>
      </c>
      <c r="G20" s="61">
        <v>100.0</v>
      </c>
      <c r="H20" s="61">
        <v>100.0</v>
      </c>
      <c r="I20" s="61">
        <v>100.0</v>
      </c>
      <c r="J20" s="61">
        <v>100.0</v>
      </c>
      <c r="K20" s="61">
        <v>100.0</v>
      </c>
      <c r="L20" s="61">
        <v>100.0</v>
      </c>
      <c r="M20" s="61">
        <v>100.0</v>
      </c>
      <c r="N20" s="61">
        <v>100.0</v>
      </c>
      <c r="O20" s="61">
        <v>100.0</v>
      </c>
      <c r="P20" s="61" t="str">
        <f t="shared" si="20"/>
        <v>#REF!</v>
      </c>
      <c r="Q20" s="61" t="str">
        <f t="shared" ref="Q20:T20" si="38">'[1]TAB24 DREP20'!O33</f>
        <v>#REF!</v>
      </c>
      <c r="R20" s="61" t="str">
        <f t="shared" si="38"/>
        <v>#REF!</v>
      </c>
      <c r="S20" s="61" t="str">
        <f t="shared" si="38"/>
        <v>#REF!</v>
      </c>
      <c r="T20" s="61" t="str">
        <f t="shared" si="38"/>
        <v>#REF!</v>
      </c>
      <c r="U20" s="61" t="str">
        <f t="shared" si="39"/>
        <v>#REF!</v>
      </c>
      <c r="V20" s="61" t="str">
        <f t="shared" si="17"/>
        <v>#REF!</v>
      </c>
      <c r="W20" s="61" t="str">
        <f t="shared" si="23"/>
        <v>#REF!</v>
      </c>
      <c r="X20" s="61" t="str">
        <f t="shared" si="24"/>
        <v>#REF!</v>
      </c>
      <c r="Y20" s="61" t="str">
        <f t="shared" si="18"/>
        <v>#REF!</v>
      </c>
      <c r="Z20" s="61" t="str">
        <f t="shared" si="25"/>
        <v>#REF!</v>
      </c>
      <c r="AA20" s="61" t="str">
        <f t="shared" si="19"/>
        <v>#REF!</v>
      </c>
      <c r="AB20" s="61" t="str">
        <f t="shared" si="14"/>
        <v>#REF!</v>
      </c>
    </row>
    <row r="21" ht="12.0" customHeight="1">
      <c r="A21" s="64" t="s">
        <v>30</v>
      </c>
      <c r="B21" s="65" t="s">
        <v>220</v>
      </c>
      <c r="C21" s="61">
        <v>0.0</v>
      </c>
      <c r="D21" s="61">
        <v>50.0</v>
      </c>
      <c r="E21" s="61">
        <v>50.0</v>
      </c>
      <c r="F21" s="61">
        <v>50.0</v>
      </c>
      <c r="G21" s="61">
        <v>50.0</v>
      </c>
      <c r="H21" s="61">
        <v>50.0</v>
      </c>
      <c r="I21" s="61">
        <v>50.0</v>
      </c>
      <c r="J21" s="61">
        <v>50.0</v>
      </c>
      <c r="K21" s="61">
        <v>50.0</v>
      </c>
      <c r="L21" s="61">
        <v>50.0</v>
      </c>
      <c r="M21" s="61">
        <v>50.0</v>
      </c>
      <c r="N21" s="61">
        <v>50.0</v>
      </c>
      <c r="O21" s="61">
        <v>50.0</v>
      </c>
      <c r="P21" s="61" t="str">
        <f t="shared" si="20"/>
        <v>#REF!</v>
      </c>
      <c r="Q21" s="61" t="str">
        <f t="shared" ref="Q21:T21" si="40">'[1]TAB24 DREP20'!O45</f>
        <v>#REF!</v>
      </c>
      <c r="R21" s="61" t="str">
        <f t="shared" si="40"/>
        <v>#REF!</v>
      </c>
      <c r="S21" s="61" t="str">
        <f t="shared" si="40"/>
        <v>#REF!</v>
      </c>
      <c r="T21" s="61" t="str">
        <f t="shared" si="40"/>
        <v>#REF!</v>
      </c>
      <c r="U21" s="61" t="str">
        <f t="shared" si="39"/>
        <v>#REF!</v>
      </c>
      <c r="V21" s="61" t="str">
        <f t="shared" si="17"/>
        <v>#REF!</v>
      </c>
      <c r="W21" s="61" t="str">
        <f t="shared" si="23"/>
        <v>#REF!</v>
      </c>
      <c r="X21" s="61" t="str">
        <f t="shared" si="24"/>
        <v>#REF!</v>
      </c>
      <c r="Y21" s="61" t="str">
        <f t="shared" si="18"/>
        <v>#REF!</v>
      </c>
      <c r="Z21" s="61" t="str">
        <f t="shared" si="25"/>
        <v>#REF!</v>
      </c>
      <c r="AA21" s="61" t="str">
        <f t="shared" si="19"/>
        <v>#REF!</v>
      </c>
      <c r="AB21" s="61" t="str">
        <f t="shared" si="14"/>
        <v>#REF!</v>
      </c>
    </row>
    <row r="22" ht="12.0" customHeight="1">
      <c r="A22" s="64" t="s">
        <v>221</v>
      </c>
      <c r="B22" s="65" t="s">
        <v>222</v>
      </c>
      <c r="C22" s="61">
        <v>350.0</v>
      </c>
      <c r="D22" s="61">
        <v>350.0</v>
      </c>
      <c r="E22" s="61">
        <v>350.0</v>
      </c>
      <c r="F22" s="61">
        <v>350.0</v>
      </c>
      <c r="G22" s="61">
        <v>350.0</v>
      </c>
      <c r="H22" s="61">
        <v>350.0</v>
      </c>
      <c r="I22" s="61">
        <v>350.0</v>
      </c>
      <c r="J22" s="61">
        <v>350.0</v>
      </c>
      <c r="K22" s="61">
        <v>350.0</v>
      </c>
      <c r="L22" s="61">
        <v>350.0</v>
      </c>
      <c r="M22" s="61">
        <v>350.0</v>
      </c>
      <c r="N22" s="61">
        <v>350.0</v>
      </c>
      <c r="O22" s="61">
        <v>350.0</v>
      </c>
      <c r="P22" s="61" t="str">
        <f t="shared" si="20"/>
        <v>#REF!</v>
      </c>
      <c r="Q22" s="61" t="str">
        <f t="shared" ref="Q22:T22" si="41">'[1]TAB24 DREP20'!O46</f>
        <v>#REF!</v>
      </c>
      <c r="R22" s="61" t="str">
        <f t="shared" si="41"/>
        <v>#REF!</v>
      </c>
      <c r="S22" s="61" t="str">
        <f t="shared" si="41"/>
        <v>#REF!</v>
      </c>
      <c r="T22" s="61" t="str">
        <f t="shared" si="41"/>
        <v>#REF!</v>
      </c>
      <c r="U22" s="61" t="str">
        <f t="shared" si="39"/>
        <v>#REF!</v>
      </c>
      <c r="V22" s="61" t="str">
        <f t="shared" si="17"/>
        <v>#REF!</v>
      </c>
      <c r="W22" s="61" t="str">
        <f t="shared" si="23"/>
        <v>#REF!</v>
      </c>
      <c r="X22" s="61" t="str">
        <f t="shared" si="24"/>
        <v>#REF!</v>
      </c>
      <c r="Y22" s="61" t="str">
        <f t="shared" si="18"/>
        <v>#REF!</v>
      </c>
      <c r="Z22" s="61" t="str">
        <f t="shared" si="25"/>
        <v>#REF!</v>
      </c>
      <c r="AA22" s="61" t="str">
        <f t="shared" si="19"/>
        <v>#REF!</v>
      </c>
      <c r="AB22" s="61" t="str">
        <f t="shared" si="14"/>
        <v>#REF!</v>
      </c>
    </row>
    <row r="23" ht="12.0" customHeight="1">
      <c r="A23" s="64" t="s">
        <v>13</v>
      </c>
      <c r="B23" s="65" t="s">
        <v>223</v>
      </c>
      <c r="C23" s="61">
        <v>0.0</v>
      </c>
      <c r="D23" s="61">
        <v>50.0</v>
      </c>
      <c r="E23" s="61">
        <v>50.0</v>
      </c>
      <c r="F23" s="61">
        <v>50.0</v>
      </c>
      <c r="G23" s="61">
        <v>50.0</v>
      </c>
      <c r="H23" s="61">
        <v>50.0</v>
      </c>
      <c r="I23" s="61">
        <v>50.0</v>
      </c>
      <c r="J23" s="61">
        <v>50.0</v>
      </c>
      <c r="K23" s="61">
        <v>50.0</v>
      </c>
      <c r="L23" s="61">
        <v>50.0</v>
      </c>
      <c r="M23" s="61">
        <v>50.0</v>
      </c>
      <c r="N23" s="61">
        <v>50.0</v>
      </c>
      <c r="O23" s="61">
        <v>50.0</v>
      </c>
      <c r="P23" s="61" t="str">
        <f t="shared" si="20"/>
        <v>#REF!</v>
      </c>
      <c r="Q23" s="61" t="str">
        <f t="shared" ref="Q23:T23" si="42">'[1]TAB24 DREP20'!O47</f>
        <v>#REF!</v>
      </c>
      <c r="R23" s="61" t="str">
        <f t="shared" si="42"/>
        <v>#REF!</v>
      </c>
      <c r="S23" s="61" t="str">
        <f t="shared" si="42"/>
        <v>#REF!</v>
      </c>
      <c r="T23" s="61" t="str">
        <f t="shared" si="42"/>
        <v>#REF!</v>
      </c>
      <c r="U23" s="61" t="str">
        <f t="shared" si="39"/>
        <v>#REF!</v>
      </c>
      <c r="V23" s="61" t="str">
        <f t="shared" si="17"/>
        <v>#REF!</v>
      </c>
      <c r="W23" s="61" t="str">
        <f t="shared" si="23"/>
        <v>#REF!</v>
      </c>
      <c r="X23" s="61" t="str">
        <f t="shared" si="24"/>
        <v>#REF!</v>
      </c>
      <c r="Y23" s="61" t="str">
        <f t="shared" si="18"/>
        <v>#REF!</v>
      </c>
      <c r="Z23" s="61" t="str">
        <f t="shared" si="25"/>
        <v>#REF!</v>
      </c>
      <c r="AA23" s="61" t="str">
        <f t="shared" si="19"/>
        <v>#REF!</v>
      </c>
      <c r="AB23" s="61" t="str">
        <f t="shared" si="14"/>
        <v>#REF!</v>
      </c>
    </row>
    <row r="24" ht="12.0" customHeight="1">
      <c r="A24" s="64" t="s">
        <v>78</v>
      </c>
      <c r="B24" s="65" t="s">
        <v>224</v>
      </c>
      <c r="C24" s="61">
        <v>1600.0</v>
      </c>
      <c r="D24" s="61">
        <v>1600.0</v>
      </c>
      <c r="E24" s="61">
        <v>1600.0</v>
      </c>
      <c r="F24" s="61">
        <v>1600.0</v>
      </c>
      <c r="G24" s="61">
        <v>1600.0</v>
      </c>
      <c r="H24" s="61">
        <v>1600.0</v>
      </c>
      <c r="I24" s="61">
        <v>1600.0</v>
      </c>
      <c r="J24" s="61">
        <v>1600.0</v>
      </c>
      <c r="K24" s="61">
        <v>1600.0</v>
      </c>
      <c r="L24" s="61">
        <v>1600.0</v>
      </c>
      <c r="M24" s="61">
        <v>1600.0</v>
      </c>
      <c r="N24" s="61">
        <v>1600.0</v>
      </c>
      <c r="O24" s="61">
        <v>1600.0</v>
      </c>
      <c r="P24" s="61" t="str">
        <f t="shared" si="20"/>
        <v>#REF!</v>
      </c>
      <c r="Q24" s="61" t="str">
        <f t="shared" ref="Q24:T24" si="43">'[1]TAB24 DREP20'!O48</f>
        <v>#REF!</v>
      </c>
      <c r="R24" s="61" t="str">
        <f t="shared" si="43"/>
        <v>#REF!</v>
      </c>
      <c r="S24" s="61" t="str">
        <f t="shared" si="43"/>
        <v>#REF!</v>
      </c>
      <c r="T24" s="61" t="str">
        <f t="shared" si="43"/>
        <v>#REF!</v>
      </c>
      <c r="U24" s="61" t="str">
        <f t="shared" si="39"/>
        <v>#REF!</v>
      </c>
      <c r="V24" s="61" t="str">
        <f t="shared" si="17"/>
        <v>#REF!</v>
      </c>
      <c r="W24" s="61" t="str">
        <f t="shared" si="23"/>
        <v>#REF!</v>
      </c>
      <c r="X24" s="61" t="str">
        <f t="shared" si="24"/>
        <v>#REF!</v>
      </c>
      <c r="Y24" s="61" t="str">
        <f t="shared" si="18"/>
        <v>#REF!</v>
      </c>
      <c r="Z24" s="61" t="str">
        <f t="shared" si="25"/>
        <v>#REF!</v>
      </c>
      <c r="AA24" s="61" t="str">
        <f t="shared" si="19"/>
        <v>#REF!</v>
      </c>
      <c r="AB24" s="61" t="str">
        <f t="shared" si="14"/>
        <v>#REF!</v>
      </c>
    </row>
    <row r="25" ht="12.0" customHeight="1">
      <c r="A25" s="64" t="s">
        <v>171</v>
      </c>
      <c r="B25" s="65" t="s">
        <v>225</v>
      </c>
      <c r="C25" s="61">
        <v>300.0</v>
      </c>
      <c r="D25" s="61">
        <v>200.0</v>
      </c>
      <c r="E25" s="61">
        <v>200.0</v>
      </c>
      <c r="F25" s="61">
        <v>200.0</v>
      </c>
      <c r="G25" s="61">
        <v>200.0</v>
      </c>
      <c r="H25" s="61">
        <v>200.0</v>
      </c>
      <c r="I25" s="61">
        <v>200.0</v>
      </c>
      <c r="J25" s="61">
        <v>200.0</v>
      </c>
      <c r="K25" s="61">
        <v>200.0</v>
      </c>
      <c r="L25" s="61">
        <v>200.0</v>
      </c>
      <c r="M25" s="61">
        <v>200.0</v>
      </c>
      <c r="N25" s="61">
        <v>200.0</v>
      </c>
      <c r="O25" s="61">
        <v>200.0</v>
      </c>
      <c r="P25" s="61" t="str">
        <f t="shared" si="20"/>
        <v>#REF!</v>
      </c>
      <c r="Q25" s="61" t="str">
        <f t="shared" ref="Q25:T25" si="44">'[1]TAB24 DREP20'!O49</f>
        <v>#REF!</v>
      </c>
      <c r="R25" s="61" t="str">
        <f t="shared" si="44"/>
        <v>#REF!</v>
      </c>
      <c r="S25" s="61" t="str">
        <f t="shared" si="44"/>
        <v>#REF!</v>
      </c>
      <c r="T25" s="61" t="str">
        <f t="shared" si="44"/>
        <v>#REF!</v>
      </c>
      <c r="U25" s="61" t="str">
        <f t="shared" si="39"/>
        <v>#REF!</v>
      </c>
      <c r="V25" s="61" t="str">
        <f t="shared" si="17"/>
        <v>#REF!</v>
      </c>
      <c r="W25" s="61" t="str">
        <f t="shared" si="23"/>
        <v>#REF!</v>
      </c>
      <c r="X25" s="61" t="str">
        <f t="shared" si="24"/>
        <v>#REF!</v>
      </c>
      <c r="Y25" s="61" t="str">
        <f t="shared" si="18"/>
        <v>#REF!</v>
      </c>
      <c r="Z25" s="61" t="str">
        <f t="shared" si="25"/>
        <v>#REF!</v>
      </c>
      <c r="AA25" s="61" t="str">
        <f t="shared" si="19"/>
        <v>#REF!</v>
      </c>
      <c r="AB25" s="61" t="str">
        <f t="shared" si="14"/>
        <v>#REF!</v>
      </c>
    </row>
    <row r="26" ht="12.0" customHeight="1">
      <c r="A26" s="64" t="s">
        <v>66</v>
      </c>
      <c r="B26" s="65" t="s">
        <v>226</v>
      </c>
      <c r="C26" s="61">
        <v>80.0</v>
      </c>
      <c r="D26" s="61">
        <v>80.0</v>
      </c>
      <c r="E26" s="61">
        <v>80.0</v>
      </c>
      <c r="F26" s="61">
        <v>80.0</v>
      </c>
      <c r="G26" s="61">
        <v>80.0</v>
      </c>
      <c r="H26" s="61">
        <v>80.0</v>
      </c>
      <c r="I26" s="61">
        <v>80.0</v>
      </c>
      <c r="J26" s="61">
        <v>80.0</v>
      </c>
      <c r="K26" s="61">
        <v>80.0</v>
      </c>
      <c r="L26" s="61">
        <v>80.0</v>
      </c>
      <c r="M26" s="61">
        <v>80.0</v>
      </c>
      <c r="N26" s="61">
        <v>80.0</v>
      </c>
      <c r="O26" s="61">
        <v>80.0</v>
      </c>
      <c r="P26" s="61" t="str">
        <f t="shared" si="20"/>
        <v>#REF!</v>
      </c>
      <c r="Q26" s="61" t="str">
        <f t="shared" ref="Q26:T26" si="45">'[1]TAB24 DREP20'!O50</f>
        <v>#REF!</v>
      </c>
      <c r="R26" s="61" t="str">
        <f t="shared" si="45"/>
        <v>#REF!</v>
      </c>
      <c r="S26" s="61" t="str">
        <f t="shared" si="45"/>
        <v>#REF!</v>
      </c>
      <c r="T26" s="61" t="str">
        <f t="shared" si="45"/>
        <v>#REF!</v>
      </c>
      <c r="U26" s="61" t="str">
        <f t="shared" si="39"/>
        <v>#REF!</v>
      </c>
      <c r="V26" s="61" t="str">
        <f t="shared" si="17"/>
        <v>#REF!</v>
      </c>
      <c r="W26" s="61" t="str">
        <f t="shared" si="23"/>
        <v>#REF!</v>
      </c>
      <c r="X26" s="61" t="str">
        <f t="shared" si="24"/>
        <v>#REF!</v>
      </c>
      <c r="Y26" s="61" t="str">
        <f t="shared" si="18"/>
        <v>#REF!</v>
      </c>
      <c r="Z26" s="61" t="str">
        <f t="shared" si="25"/>
        <v>#REF!</v>
      </c>
      <c r="AA26" s="61" t="str">
        <f t="shared" si="19"/>
        <v>#REF!</v>
      </c>
      <c r="AB26" s="61" t="str">
        <f t="shared" si="14"/>
        <v>#REF!</v>
      </c>
    </row>
    <row r="27" ht="12.0" customHeight="1">
      <c r="A27" s="64" t="s">
        <v>66</v>
      </c>
      <c r="B27" s="65" t="s">
        <v>227</v>
      </c>
      <c r="C27" s="61">
        <v>150.0</v>
      </c>
      <c r="D27" s="61">
        <v>150.0</v>
      </c>
      <c r="E27" s="61">
        <v>150.0</v>
      </c>
      <c r="F27" s="61">
        <v>150.0</v>
      </c>
      <c r="G27" s="61">
        <v>150.0</v>
      </c>
      <c r="H27" s="61">
        <v>150.0</v>
      </c>
      <c r="I27" s="61">
        <v>150.0</v>
      </c>
      <c r="J27" s="61">
        <v>150.0</v>
      </c>
      <c r="K27" s="61">
        <v>150.0</v>
      </c>
      <c r="L27" s="61">
        <v>150.0</v>
      </c>
      <c r="M27" s="61">
        <v>150.0</v>
      </c>
      <c r="N27" s="61">
        <v>150.0</v>
      </c>
      <c r="O27" s="61">
        <v>150.0</v>
      </c>
      <c r="P27" s="61" t="str">
        <f t="shared" si="20"/>
        <v>#REF!</v>
      </c>
      <c r="Q27" s="61" t="str">
        <f t="shared" ref="Q27:T27" si="46">'[1]TAB24 DREP20'!O51</f>
        <v>#REF!</v>
      </c>
      <c r="R27" s="61" t="str">
        <f t="shared" si="46"/>
        <v>#REF!</v>
      </c>
      <c r="S27" s="61" t="str">
        <f t="shared" si="46"/>
        <v>#REF!</v>
      </c>
      <c r="T27" s="61" t="str">
        <f t="shared" si="46"/>
        <v>#REF!</v>
      </c>
      <c r="U27" s="61" t="str">
        <f t="shared" si="39"/>
        <v>#REF!</v>
      </c>
      <c r="V27" s="61" t="str">
        <f t="shared" si="17"/>
        <v>#REF!</v>
      </c>
      <c r="W27" s="61" t="str">
        <f t="shared" si="23"/>
        <v>#REF!</v>
      </c>
      <c r="X27" s="61" t="str">
        <f t="shared" si="24"/>
        <v>#REF!</v>
      </c>
      <c r="Y27" s="61" t="str">
        <f t="shared" si="18"/>
        <v>#REF!</v>
      </c>
      <c r="Z27" s="61" t="str">
        <f t="shared" si="25"/>
        <v>#REF!</v>
      </c>
      <c r="AA27" s="61" t="str">
        <f t="shared" si="19"/>
        <v>#REF!</v>
      </c>
      <c r="AB27" s="61" t="str">
        <f t="shared" si="14"/>
        <v>#REF!</v>
      </c>
    </row>
    <row r="28" ht="12.0" customHeight="1">
      <c r="A28" s="64" t="s">
        <v>110</v>
      </c>
      <c r="B28" s="65" t="s">
        <v>228</v>
      </c>
      <c r="C28" s="61">
        <v>1000.0</v>
      </c>
      <c r="D28" s="61">
        <v>1000.0</v>
      </c>
      <c r="E28" s="61">
        <v>1000.0</v>
      </c>
      <c r="F28" s="61">
        <v>1000.0</v>
      </c>
      <c r="G28" s="61">
        <v>1000.0</v>
      </c>
      <c r="H28" s="61">
        <v>1000.0</v>
      </c>
      <c r="I28" s="61">
        <v>1000.0</v>
      </c>
      <c r="J28" s="61">
        <v>1000.0</v>
      </c>
      <c r="K28" s="61">
        <v>1000.0</v>
      </c>
      <c r="L28" s="61">
        <v>1000.0</v>
      </c>
      <c r="M28" s="61">
        <v>1000.0</v>
      </c>
      <c r="N28" s="61">
        <v>1000.0</v>
      </c>
      <c r="O28" s="61">
        <v>1000.0</v>
      </c>
      <c r="P28" s="61" t="str">
        <f t="shared" si="20"/>
        <v>#REF!</v>
      </c>
      <c r="Q28" s="61" t="str">
        <f t="shared" ref="Q28:T28" si="47">'[1]TAB24 DREP20'!O52</f>
        <v>#REF!</v>
      </c>
      <c r="R28" s="61" t="str">
        <f t="shared" si="47"/>
        <v>#REF!</v>
      </c>
      <c r="S28" s="61" t="str">
        <f t="shared" si="47"/>
        <v>#REF!</v>
      </c>
      <c r="T28" s="61" t="str">
        <f t="shared" si="47"/>
        <v>#REF!</v>
      </c>
      <c r="U28" s="61" t="str">
        <f t="shared" si="39"/>
        <v>#REF!</v>
      </c>
      <c r="V28" s="61" t="str">
        <f t="shared" si="17"/>
        <v>#REF!</v>
      </c>
      <c r="W28" s="61" t="str">
        <f t="shared" si="23"/>
        <v>#REF!</v>
      </c>
      <c r="X28" s="61" t="str">
        <f t="shared" si="24"/>
        <v>#REF!</v>
      </c>
      <c r="Y28" s="61" t="str">
        <f t="shared" si="18"/>
        <v>#REF!</v>
      </c>
      <c r="Z28" s="61" t="str">
        <f t="shared" si="25"/>
        <v>#REF!</v>
      </c>
      <c r="AA28" s="61" t="str">
        <f t="shared" si="19"/>
        <v>#REF!</v>
      </c>
      <c r="AB28" s="61" t="str">
        <f t="shared" si="14"/>
        <v>#REF!</v>
      </c>
    </row>
    <row r="29" ht="12.0" customHeight="1">
      <c r="A29" s="64" t="s">
        <v>43</v>
      </c>
      <c r="B29" s="65" t="s">
        <v>229</v>
      </c>
      <c r="C29" s="61">
        <v>0.0</v>
      </c>
      <c r="D29" s="61">
        <v>50.0</v>
      </c>
      <c r="E29" s="61">
        <v>50.0</v>
      </c>
      <c r="F29" s="61">
        <v>50.0</v>
      </c>
      <c r="G29" s="61">
        <v>50.0</v>
      </c>
      <c r="H29" s="61">
        <v>50.0</v>
      </c>
      <c r="I29" s="61">
        <v>50.0</v>
      </c>
      <c r="J29" s="61">
        <v>50.0</v>
      </c>
      <c r="K29" s="61">
        <v>50.0</v>
      </c>
      <c r="L29" s="61">
        <v>50.0</v>
      </c>
      <c r="M29" s="61">
        <v>50.0</v>
      </c>
      <c r="N29" s="61">
        <v>50.0</v>
      </c>
      <c r="O29" s="61">
        <v>50.0</v>
      </c>
      <c r="P29" s="61" t="str">
        <f t="shared" si="20"/>
        <v>#REF!</v>
      </c>
      <c r="Q29" s="61" t="str">
        <f t="shared" ref="Q29:T29" si="48">'[1]TAB24 DREP20'!O53</f>
        <v>#REF!</v>
      </c>
      <c r="R29" s="61" t="str">
        <f t="shared" si="48"/>
        <v>#REF!</v>
      </c>
      <c r="S29" s="61" t="str">
        <f t="shared" si="48"/>
        <v>#REF!</v>
      </c>
      <c r="T29" s="61" t="str">
        <f t="shared" si="48"/>
        <v>#REF!</v>
      </c>
      <c r="U29" s="61" t="str">
        <f t="shared" si="39"/>
        <v>#REF!</v>
      </c>
      <c r="V29" s="61" t="str">
        <f t="shared" si="17"/>
        <v>#REF!</v>
      </c>
      <c r="W29" s="61" t="str">
        <f t="shared" si="23"/>
        <v>#REF!</v>
      </c>
      <c r="X29" s="61" t="str">
        <f t="shared" si="24"/>
        <v>#REF!</v>
      </c>
      <c r="Y29" s="61" t="str">
        <f t="shared" si="18"/>
        <v>#REF!</v>
      </c>
      <c r="Z29" s="61" t="str">
        <f t="shared" si="25"/>
        <v>#REF!</v>
      </c>
      <c r="AA29" s="61" t="str">
        <f t="shared" si="19"/>
        <v>#REF!</v>
      </c>
      <c r="AB29" s="61" t="str">
        <f t="shared" si="14"/>
        <v>#REF!</v>
      </c>
    </row>
    <row r="30" ht="12.0" customHeight="1">
      <c r="A30" s="64" t="s">
        <v>21</v>
      </c>
      <c r="B30" s="65" t="s">
        <v>230</v>
      </c>
      <c r="C30" s="61">
        <v>0.0</v>
      </c>
      <c r="D30" s="61">
        <v>100.0</v>
      </c>
      <c r="E30" s="61">
        <v>100.0</v>
      </c>
      <c r="F30" s="61">
        <v>100.0</v>
      </c>
      <c r="G30" s="61">
        <v>100.0</v>
      </c>
      <c r="H30" s="61">
        <v>100.0</v>
      </c>
      <c r="I30" s="61">
        <v>100.0</v>
      </c>
      <c r="J30" s="61">
        <v>100.0</v>
      </c>
      <c r="K30" s="61">
        <v>100.0</v>
      </c>
      <c r="L30" s="61">
        <v>100.0</v>
      </c>
      <c r="M30" s="61">
        <v>100.0</v>
      </c>
      <c r="N30" s="61">
        <v>100.0</v>
      </c>
      <c r="O30" s="61">
        <v>100.0</v>
      </c>
      <c r="P30" s="61" t="str">
        <f t="shared" si="20"/>
        <v>#REF!</v>
      </c>
      <c r="Q30" s="61" t="str">
        <f t="shared" ref="Q30:T30" si="49">'[1]TAB24 DREP20'!O54</f>
        <v>#REF!</v>
      </c>
      <c r="R30" s="61" t="str">
        <f t="shared" si="49"/>
        <v>#REF!</v>
      </c>
      <c r="S30" s="61" t="str">
        <f t="shared" si="49"/>
        <v>#REF!</v>
      </c>
      <c r="T30" s="61" t="str">
        <f t="shared" si="49"/>
        <v>#REF!</v>
      </c>
      <c r="U30" s="61" t="str">
        <f t="shared" si="39"/>
        <v>#REF!</v>
      </c>
      <c r="V30" s="61" t="str">
        <f t="shared" si="17"/>
        <v>#REF!</v>
      </c>
      <c r="W30" s="61" t="str">
        <f t="shared" si="23"/>
        <v>#REF!</v>
      </c>
      <c r="X30" s="61" t="str">
        <f t="shared" si="24"/>
        <v>#REF!</v>
      </c>
      <c r="Y30" s="61" t="str">
        <f t="shared" si="18"/>
        <v>#REF!</v>
      </c>
      <c r="Z30" s="61" t="str">
        <f t="shared" si="25"/>
        <v>#REF!</v>
      </c>
      <c r="AA30" s="61" t="str">
        <f t="shared" si="19"/>
        <v>#REF!</v>
      </c>
      <c r="AB30" s="61" t="str">
        <f t="shared" si="14"/>
        <v>#REF!</v>
      </c>
    </row>
    <row r="31" ht="12.0" customHeight="1">
      <c r="A31" s="64" t="s">
        <v>231</v>
      </c>
      <c r="B31" s="65" t="s">
        <v>232</v>
      </c>
      <c r="C31" s="61">
        <v>0.0</v>
      </c>
      <c r="D31" s="61">
        <v>2450.04</v>
      </c>
      <c r="E31" s="61">
        <v>2450.04</v>
      </c>
      <c r="F31" s="61">
        <v>2450.04</v>
      </c>
      <c r="G31" s="61">
        <v>2450.04</v>
      </c>
      <c r="H31" s="61">
        <v>2450.04</v>
      </c>
      <c r="I31" s="61">
        <v>2450.04</v>
      </c>
      <c r="J31" s="61">
        <v>2450.04</v>
      </c>
      <c r="K31" s="61">
        <v>2450.04</v>
      </c>
      <c r="L31" s="61">
        <v>2450.04</v>
      </c>
      <c r="M31" s="61">
        <v>2450.04</v>
      </c>
      <c r="N31" s="61">
        <v>2450.04</v>
      </c>
      <c r="O31" s="61">
        <v>2450.04</v>
      </c>
      <c r="P31" s="61" t="str">
        <f>'[1]27 FLUXO CAIXA MP'!O31-19000</f>
        <v>#REF!</v>
      </c>
      <c r="Q31" s="61">
        <v>11450.0</v>
      </c>
      <c r="R31" s="61">
        <v>8760.0</v>
      </c>
      <c r="S31" s="61">
        <v>6550.0</v>
      </c>
      <c r="T31" s="61">
        <v>5345.0</v>
      </c>
      <c r="U31" s="61">
        <v>2890.0</v>
      </c>
      <c r="V31" s="61">
        <f t="shared" si="17"/>
        <v>9592.2</v>
      </c>
      <c r="W31" s="61">
        <f t="shared" si="23"/>
        <v>13396.5</v>
      </c>
      <c r="X31" s="61" t="str">
        <f t="shared" si="24"/>
        <v>#REF!</v>
      </c>
      <c r="Y31" s="61">
        <f t="shared" si="18"/>
        <v>3179</v>
      </c>
      <c r="Z31" s="61">
        <f t="shared" si="25"/>
        <v>6039.85</v>
      </c>
      <c r="AA31" s="61">
        <f t="shared" si="19"/>
        <v>7532.5</v>
      </c>
      <c r="AB31" s="61" t="str">
        <f t="shared" si="14"/>
        <v>#REF!</v>
      </c>
    </row>
    <row r="32" ht="12.0" customHeight="1">
      <c r="A32" s="64" t="s">
        <v>147</v>
      </c>
      <c r="B32" s="65" t="s">
        <v>233</v>
      </c>
      <c r="C32" s="61">
        <v>0.0</v>
      </c>
      <c r="D32" s="61">
        <v>0.0</v>
      </c>
      <c r="E32" s="61"/>
      <c r="F32" s="61"/>
      <c r="G32" s="61"/>
      <c r="H32" s="61"/>
      <c r="I32" s="61"/>
      <c r="J32" s="61">
        <v>582.6</v>
      </c>
      <c r="K32" s="61">
        <v>582.6</v>
      </c>
      <c r="L32" s="61">
        <v>582.6</v>
      </c>
      <c r="M32" s="61">
        <v>582.6</v>
      </c>
      <c r="N32" s="61">
        <v>582.6</v>
      </c>
      <c r="O32" s="61">
        <v>582.6</v>
      </c>
      <c r="P32" s="61" t="str">
        <f t="shared" ref="P32:P35" si="50">'[1]27 FLUXO CAIXA MP'!O32</f>
        <v>#REF!</v>
      </c>
      <c r="Q32" s="61">
        <v>2890.0</v>
      </c>
      <c r="R32" s="61">
        <f>Q32*1.2</f>
        <v>3468</v>
      </c>
      <c r="S32" s="61">
        <f>R32*1.05</f>
        <v>3641.4</v>
      </c>
      <c r="T32" s="61">
        <f>S32*2</f>
        <v>7282.8</v>
      </c>
      <c r="U32" s="61">
        <f>T32*1.4</f>
        <v>10195.92</v>
      </c>
      <c r="V32" s="61">
        <f t="shared" si="17"/>
        <v>3797.46</v>
      </c>
      <c r="W32" s="61">
        <f t="shared" si="23"/>
        <v>3381.3</v>
      </c>
      <c r="X32" s="61" t="str">
        <f t="shared" si="24"/>
        <v>#REF!</v>
      </c>
      <c r="Y32" s="61">
        <f t="shared" si="18"/>
        <v>11215.512</v>
      </c>
      <c r="Z32" s="61">
        <f t="shared" si="25"/>
        <v>8229.564</v>
      </c>
      <c r="AA32" s="61">
        <f t="shared" si="19"/>
        <v>4187.61</v>
      </c>
      <c r="AB32" s="61" t="str">
        <f t="shared" si="14"/>
        <v>#REF!</v>
      </c>
    </row>
    <row r="33" ht="12.0" customHeight="1">
      <c r="A33" s="64" t="s">
        <v>234</v>
      </c>
      <c r="B33" s="65" t="s">
        <v>235</v>
      </c>
      <c r="C33" s="61">
        <v>4130.0</v>
      </c>
      <c r="D33" s="61">
        <v>0.0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 t="str">
        <f t="shared" si="50"/>
        <v>#REF!</v>
      </c>
      <c r="Q33" s="61">
        <v>1845.0</v>
      </c>
      <c r="R33" s="61">
        <v>2450.0</v>
      </c>
      <c r="S33" s="61">
        <v>3870.0</v>
      </c>
      <c r="T33" s="61">
        <v>6200.0</v>
      </c>
      <c r="U33" s="61">
        <v>4500.0</v>
      </c>
      <c r="V33" s="61">
        <f t="shared" si="17"/>
        <v>2682.75</v>
      </c>
      <c r="W33" s="61">
        <f t="shared" si="23"/>
        <v>2158.65</v>
      </c>
      <c r="X33" s="61" t="str">
        <f t="shared" si="24"/>
        <v>#REF!</v>
      </c>
      <c r="Y33" s="61">
        <f t="shared" si="18"/>
        <v>4950</v>
      </c>
      <c r="Z33" s="61">
        <f t="shared" si="25"/>
        <v>7006</v>
      </c>
      <c r="AA33" s="61">
        <f t="shared" si="19"/>
        <v>4450.5</v>
      </c>
      <c r="AB33" s="61" t="str">
        <f t="shared" si="14"/>
        <v>#REF!</v>
      </c>
    </row>
    <row r="34" ht="12.0" customHeight="1">
      <c r="A34" s="64" t="s">
        <v>236</v>
      </c>
      <c r="B34" s="65" t="s">
        <v>237</v>
      </c>
      <c r="C34" s="61">
        <v>8000.0</v>
      </c>
      <c r="D34" s="61">
        <v>0.0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 t="str">
        <f t="shared" si="50"/>
        <v>#REF!</v>
      </c>
      <c r="Q34" s="61">
        <f>6500</f>
        <v>6500</v>
      </c>
      <c r="R34" s="61">
        <f>11550</f>
        <v>11550</v>
      </c>
      <c r="S34" s="61">
        <v>9770.0</v>
      </c>
      <c r="T34" s="61">
        <v>7670.0</v>
      </c>
      <c r="U34" s="61">
        <v>11590.0</v>
      </c>
      <c r="V34" s="61">
        <f t="shared" si="17"/>
        <v>12647.25</v>
      </c>
      <c r="W34" s="61">
        <f t="shared" si="23"/>
        <v>7605</v>
      </c>
      <c r="X34" s="61" t="str">
        <f t="shared" si="24"/>
        <v>#REF!</v>
      </c>
      <c r="Y34" s="61">
        <f t="shared" si="18"/>
        <v>12749</v>
      </c>
      <c r="Z34" s="61">
        <f t="shared" si="25"/>
        <v>8667.1</v>
      </c>
      <c r="AA34" s="61">
        <f t="shared" si="19"/>
        <v>11235.5</v>
      </c>
      <c r="AB34" s="61" t="str">
        <f t="shared" si="14"/>
        <v>#REF!</v>
      </c>
    </row>
    <row r="35" ht="12.0" customHeight="1">
      <c r="A35" s="64" t="s">
        <v>30</v>
      </c>
      <c r="B35" s="65" t="s">
        <v>238</v>
      </c>
      <c r="C35" s="61">
        <v>2000.0</v>
      </c>
      <c r="D35" s="61">
        <v>0.0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 t="str">
        <f t="shared" si="50"/>
        <v>#REF!</v>
      </c>
      <c r="Q35" s="61">
        <f>1512.33</f>
        <v>1512.33</v>
      </c>
      <c r="R35" s="61">
        <v>2334.5</v>
      </c>
      <c r="S35" s="61">
        <v>4035.67</v>
      </c>
      <c r="T35" s="61">
        <v>2102.3</v>
      </c>
      <c r="U35" s="61">
        <v>2512.3</v>
      </c>
      <c r="V35" s="61">
        <f t="shared" si="17"/>
        <v>2556.2775</v>
      </c>
      <c r="W35" s="61">
        <f t="shared" si="23"/>
        <v>1769.4261</v>
      </c>
      <c r="X35" s="61" t="str">
        <f t="shared" si="24"/>
        <v>#REF!</v>
      </c>
      <c r="Y35" s="61">
        <f t="shared" si="18"/>
        <v>2763.53</v>
      </c>
      <c r="Z35" s="61">
        <f t="shared" si="25"/>
        <v>2375.599</v>
      </c>
      <c r="AA35" s="61">
        <f t="shared" si="19"/>
        <v>4641.0205</v>
      </c>
      <c r="AB35" s="61" t="str">
        <f t="shared" si="14"/>
        <v>#REF!</v>
      </c>
    </row>
    <row r="36" ht="12.0" customHeight="1">
      <c r="A36" s="64" t="s">
        <v>239</v>
      </c>
      <c r="B36" s="65" t="s">
        <v>240</v>
      </c>
      <c r="C36" s="61">
        <v>0.0</v>
      </c>
      <c r="D36" s="61"/>
      <c r="E36" s="61">
        <v>3571.2</v>
      </c>
      <c r="F36" s="61">
        <v>3571.2</v>
      </c>
      <c r="G36" s="61">
        <v>3571.2</v>
      </c>
      <c r="H36" s="61">
        <v>3571.2</v>
      </c>
      <c r="I36" s="61">
        <v>3571.2</v>
      </c>
      <c r="J36" s="61">
        <v>3571.2</v>
      </c>
      <c r="K36" s="61">
        <v>3571.2</v>
      </c>
      <c r="L36" s="61">
        <v>3571.2</v>
      </c>
      <c r="M36" s="61">
        <v>3571.2</v>
      </c>
      <c r="N36" s="61">
        <v>3571.2</v>
      </c>
      <c r="O36" s="61">
        <v>3571.2</v>
      </c>
      <c r="P36" s="61">
        <f>39283+9550</f>
        <v>48833</v>
      </c>
      <c r="Q36" s="61" t="str">
        <f>'[1]TAB24 DREP20'!O6+4752</f>
        <v>#REF!</v>
      </c>
      <c r="R36" s="61" t="str">
        <f t="shared" ref="R36:T36" si="51">'[1]TAB24 DREP20'!P6</f>
        <v>#REF!</v>
      </c>
      <c r="S36" s="61" t="str">
        <f t="shared" si="51"/>
        <v>#REF!</v>
      </c>
      <c r="T36" s="61" t="str">
        <f t="shared" si="51"/>
        <v>#REF!</v>
      </c>
      <c r="U36" s="61" t="str">
        <f>T36*1.05</f>
        <v>#REF!</v>
      </c>
      <c r="V36" s="61" t="str">
        <f t="shared" si="17"/>
        <v>#REF!</v>
      </c>
      <c r="W36" s="61" t="str">
        <f t="shared" si="23"/>
        <v>#REF!</v>
      </c>
      <c r="X36" s="61">
        <f t="shared" si="24"/>
        <v>59087.93</v>
      </c>
      <c r="Y36" s="61" t="str">
        <f t="shared" si="18"/>
        <v>#REF!</v>
      </c>
      <c r="Z36" s="61" t="str">
        <f t="shared" si="25"/>
        <v>#REF!</v>
      </c>
      <c r="AA36" s="61" t="str">
        <f t="shared" si="19"/>
        <v>#REF!</v>
      </c>
      <c r="AB36" s="61" t="str">
        <f t="shared" si="14"/>
        <v>#REF!</v>
      </c>
    </row>
    <row r="37" ht="12.0" customHeight="1">
      <c r="A37" s="19" t="s">
        <v>197</v>
      </c>
      <c r="B37" s="62" t="s">
        <v>241</v>
      </c>
      <c r="C37" s="63" t="str">
        <f t="shared" ref="C37:AB37" si="52">C3+C4-C7</f>
        <v>#REF!</v>
      </c>
      <c r="D37" s="63" t="str">
        <f t="shared" si="52"/>
        <v>#REF!</v>
      </c>
      <c r="E37" s="63" t="str">
        <f t="shared" si="52"/>
        <v>#REF!</v>
      </c>
      <c r="F37" s="63" t="str">
        <f t="shared" si="52"/>
        <v>#REF!</v>
      </c>
      <c r="G37" s="63" t="str">
        <f t="shared" si="52"/>
        <v>#REF!</v>
      </c>
      <c r="H37" s="63" t="str">
        <f t="shared" si="52"/>
        <v>#REF!</v>
      </c>
      <c r="I37" s="63" t="str">
        <f t="shared" si="52"/>
        <v>#REF!</v>
      </c>
      <c r="J37" s="63" t="str">
        <f t="shared" si="52"/>
        <v>#REF!</v>
      </c>
      <c r="K37" s="63" t="str">
        <f t="shared" si="52"/>
        <v>#REF!</v>
      </c>
      <c r="L37" s="63" t="str">
        <f t="shared" si="52"/>
        <v>#REF!</v>
      </c>
      <c r="M37" s="63" t="str">
        <f t="shared" si="52"/>
        <v>#REF!</v>
      </c>
      <c r="N37" s="63" t="str">
        <f t="shared" si="52"/>
        <v>#REF!</v>
      </c>
      <c r="O37" s="63" t="str">
        <f t="shared" si="52"/>
        <v>#REF!</v>
      </c>
      <c r="P37" s="63" t="str">
        <f t="shared" si="52"/>
        <v>#REF!</v>
      </c>
      <c r="Q37" s="63" t="str">
        <f t="shared" si="52"/>
        <v>#REF!</v>
      </c>
      <c r="R37" s="63" t="str">
        <f t="shared" si="52"/>
        <v>#REF!</v>
      </c>
      <c r="S37" s="63" t="str">
        <f t="shared" si="52"/>
        <v>#REF!</v>
      </c>
      <c r="T37" s="63" t="str">
        <f t="shared" si="52"/>
        <v>#REF!</v>
      </c>
      <c r="U37" s="63" t="str">
        <f t="shared" si="52"/>
        <v>#REF!</v>
      </c>
      <c r="V37" s="63" t="str">
        <f t="shared" si="52"/>
        <v>#REF!</v>
      </c>
      <c r="W37" s="63" t="str">
        <f t="shared" si="52"/>
        <v>#REF!</v>
      </c>
      <c r="X37" s="63" t="str">
        <f t="shared" si="52"/>
        <v>#REF!</v>
      </c>
      <c r="Y37" s="63" t="str">
        <f t="shared" si="52"/>
        <v>#REF!</v>
      </c>
      <c r="Z37" s="63" t="str">
        <f t="shared" si="52"/>
        <v>#REF!</v>
      </c>
      <c r="AA37" s="63" t="str">
        <f t="shared" si="52"/>
        <v>#REF!</v>
      </c>
      <c r="AB37" s="63" t="str">
        <f t="shared" si="52"/>
        <v>#REF!</v>
      </c>
    </row>
    <row r="38" ht="12.0" customHeight="1">
      <c r="A38" s="19" t="s">
        <v>242</v>
      </c>
      <c r="B38" s="62" t="s">
        <v>243</v>
      </c>
      <c r="C38" s="63">
        <f t="shared" ref="C38:O38" si="53">C4+C5-C8</f>
        <v>0</v>
      </c>
      <c r="D38" s="63" t="str">
        <f t="shared" si="53"/>
        <v>#REF!</v>
      </c>
      <c r="E38" s="63" t="str">
        <f t="shared" si="53"/>
        <v>#REF!</v>
      </c>
      <c r="F38" s="63" t="str">
        <f t="shared" si="53"/>
        <v>#REF!</v>
      </c>
      <c r="G38" s="63" t="str">
        <f t="shared" si="53"/>
        <v>#REF!</v>
      </c>
      <c r="H38" s="63" t="str">
        <f t="shared" si="53"/>
        <v>#REF!</v>
      </c>
      <c r="I38" s="63" t="str">
        <f t="shared" si="53"/>
        <v>#REF!</v>
      </c>
      <c r="J38" s="63" t="str">
        <f t="shared" si="53"/>
        <v>#REF!</v>
      </c>
      <c r="K38" s="63" t="str">
        <f t="shared" si="53"/>
        <v>#REF!</v>
      </c>
      <c r="L38" s="63" t="str">
        <f t="shared" si="53"/>
        <v>#REF!</v>
      </c>
      <c r="M38" s="63" t="str">
        <f t="shared" si="53"/>
        <v>#REF!</v>
      </c>
      <c r="N38" s="63" t="str">
        <f t="shared" si="53"/>
        <v>#REF!</v>
      </c>
      <c r="O38" s="63" t="str">
        <f t="shared" si="53"/>
        <v>#REF!</v>
      </c>
      <c r="P38" s="63" t="str">
        <f t="shared" ref="P38:AB38" si="54">P4-P7</f>
        <v>#REF!</v>
      </c>
      <c r="Q38" s="63" t="str">
        <f t="shared" si="54"/>
        <v>#REF!</v>
      </c>
      <c r="R38" s="63" t="str">
        <f t="shared" si="54"/>
        <v>#REF!</v>
      </c>
      <c r="S38" s="63" t="str">
        <f t="shared" si="54"/>
        <v>#REF!</v>
      </c>
      <c r="T38" s="63" t="str">
        <f t="shared" si="54"/>
        <v>#REF!</v>
      </c>
      <c r="U38" s="63" t="str">
        <f t="shared" si="54"/>
        <v>#REF!</v>
      </c>
      <c r="V38" s="63" t="str">
        <f t="shared" si="54"/>
        <v>#REF!</v>
      </c>
      <c r="W38" s="63" t="str">
        <f t="shared" si="54"/>
        <v>#REF!</v>
      </c>
      <c r="X38" s="63" t="str">
        <f t="shared" si="54"/>
        <v>#REF!</v>
      </c>
      <c r="Y38" s="63" t="str">
        <f t="shared" si="54"/>
        <v>#REF!</v>
      </c>
      <c r="Z38" s="63" t="str">
        <f t="shared" si="54"/>
        <v>#REF!</v>
      </c>
      <c r="AA38" s="63" t="str">
        <f t="shared" si="54"/>
        <v>#REF!</v>
      </c>
      <c r="AB38" s="63" t="str">
        <f t="shared" si="54"/>
        <v>#REF!</v>
      </c>
    </row>
    <row r="39" ht="12.0" customHeight="1">
      <c r="A39" s="66"/>
      <c r="B39" s="25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4"/>
      <c r="W39" s="24"/>
      <c r="X39" s="24"/>
      <c r="Y39" s="24"/>
      <c r="Z39" s="24"/>
      <c r="AA39" s="24"/>
      <c r="AB39" s="24"/>
    </row>
    <row r="40" ht="12.0" customHeight="1">
      <c r="A40" s="66"/>
      <c r="B40" s="25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4"/>
      <c r="W40" s="24"/>
      <c r="X40" s="24"/>
      <c r="Y40" s="24"/>
      <c r="Z40" s="24"/>
      <c r="AA40" s="24"/>
      <c r="AB40" s="24"/>
    </row>
    <row r="41" ht="12.0" customHeight="1">
      <c r="A41" s="66"/>
      <c r="B41" s="25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4"/>
      <c r="W41" s="24"/>
      <c r="X41" s="24"/>
      <c r="Y41" s="24"/>
      <c r="Z41" s="24"/>
      <c r="AA41" s="24"/>
      <c r="AB41" s="24"/>
    </row>
    <row r="42" ht="12.0" customHeight="1">
      <c r="A42" s="66"/>
      <c r="B42" s="25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4"/>
      <c r="W42" s="24"/>
      <c r="X42" s="24"/>
      <c r="Y42" s="24"/>
      <c r="Z42" s="24"/>
      <c r="AA42" s="24"/>
      <c r="AB42" s="24"/>
    </row>
    <row r="43" ht="12.0" customHeight="1">
      <c r="A43" s="66"/>
      <c r="B43" s="25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4"/>
      <c r="W43" s="24"/>
      <c r="X43" s="24"/>
      <c r="Y43" s="24"/>
      <c r="Z43" s="24"/>
      <c r="AA43" s="24"/>
      <c r="AB43" s="24"/>
    </row>
    <row r="44" ht="12.0" customHeight="1">
      <c r="A44" s="66"/>
      <c r="B44" s="25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4"/>
      <c r="W44" s="24"/>
      <c r="X44" s="24"/>
      <c r="Y44" s="24"/>
      <c r="Z44" s="24"/>
      <c r="AA44" s="24"/>
      <c r="AB44" s="24"/>
    </row>
    <row r="45" ht="12.0" customHeight="1">
      <c r="A45" s="66"/>
      <c r="B45" s="25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4"/>
      <c r="W45" s="24"/>
      <c r="X45" s="24"/>
      <c r="Y45" s="24"/>
      <c r="Z45" s="24"/>
      <c r="AA45" s="24"/>
      <c r="AB45" s="24"/>
    </row>
    <row r="46" ht="12.0" customHeight="1">
      <c r="A46" s="66"/>
      <c r="B46" s="25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4"/>
      <c r="W46" s="24"/>
      <c r="X46" s="24"/>
      <c r="Y46" s="24"/>
      <c r="Z46" s="24"/>
      <c r="AA46" s="24"/>
      <c r="AB46" s="24"/>
    </row>
    <row r="47" ht="12.0" customHeight="1">
      <c r="A47" s="66"/>
      <c r="B47" s="25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4"/>
      <c r="W47" s="24"/>
      <c r="X47" s="24"/>
      <c r="Y47" s="24"/>
      <c r="Z47" s="24"/>
      <c r="AA47" s="24"/>
      <c r="AB47" s="24"/>
    </row>
    <row r="48" ht="12.0" customHeight="1">
      <c r="A48" s="66"/>
      <c r="B48" s="25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4"/>
      <c r="W48" s="24"/>
      <c r="X48" s="24"/>
      <c r="Y48" s="24"/>
      <c r="Z48" s="24"/>
      <c r="AA48" s="24"/>
      <c r="AB48" s="24"/>
    </row>
    <row r="49" ht="12.0" customHeight="1">
      <c r="A49" s="66"/>
      <c r="B49" s="25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4"/>
      <c r="W49" s="24"/>
      <c r="X49" s="24"/>
      <c r="Y49" s="24"/>
      <c r="Z49" s="24"/>
      <c r="AA49" s="24"/>
      <c r="AB49" s="24"/>
    </row>
    <row r="50" ht="12.0" customHeight="1">
      <c r="A50" s="66"/>
      <c r="B50" s="25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4"/>
      <c r="W50" s="24"/>
      <c r="X50" s="24"/>
      <c r="Y50" s="24"/>
      <c r="Z50" s="24"/>
      <c r="AA50" s="24"/>
      <c r="AB50" s="24"/>
    </row>
    <row r="51" ht="12.0" customHeight="1">
      <c r="A51" s="66"/>
      <c r="B51" s="25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4"/>
      <c r="W51" s="24"/>
      <c r="X51" s="24"/>
      <c r="Y51" s="24"/>
      <c r="Z51" s="24"/>
      <c r="AA51" s="24"/>
      <c r="AB51" s="24"/>
    </row>
    <row r="52" ht="12.0" customHeight="1">
      <c r="A52" s="66"/>
      <c r="B52" s="25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4"/>
      <c r="W52" s="24"/>
      <c r="X52" s="24"/>
      <c r="Y52" s="24"/>
      <c r="Z52" s="24"/>
      <c r="AA52" s="24"/>
      <c r="AB52" s="24"/>
    </row>
    <row r="53" ht="12.0" customHeight="1">
      <c r="A53" s="66"/>
      <c r="B53" s="25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4"/>
      <c r="W53" s="24"/>
      <c r="X53" s="24"/>
      <c r="Y53" s="24"/>
      <c r="Z53" s="24"/>
      <c r="AA53" s="24"/>
      <c r="AB53" s="24"/>
    </row>
    <row r="54" ht="12.0" customHeight="1">
      <c r="A54" s="66"/>
      <c r="B54" s="25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4"/>
      <c r="W54" s="24"/>
      <c r="X54" s="24"/>
      <c r="Y54" s="24"/>
      <c r="Z54" s="24"/>
      <c r="AA54" s="24"/>
      <c r="AB54" s="24"/>
    </row>
    <row r="55" ht="12.0" customHeight="1">
      <c r="A55" s="66"/>
      <c r="B55" s="25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4"/>
      <c r="W55" s="24"/>
      <c r="X55" s="24"/>
      <c r="Y55" s="24"/>
      <c r="Z55" s="24"/>
      <c r="AA55" s="24"/>
      <c r="AB55" s="24"/>
    </row>
    <row r="56" ht="12.0" customHeight="1">
      <c r="A56" s="66"/>
      <c r="B56" s="25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4"/>
      <c r="W56" s="24"/>
      <c r="X56" s="24"/>
      <c r="Y56" s="24"/>
      <c r="Z56" s="24"/>
      <c r="AA56" s="24"/>
      <c r="AB56" s="24"/>
    </row>
    <row r="57" ht="12.0" customHeight="1">
      <c r="A57" s="66"/>
      <c r="B57" s="25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4"/>
      <c r="W57" s="24"/>
      <c r="X57" s="24"/>
      <c r="Y57" s="24"/>
      <c r="Z57" s="24"/>
      <c r="AA57" s="24"/>
      <c r="AB57" s="24"/>
    </row>
    <row r="58" ht="12.0" customHeight="1">
      <c r="A58" s="66"/>
      <c r="B58" s="25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4"/>
      <c r="W58" s="24"/>
      <c r="X58" s="24"/>
      <c r="Y58" s="24"/>
      <c r="Z58" s="24"/>
      <c r="AA58" s="24"/>
      <c r="AB58" s="24"/>
    </row>
    <row r="59" ht="12.0" customHeight="1">
      <c r="A59" s="66"/>
      <c r="B59" s="25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4"/>
      <c r="W59" s="24"/>
      <c r="X59" s="24"/>
      <c r="Y59" s="24"/>
      <c r="Z59" s="24"/>
      <c r="AA59" s="24"/>
      <c r="AB59" s="24"/>
    </row>
    <row r="60" ht="12.0" customHeight="1">
      <c r="A60" s="66"/>
      <c r="B60" s="25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4"/>
      <c r="W60" s="24"/>
      <c r="X60" s="24"/>
      <c r="Y60" s="24"/>
      <c r="Z60" s="24"/>
      <c r="AA60" s="24"/>
      <c r="AB60" s="24"/>
    </row>
    <row r="61" ht="12.0" customHeight="1">
      <c r="A61" s="66"/>
      <c r="B61" s="25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4"/>
      <c r="W61" s="24"/>
      <c r="X61" s="24"/>
      <c r="Y61" s="24"/>
      <c r="Z61" s="24"/>
      <c r="AA61" s="24"/>
      <c r="AB61" s="24"/>
    </row>
    <row r="62" ht="12.0" customHeight="1">
      <c r="A62" s="66"/>
      <c r="B62" s="25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4"/>
      <c r="W62" s="24"/>
      <c r="X62" s="24"/>
      <c r="Y62" s="24"/>
      <c r="Z62" s="24"/>
      <c r="AA62" s="24"/>
      <c r="AB62" s="24"/>
    </row>
    <row r="63" ht="12.0" customHeight="1">
      <c r="A63" s="66"/>
      <c r="B63" s="25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4"/>
      <c r="W63" s="24"/>
      <c r="X63" s="24"/>
      <c r="Y63" s="24"/>
      <c r="Z63" s="24"/>
      <c r="AA63" s="24"/>
      <c r="AB63" s="24"/>
    </row>
    <row r="64" ht="12.0" customHeight="1">
      <c r="A64" s="66"/>
      <c r="B64" s="25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4"/>
      <c r="W64" s="24"/>
      <c r="X64" s="24"/>
      <c r="Y64" s="24"/>
      <c r="Z64" s="24"/>
      <c r="AA64" s="24"/>
      <c r="AB64" s="24"/>
    </row>
    <row r="65" ht="12.0" customHeight="1">
      <c r="A65" s="66"/>
      <c r="B65" s="25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4"/>
      <c r="W65" s="24"/>
      <c r="X65" s="24"/>
      <c r="Y65" s="24"/>
      <c r="Z65" s="24"/>
      <c r="AA65" s="24"/>
      <c r="AB65" s="24"/>
    </row>
    <row r="66" ht="12.0" customHeight="1">
      <c r="A66" s="66"/>
      <c r="B66" s="25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4"/>
      <c r="W66" s="24"/>
      <c r="X66" s="24"/>
      <c r="Y66" s="24"/>
      <c r="Z66" s="24"/>
      <c r="AA66" s="24"/>
      <c r="AB66" s="24"/>
    </row>
    <row r="67" ht="12.0" customHeight="1">
      <c r="A67" s="66"/>
      <c r="B67" s="25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4"/>
      <c r="W67" s="24"/>
      <c r="X67" s="24"/>
      <c r="Y67" s="24"/>
      <c r="Z67" s="24"/>
      <c r="AA67" s="24"/>
      <c r="AB67" s="24"/>
    </row>
    <row r="68" ht="12.0" customHeight="1">
      <c r="A68" s="66"/>
      <c r="B68" s="25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4"/>
      <c r="W68" s="24"/>
      <c r="X68" s="24"/>
      <c r="Y68" s="24"/>
      <c r="Z68" s="24"/>
      <c r="AA68" s="24"/>
      <c r="AB68" s="24"/>
    </row>
    <row r="69" ht="12.0" customHeight="1">
      <c r="A69" s="66"/>
      <c r="B69" s="25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4"/>
      <c r="W69" s="24"/>
      <c r="X69" s="24"/>
      <c r="Y69" s="24"/>
      <c r="Z69" s="24"/>
      <c r="AA69" s="24"/>
      <c r="AB69" s="24"/>
    </row>
    <row r="70" ht="12.0" customHeight="1">
      <c r="A70" s="66"/>
      <c r="B70" s="25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4"/>
      <c r="W70" s="24"/>
      <c r="X70" s="24"/>
      <c r="Y70" s="24"/>
      <c r="Z70" s="24"/>
      <c r="AA70" s="24"/>
      <c r="AB70" s="24"/>
    </row>
    <row r="71" ht="12.0" customHeight="1">
      <c r="A71" s="66"/>
      <c r="B71" s="25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4"/>
      <c r="W71" s="24"/>
      <c r="X71" s="24"/>
      <c r="Y71" s="24"/>
      <c r="Z71" s="24"/>
      <c r="AA71" s="24"/>
      <c r="AB71" s="24"/>
    </row>
    <row r="72" ht="12.0" customHeight="1">
      <c r="A72" s="66"/>
      <c r="B72" s="25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4"/>
      <c r="W72" s="24"/>
      <c r="X72" s="24"/>
      <c r="Y72" s="24"/>
      <c r="Z72" s="24"/>
      <c r="AA72" s="24"/>
      <c r="AB72" s="24"/>
    </row>
    <row r="73" ht="12.0" customHeight="1">
      <c r="A73" s="66"/>
      <c r="B73" s="25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4"/>
      <c r="W73" s="24"/>
      <c r="X73" s="24"/>
      <c r="Y73" s="24"/>
      <c r="Z73" s="24"/>
      <c r="AA73" s="24"/>
      <c r="AB73" s="24"/>
    </row>
    <row r="74" ht="12.0" customHeight="1">
      <c r="A74" s="66"/>
      <c r="B74" s="25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4"/>
      <c r="W74" s="24"/>
      <c r="X74" s="24"/>
      <c r="Y74" s="24"/>
      <c r="Z74" s="24"/>
      <c r="AA74" s="24"/>
      <c r="AB74" s="24"/>
    </row>
    <row r="75" ht="12.0" customHeight="1">
      <c r="A75" s="66"/>
      <c r="B75" s="25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4"/>
      <c r="W75" s="24"/>
      <c r="X75" s="24"/>
      <c r="Y75" s="24"/>
      <c r="Z75" s="24"/>
      <c r="AA75" s="24"/>
      <c r="AB75" s="24"/>
    </row>
    <row r="76" ht="12.0" customHeight="1">
      <c r="A76" s="66"/>
      <c r="B76" s="25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4"/>
      <c r="W76" s="24"/>
      <c r="X76" s="24"/>
      <c r="Y76" s="24"/>
      <c r="Z76" s="24"/>
      <c r="AA76" s="24"/>
      <c r="AB76" s="24"/>
    </row>
    <row r="77" ht="12.0" customHeight="1">
      <c r="A77" s="66"/>
      <c r="B77" s="25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4"/>
      <c r="W77" s="24"/>
      <c r="X77" s="24"/>
      <c r="Y77" s="24"/>
      <c r="Z77" s="24"/>
      <c r="AA77" s="24"/>
      <c r="AB77" s="24"/>
    </row>
    <row r="78" ht="12.0" customHeight="1">
      <c r="A78" s="66"/>
      <c r="B78" s="25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4"/>
      <c r="W78" s="24"/>
      <c r="X78" s="24"/>
      <c r="Y78" s="24"/>
      <c r="Z78" s="24"/>
      <c r="AA78" s="24"/>
      <c r="AB78" s="24"/>
    </row>
    <row r="79" ht="12.0" customHeight="1">
      <c r="A79" s="66"/>
      <c r="B79" s="25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4"/>
      <c r="W79" s="24"/>
      <c r="X79" s="24"/>
      <c r="Y79" s="24"/>
      <c r="Z79" s="24"/>
      <c r="AA79" s="24"/>
      <c r="AB79" s="24"/>
    </row>
    <row r="80" ht="12.0" customHeight="1">
      <c r="A80" s="66"/>
      <c r="B80" s="25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4"/>
      <c r="W80" s="24"/>
      <c r="X80" s="24"/>
      <c r="Y80" s="24"/>
      <c r="Z80" s="24"/>
      <c r="AA80" s="24"/>
      <c r="AB80" s="24"/>
    </row>
    <row r="81" ht="12.0" customHeight="1">
      <c r="A81" s="66"/>
      <c r="B81" s="25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4"/>
      <c r="W81" s="24"/>
      <c r="X81" s="24"/>
      <c r="Y81" s="24"/>
      <c r="Z81" s="24"/>
      <c r="AA81" s="24"/>
      <c r="AB81" s="24"/>
    </row>
    <row r="82" ht="12.0" customHeight="1">
      <c r="A82" s="66"/>
      <c r="B82" s="25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4"/>
      <c r="W82" s="24"/>
      <c r="X82" s="24"/>
      <c r="Y82" s="24"/>
      <c r="Z82" s="24"/>
      <c r="AA82" s="24"/>
      <c r="AB82" s="24"/>
    </row>
    <row r="83" ht="12.0" customHeight="1">
      <c r="A83" s="66"/>
      <c r="B83" s="25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4"/>
      <c r="W83" s="24"/>
      <c r="X83" s="24"/>
      <c r="Y83" s="24"/>
      <c r="Z83" s="24"/>
      <c r="AA83" s="24"/>
      <c r="AB83" s="24"/>
    </row>
    <row r="84" ht="12.0" customHeight="1">
      <c r="A84" s="66"/>
      <c r="B84" s="25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4"/>
      <c r="W84" s="24"/>
      <c r="X84" s="24"/>
      <c r="Y84" s="24"/>
      <c r="Z84" s="24"/>
      <c r="AA84" s="24"/>
      <c r="AB84" s="24"/>
    </row>
    <row r="85" ht="12.0" customHeight="1">
      <c r="A85" s="66"/>
      <c r="B85" s="25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4"/>
      <c r="W85" s="24"/>
      <c r="X85" s="24"/>
      <c r="Y85" s="24"/>
      <c r="Z85" s="24"/>
      <c r="AA85" s="24"/>
      <c r="AB85" s="24"/>
    </row>
    <row r="86" ht="12.0" customHeight="1">
      <c r="A86" s="66"/>
      <c r="B86" s="25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4"/>
      <c r="W86" s="24"/>
      <c r="X86" s="24"/>
      <c r="Y86" s="24"/>
      <c r="Z86" s="24"/>
      <c r="AA86" s="24"/>
      <c r="AB86" s="24"/>
    </row>
    <row r="87" ht="12.0" customHeight="1">
      <c r="A87" s="66"/>
      <c r="B87" s="25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4"/>
      <c r="W87" s="24"/>
      <c r="X87" s="24"/>
      <c r="Y87" s="24"/>
      <c r="Z87" s="24"/>
      <c r="AA87" s="24"/>
      <c r="AB87" s="24"/>
    </row>
    <row r="88" ht="12.0" customHeight="1">
      <c r="A88" s="66"/>
      <c r="B88" s="25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4"/>
      <c r="W88" s="24"/>
      <c r="X88" s="24"/>
      <c r="Y88" s="24"/>
      <c r="Z88" s="24"/>
      <c r="AA88" s="24"/>
      <c r="AB88" s="24"/>
    </row>
    <row r="89" ht="12.0" customHeight="1">
      <c r="A89" s="66"/>
      <c r="B89" s="25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4"/>
      <c r="W89" s="24"/>
      <c r="X89" s="24"/>
      <c r="Y89" s="24"/>
      <c r="Z89" s="24"/>
      <c r="AA89" s="24"/>
      <c r="AB89" s="24"/>
    </row>
    <row r="90" ht="12.0" customHeight="1">
      <c r="A90" s="66"/>
      <c r="B90" s="25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4"/>
      <c r="W90" s="24"/>
      <c r="X90" s="24"/>
      <c r="Y90" s="24"/>
      <c r="Z90" s="24"/>
      <c r="AA90" s="24"/>
      <c r="AB90" s="24"/>
    </row>
    <row r="91" ht="12.0" customHeight="1">
      <c r="A91" s="66"/>
      <c r="B91" s="25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4"/>
      <c r="W91" s="24"/>
      <c r="X91" s="24"/>
      <c r="Y91" s="24"/>
      <c r="Z91" s="24"/>
      <c r="AA91" s="24"/>
      <c r="AB91" s="24"/>
    </row>
    <row r="92" ht="12.0" customHeight="1">
      <c r="A92" s="66"/>
      <c r="B92" s="25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4"/>
      <c r="W92" s="24"/>
      <c r="X92" s="24"/>
      <c r="Y92" s="24"/>
      <c r="Z92" s="24"/>
      <c r="AA92" s="24"/>
      <c r="AB92" s="24"/>
    </row>
    <row r="93" ht="12.0" customHeight="1">
      <c r="A93" s="66"/>
      <c r="B93" s="25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4"/>
      <c r="W93" s="24"/>
      <c r="X93" s="24"/>
      <c r="Y93" s="24"/>
      <c r="Z93" s="24"/>
      <c r="AA93" s="24"/>
      <c r="AB93" s="24"/>
    </row>
    <row r="94" ht="12.0" customHeight="1">
      <c r="A94" s="66"/>
      <c r="B94" s="25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4"/>
      <c r="W94" s="24"/>
      <c r="X94" s="24"/>
      <c r="Y94" s="24"/>
      <c r="Z94" s="24"/>
      <c r="AA94" s="24"/>
      <c r="AB94" s="24"/>
    </row>
    <row r="95" ht="12.0" customHeight="1">
      <c r="A95" s="66"/>
      <c r="B95" s="25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4"/>
      <c r="W95" s="24"/>
      <c r="X95" s="24"/>
      <c r="Y95" s="24"/>
      <c r="Z95" s="24"/>
      <c r="AA95" s="24"/>
      <c r="AB95" s="24"/>
    </row>
    <row r="96" ht="12.0" customHeight="1">
      <c r="A96" s="66"/>
      <c r="B96" s="25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4"/>
      <c r="W96" s="24"/>
      <c r="X96" s="24"/>
      <c r="Y96" s="24"/>
      <c r="Z96" s="24"/>
      <c r="AA96" s="24"/>
      <c r="AB96" s="24"/>
    </row>
    <row r="97" ht="12.0" customHeight="1">
      <c r="A97" s="66"/>
      <c r="B97" s="25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4"/>
      <c r="W97" s="24"/>
      <c r="X97" s="24"/>
      <c r="Y97" s="24"/>
      <c r="Z97" s="24"/>
      <c r="AA97" s="24"/>
      <c r="AB97" s="24"/>
    </row>
    <row r="98" ht="12.0" customHeight="1">
      <c r="A98" s="66"/>
      <c r="B98" s="25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4"/>
      <c r="W98" s="24"/>
      <c r="X98" s="24"/>
      <c r="Y98" s="24"/>
      <c r="Z98" s="24"/>
      <c r="AA98" s="24"/>
      <c r="AB98" s="24"/>
    </row>
    <row r="99" ht="12.0" customHeight="1">
      <c r="A99" s="66"/>
      <c r="B99" s="25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4"/>
      <c r="W99" s="24"/>
      <c r="X99" s="24"/>
      <c r="Y99" s="24"/>
      <c r="Z99" s="24"/>
      <c r="AA99" s="24"/>
      <c r="AB99" s="24"/>
    </row>
    <row r="100" ht="12.0" customHeight="1">
      <c r="A100" s="66"/>
      <c r="B100" s="25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4"/>
      <c r="W100" s="24"/>
      <c r="X100" s="24"/>
      <c r="Y100" s="24"/>
      <c r="Z100" s="24"/>
      <c r="AA100" s="24"/>
      <c r="AB100" s="24"/>
    </row>
    <row r="101" ht="12.0" customHeight="1">
      <c r="A101" s="66"/>
      <c r="B101" s="25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4"/>
      <c r="W101" s="24"/>
      <c r="X101" s="24"/>
      <c r="Y101" s="24"/>
      <c r="Z101" s="24"/>
      <c r="AA101" s="24"/>
      <c r="AB101" s="24"/>
    </row>
    <row r="102" ht="12.0" customHeight="1">
      <c r="A102" s="66"/>
      <c r="B102" s="25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4"/>
      <c r="W102" s="24"/>
      <c r="X102" s="24"/>
      <c r="Y102" s="24"/>
      <c r="Z102" s="24"/>
      <c r="AA102" s="24"/>
      <c r="AB102" s="24"/>
    </row>
    <row r="103" ht="12.0" customHeight="1">
      <c r="A103" s="66"/>
      <c r="B103" s="25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4"/>
      <c r="W103" s="24"/>
      <c r="X103" s="24"/>
      <c r="Y103" s="24"/>
      <c r="Z103" s="24"/>
      <c r="AA103" s="24"/>
      <c r="AB103" s="24"/>
    </row>
    <row r="104" ht="12.0" customHeight="1">
      <c r="A104" s="66"/>
      <c r="B104" s="25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4"/>
      <c r="W104" s="24"/>
      <c r="X104" s="24"/>
      <c r="Y104" s="24"/>
      <c r="Z104" s="24"/>
      <c r="AA104" s="24"/>
      <c r="AB104" s="24"/>
    </row>
    <row r="105" ht="12.0" customHeight="1">
      <c r="A105" s="66"/>
      <c r="B105" s="25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4"/>
      <c r="W105" s="24"/>
      <c r="X105" s="24"/>
      <c r="Y105" s="24"/>
      <c r="Z105" s="24"/>
      <c r="AA105" s="24"/>
      <c r="AB105" s="24"/>
    </row>
    <row r="106" ht="12.0" customHeight="1">
      <c r="A106" s="66"/>
      <c r="B106" s="25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4"/>
      <c r="W106" s="24"/>
      <c r="X106" s="24"/>
      <c r="Y106" s="24"/>
      <c r="Z106" s="24"/>
      <c r="AA106" s="24"/>
      <c r="AB106" s="24"/>
    </row>
    <row r="107" ht="12.0" customHeight="1">
      <c r="A107" s="66"/>
      <c r="B107" s="25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4"/>
      <c r="W107" s="24"/>
      <c r="X107" s="24"/>
      <c r="Y107" s="24"/>
      <c r="Z107" s="24"/>
      <c r="AA107" s="24"/>
      <c r="AB107" s="24"/>
    </row>
    <row r="108" ht="12.0" customHeight="1">
      <c r="A108" s="66"/>
      <c r="B108" s="25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4"/>
      <c r="W108" s="24"/>
      <c r="X108" s="24"/>
      <c r="Y108" s="24"/>
      <c r="Z108" s="24"/>
      <c r="AA108" s="24"/>
      <c r="AB108" s="24"/>
    </row>
    <row r="109" ht="12.0" customHeight="1">
      <c r="A109" s="66"/>
      <c r="B109" s="25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4"/>
      <c r="W109" s="24"/>
      <c r="X109" s="24"/>
      <c r="Y109" s="24"/>
      <c r="Z109" s="24"/>
      <c r="AA109" s="24"/>
      <c r="AB109" s="24"/>
    </row>
    <row r="110" ht="12.0" customHeight="1">
      <c r="A110" s="66"/>
      <c r="B110" s="25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4"/>
      <c r="W110" s="24"/>
      <c r="X110" s="24"/>
      <c r="Y110" s="24"/>
      <c r="Z110" s="24"/>
      <c r="AA110" s="24"/>
      <c r="AB110" s="24"/>
    </row>
    <row r="111" ht="12.0" customHeight="1">
      <c r="A111" s="66"/>
      <c r="B111" s="25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4"/>
      <c r="W111" s="24"/>
      <c r="X111" s="24"/>
      <c r="Y111" s="24"/>
      <c r="Z111" s="24"/>
      <c r="AA111" s="24"/>
      <c r="AB111" s="24"/>
    </row>
    <row r="112" ht="12.0" customHeight="1">
      <c r="A112" s="66"/>
      <c r="B112" s="25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4"/>
      <c r="W112" s="24"/>
      <c r="X112" s="24"/>
      <c r="Y112" s="24"/>
      <c r="Z112" s="24"/>
      <c r="AA112" s="24"/>
      <c r="AB112" s="24"/>
    </row>
    <row r="113" ht="12.0" customHeight="1">
      <c r="A113" s="66"/>
      <c r="B113" s="25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4"/>
      <c r="W113" s="24"/>
      <c r="X113" s="24"/>
      <c r="Y113" s="24"/>
      <c r="Z113" s="24"/>
      <c r="AA113" s="24"/>
      <c r="AB113" s="24"/>
    </row>
    <row r="114" ht="12.0" customHeight="1">
      <c r="A114" s="66"/>
      <c r="B114" s="25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4"/>
      <c r="W114" s="24"/>
      <c r="X114" s="24"/>
      <c r="Y114" s="24"/>
      <c r="Z114" s="24"/>
      <c r="AA114" s="24"/>
      <c r="AB114" s="24"/>
    </row>
    <row r="115" ht="12.0" customHeight="1">
      <c r="A115" s="66"/>
      <c r="B115" s="25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4"/>
      <c r="W115" s="24"/>
      <c r="X115" s="24"/>
      <c r="Y115" s="24"/>
      <c r="Z115" s="24"/>
      <c r="AA115" s="24"/>
      <c r="AB115" s="24"/>
    </row>
    <row r="116" ht="12.0" customHeight="1">
      <c r="A116" s="66"/>
      <c r="B116" s="25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4"/>
      <c r="W116" s="24"/>
      <c r="X116" s="24"/>
      <c r="Y116" s="24"/>
      <c r="Z116" s="24"/>
      <c r="AA116" s="24"/>
      <c r="AB116" s="24"/>
    </row>
    <row r="117" ht="12.0" customHeight="1">
      <c r="A117" s="66"/>
      <c r="B117" s="25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4"/>
      <c r="W117" s="24"/>
      <c r="X117" s="24"/>
      <c r="Y117" s="24"/>
      <c r="Z117" s="24"/>
      <c r="AA117" s="24"/>
      <c r="AB117" s="24"/>
    </row>
    <row r="118" ht="12.0" customHeight="1">
      <c r="A118" s="66"/>
      <c r="B118" s="25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4"/>
      <c r="W118" s="24"/>
      <c r="X118" s="24"/>
      <c r="Y118" s="24"/>
      <c r="Z118" s="24"/>
      <c r="AA118" s="24"/>
      <c r="AB118" s="24"/>
    </row>
    <row r="119" ht="12.0" customHeight="1">
      <c r="A119" s="66"/>
      <c r="B119" s="25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4"/>
      <c r="W119" s="24"/>
      <c r="X119" s="24"/>
      <c r="Y119" s="24"/>
      <c r="Z119" s="24"/>
      <c r="AA119" s="24"/>
      <c r="AB119" s="24"/>
    </row>
    <row r="120" ht="12.0" customHeight="1">
      <c r="A120" s="66"/>
      <c r="B120" s="25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4"/>
      <c r="W120" s="24"/>
      <c r="X120" s="24"/>
      <c r="Y120" s="24"/>
      <c r="Z120" s="24"/>
      <c r="AA120" s="24"/>
      <c r="AB120" s="24"/>
    </row>
    <row r="121" ht="12.0" customHeight="1">
      <c r="A121" s="66"/>
      <c r="B121" s="25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4"/>
      <c r="W121" s="24"/>
      <c r="X121" s="24"/>
      <c r="Y121" s="24"/>
      <c r="Z121" s="24"/>
      <c r="AA121" s="24"/>
      <c r="AB121" s="24"/>
    </row>
    <row r="122" ht="12.0" customHeight="1">
      <c r="A122" s="66"/>
      <c r="B122" s="25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4"/>
      <c r="W122" s="24"/>
      <c r="X122" s="24"/>
      <c r="Y122" s="24"/>
      <c r="Z122" s="24"/>
      <c r="AA122" s="24"/>
      <c r="AB122" s="24"/>
    </row>
    <row r="123" ht="12.0" customHeight="1">
      <c r="A123" s="66"/>
      <c r="B123" s="25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4"/>
      <c r="W123" s="24"/>
      <c r="X123" s="24"/>
      <c r="Y123" s="24"/>
      <c r="Z123" s="24"/>
      <c r="AA123" s="24"/>
      <c r="AB123" s="24"/>
    </row>
    <row r="124" ht="12.0" customHeight="1">
      <c r="A124" s="66"/>
      <c r="B124" s="25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4"/>
      <c r="W124" s="24"/>
      <c r="X124" s="24"/>
      <c r="Y124" s="24"/>
      <c r="Z124" s="24"/>
      <c r="AA124" s="24"/>
      <c r="AB124" s="24"/>
    </row>
    <row r="125" ht="12.0" customHeight="1">
      <c r="A125" s="66"/>
      <c r="B125" s="25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4"/>
      <c r="W125" s="24"/>
      <c r="X125" s="24"/>
      <c r="Y125" s="24"/>
      <c r="Z125" s="24"/>
      <c r="AA125" s="24"/>
      <c r="AB125" s="24"/>
    </row>
    <row r="126" ht="12.0" customHeight="1">
      <c r="A126" s="66"/>
      <c r="B126" s="25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4"/>
      <c r="W126" s="24"/>
      <c r="X126" s="24"/>
      <c r="Y126" s="24"/>
      <c r="Z126" s="24"/>
      <c r="AA126" s="24"/>
      <c r="AB126" s="24"/>
    </row>
    <row r="127" ht="12.0" customHeight="1">
      <c r="A127" s="66"/>
      <c r="B127" s="25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4"/>
      <c r="W127" s="24"/>
      <c r="X127" s="24"/>
      <c r="Y127" s="24"/>
      <c r="Z127" s="24"/>
      <c r="AA127" s="24"/>
      <c r="AB127" s="24"/>
    </row>
    <row r="128" ht="12.0" customHeight="1">
      <c r="A128" s="66"/>
      <c r="B128" s="25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4"/>
      <c r="W128" s="24"/>
      <c r="X128" s="24"/>
      <c r="Y128" s="24"/>
      <c r="Z128" s="24"/>
      <c r="AA128" s="24"/>
      <c r="AB128" s="24"/>
    </row>
    <row r="129" ht="12.0" customHeight="1">
      <c r="A129" s="66"/>
      <c r="B129" s="25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4"/>
      <c r="W129" s="24"/>
      <c r="X129" s="24"/>
      <c r="Y129" s="24"/>
      <c r="Z129" s="24"/>
      <c r="AA129" s="24"/>
      <c r="AB129" s="24"/>
    </row>
    <row r="130" ht="12.0" customHeight="1">
      <c r="A130" s="66"/>
      <c r="B130" s="25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4"/>
      <c r="W130" s="24"/>
      <c r="X130" s="24"/>
      <c r="Y130" s="24"/>
      <c r="Z130" s="24"/>
      <c r="AA130" s="24"/>
      <c r="AB130" s="24"/>
    </row>
    <row r="131" ht="12.0" customHeight="1">
      <c r="A131" s="66"/>
      <c r="B131" s="25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4"/>
      <c r="W131" s="24"/>
      <c r="X131" s="24"/>
      <c r="Y131" s="24"/>
      <c r="Z131" s="24"/>
      <c r="AA131" s="24"/>
      <c r="AB131" s="24"/>
    </row>
    <row r="132" ht="12.0" customHeight="1">
      <c r="A132" s="66"/>
      <c r="B132" s="25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4"/>
      <c r="W132" s="24"/>
      <c r="X132" s="24"/>
      <c r="Y132" s="24"/>
      <c r="Z132" s="24"/>
      <c r="AA132" s="24"/>
      <c r="AB132" s="24"/>
    </row>
    <row r="133" ht="12.0" customHeight="1">
      <c r="A133" s="66"/>
      <c r="B133" s="25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4"/>
      <c r="W133" s="24"/>
      <c r="X133" s="24"/>
      <c r="Y133" s="24"/>
      <c r="Z133" s="24"/>
      <c r="AA133" s="24"/>
      <c r="AB133" s="24"/>
    </row>
    <row r="134" ht="12.0" customHeight="1">
      <c r="A134" s="66"/>
      <c r="B134" s="25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4"/>
      <c r="W134" s="24"/>
      <c r="X134" s="24"/>
      <c r="Y134" s="24"/>
      <c r="Z134" s="24"/>
      <c r="AA134" s="24"/>
      <c r="AB134" s="24"/>
    </row>
    <row r="135" ht="12.0" customHeight="1">
      <c r="A135" s="66"/>
      <c r="B135" s="25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4"/>
      <c r="W135" s="24"/>
      <c r="X135" s="24"/>
      <c r="Y135" s="24"/>
      <c r="Z135" s="24"/>
      <c r="AA135" s="24"/>
      <c r="AB135" s="24"/>
    </row>
    <row r="136" ht="12.0" customHeight="1">
      <c r="A136" s="66"/>
      <c r="B136" s="25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4"/>
      <c r="W136" s="24"/>
      <c r="X136" s="24"/>
      <c r="Y136" s="24"/>
      <c r="Z136" s="24"/>
      <c r="AA136" s="24"/>
      <c r="AB136" s="24"/>
    </row>
    <row r="137" ht="12.0" customHeight="1">
      <c r="A137" s="66"/>
      <c r="B137" s="25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4"/>
      <c r="W137" s="24"/>
      <c r="X137" s="24"/>
      <c r="Y137" s="24"/>
      <c r="Z137" s="24"/>
      <c r="AA137" s="24"/>
      <c r="AB137" s="24"/>
    </row>
    <row r="138" ht="12.0" customHeight="1">
      <c r="A138" s="66"/>
      <c r="B138" s="25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4"/>
      <c r="W138" s="24"/>
      <c r="X138" s="24"/>
      <c r="Y138" s="24"/>
      <c r="Z138" s="24"/>
      <c r="AA138" s="24"/>
      <c r="AB138" s="24"/>
    </row>
    <row r="139" ht="12.0" customHeight="1">
      <c r="A139" s="66"/>
      <c r="B139" s="25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4"/>
      <c r="W139" s="24"/>
      <c r="X139" s="24"/>
      <c r="Y139" s="24"/>
      <c r="Z139" s="24"/>
      <c r="AA139" s="24"/>
      <c r="AB139" s="24"/>
    </row>
    <row r="140" ht="12.0" customHeight="1">
      <c r="A140" s="66"/>
      <c r="B140" s="25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4"/>
      <c r="W140" s="24"/>
      <c r="X140" s="24"/>
      <c r="Y140" s="24"/>
      <c r="Z140" s="24"/>
      <c r="AA140" s="24"/>
      <c r="AB140" s="24"/>
    </row>
    <row r="141" ht="12.0" customHeight="1">
      <c r="A141" s="66"/>
      <c r="B141" s="25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4"/>
      <c r="W141" s="24"/>
      <c r="X141" s="24"/>
      <c r="Y141" s="24"/>
      <c r="Z141" s="24"/>
      <c r="AA141" s="24"/>
      <c r="AB141" s="24"/>
    </row>
    <row r="142" ht="12.0" customHeight="1">
      <c r="A142" s="66"/>
      <c r="B142" s="25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4"/>
      <c r="W142" s="24"/>
      <c r="X142" s="24"/>
      <c r="Y142" s="24"/>
      <c r="Z142" s="24"/>
      <c r="AA142" s="24"/>
      <c r="AB142" s="24"/>
    </row>
    <row r="143" ht="12.0" customHeight="1">
      <c r="A143" s="66"/>
      <c r="B143" s="25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4"/>
      <c r="W143" s="24"/>
      <c r="X143" s="24"/>
      <c r="Y143" s="24"/>
      <c r="Z143" s="24"/>
      <c r="AA143" s="24"/>
      <c r="AB143" s="24"/>
    </row>
    <row r="144" ht="12.0" customHeight="1">
      <c r="A144" s="66"/>
      <c r="B144" s="25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4"/>
      <c r="W144" s="24"/>
      <c r="X144" s="24"/>
      <c r="Y144" s="24"/>
      <c r="Z144" s="24"/>
      <c r="AA144" s="24"/>
      <c r="AB144" s="24"/>
    </row>
    <row r="145" ht="12.0" customHeight="1">
      <c r="A145" s="66"/>
      <c r="B145" s="25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4"/>
      <c r="W145" s="24"/>
      <c r="X145" s="24"/>
      <c r="Y145" s="24"/>
      <c r="Z145" s="24"/>
      <c r="AA145" s="24"/>
      <c r="AB145" s="24"/>
    </row>
    <row r="146" ht="12.0" customHeight="1">
      <c r="A146" s="66"/>
      <c r="B146" s="25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4"/>
      <c r="W146" s="24"/>
      <c r="X146" s="24"/>
      <c r="Y146" s="24"/>
      <c r="Z146" s="24"/>
      <c r="AA146" s="24"/>
      <c r="AB146" s="24"/>
    </row>
    <row r="147" ht="12.0" customHeight="1">
      <c r="A147" s="66"/>
      <c r="B147" s="25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4"/>
      <c r="W147" s="24"/>
      <c r="X147" s="24"/>
      <c r="Y147" s="24"/>
      <c r="Z147" s="24"/>
      <c r="AA147" s="24"/>
      <c r="AB147" s="24"/>
    </row>
    <row r="148" ht="12.0" customHeight="1">
      <c r="A148" s="66"/>
      <c r="B148" s="25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4"/>
      <c r="W148" s="24"/>
      <c r="X148" s="24"/>
      <c r="Y148" s="24"/>
      <c r="Z148" s="24"/>
      <c r="AA148" s="24"/>
      <c r="AB148" s="24"/>
    </row>
    <row r="149" ht="12.0" customHeight="1">
      <c r="A149" s="66"/>
      <c r="B149" s="25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4"/>
      <c r="W149" s="24"/>
      <c r="X149" s="24"/>
      <c r="Y149" s="24"/>
      <c r="Z149" s="24"/>
      <c r="AA149" s="24"/>
      <c r="AB149" s="24"/>
    </row>
    <row r="150" ht="12.0" customHeight="1">
      <c r="A150" s="66"/>
      <c r="B150" s="25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4"/>
      <c r="W150" s="24"/>
      <c r="X150" s="24"/>
      <c r="Y150" s="24"/>
      <c r="Z150" s="24"/>
      <c r="AA150" s="24"/>
      <c r="AB150" s="24"/>
    </row>
    <row r="151" ht="12.0" customHeight="1">
      <c r="A151" s="66"/>
      <c r="B151" s="25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4"/>
      <c r="W151" s="24"/>
      <c r="X151" s="24"/>
      <c r="Y151" s="24"/>
      <c r="Z151" s="24"/>
      <c r="AA151" s="24"/>
      <c r="AB151" s="24"/>
    </row>
    <row r="152" ht="12.0" customHeight="1">
      <c r="A152" s="66"/>
      <c r="B152" s="25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4"/>
      <c r="W152" s="24"/>
      <c r="X152" s="24"/>
      <c r="Y152" s="24"/>
      <c r="Z152" s="24"/>
      <c r="AA152" s="24"/>
      <c r="AB152" s="24"/>
    </row>
    <row r="153" ht="12.0" customHeight="1">
      <c r="A153" s="66"/>
      <c r="B153" s="25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4"/>
      <c r="W153" s="24"/>
      <c r="X153" s="24"/>
      <c r="Y153" s="24"/>
      <c r="Z153" s="24"/>
      <c r="AA153" s="24"/>
      <c r="AB153" s="24"/>
    </row>
    <row r="154" ht="12.0" customHeight="1">
      <c r="A154" s="66"/>
      <c r="B154" s="25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4"/>
      <c r="W154" s="24"/>
      <c r="X154" s="24"/>
      <c r="Y154" s="24"/>
      <c r="Z154" s="24"/>
      <c r="AA154" s="24"/>
      <c r="AB154" s="24"/>
    </row>
    <row r="155" ht="12.0" customHeight="1">
      <c r="A155" s="66"/>
      <c r="B155" s="25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4"/>
      <c r="W155" s="24"/>
      <c r="X155" s="24"/>
      <c r="Y155" s="24"/>
      <c r="Z155" s="24"/>
      <c r="AA155" s="24"/>
      <c r="AB155" s="24"/>
    </row>
    <row r="156" ht="12.0" customHeight="1">
      <c r="A156" s="66"/>
      <c r="B156" s="25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4"/>
      <c r="W156" s="24"/>
      <c r="X156" s="24"/>
      <c r="Y156" s="24"/>
      <c r="Z156" s="24"/>
      <c r="AA156" s="24"/>
      <c r="AB156" s="24"/>
    </row>
    <row r="157" ht="12.0" customHeight="1">
      <c r="A157" s="66"/>
      <c r="B157" s="25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4"/>
      <c r="W157" s="24"/>
      <c r="X157" s="24"/>
      <c r="Y157" s="24"/>
      <c r="Z157" s="24"/>
      <c r="AA157" s="24"/>
      <c r="AB157" s="24"/>
    </row>
    <row r="158" ht="12.0" customHeight="1">
      <c r="A158" s="66"/>
      <c r="B158" s="25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4"/>
      <c r="W158" s="24"/>
      <c r="X158" s="24"/>
      <c r="Y158" s="24"/>
      <c r="Z158" s="24"/>
      <c r="AA158" s="24"/>
      <c r="AB158" s="24"/>
    </row>
    <row r="159" ht="12.0" customHeight="1">
      <c r="A159" s="66"/>
      <c r="B159" s="25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4"/>
      <c r="W159" s="24"/>
      <c r="X159" s="24"/>
      <c r="Y159" s="24"/>
      <c r="Z159" s="24"/>
      <c r="AA159" s="24"/>
      <c r="AB159" s="24"/>
    </row>
    <row r="160" ht="12.0" customHeight="1">
      <c r="A160" s="66"/>
      <c r="B160" s="25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4"/>
      <c r="W160" s="24"/>
      <c r="X160" s="24"/>
      <c r="Y160" s="24"/>
      <c r="Z160" s="24"/>
      <c r="AA160" s="24"/>
      <c r="AB160" s="24"/>
    </row>
    <row r="161" ht="12.0" customHeight="1">
      <c r="A161" s="66"/>
      <c r="B161" s="25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4"/>
      <c r="W161" s="24"/>
      <c r="X161" s="24"/>
      <c r="Y161" s="24"/>
      <c r="Z161" s="24"/>
      <c r="AA161" s="24"/>
      <c r="AB161" s="24"/>
    </row>
    <row r="162" ht="12.0" customHeight="1">
      <c r="A162" s="66"/>
      <c r="B162" s="25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4"/>
      <c r="W162" s="24"/>
      <c r="X162" s="24"/>
      <c r="Y162" s="24"/>
      <c r="Z162" s="24"/>
      <c r="AA162" s="24"/>
      <c r="AB162" s="24"/>
    </row>
    <row r="163" ht="12.0" customHeight="1">
      <c r="A163" s="66"/>
      <c r="B163" s="25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4"/>
      <c r="W163" s="24"/>
      <c r="X163" s="24"/>
      <c r="Y163" s="24"/>
      <c r="Z163" s="24"/>
      <c r="AA163" s="24"/>
      <c r="AB163" s="24"/>
    </row>
    <row r="164" ht="12.0" customHeight="1">
      <c r="A164" s="66"/>
      <c r="B164" s="25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4"/>
      <c r="W164" s="24"/>
      <c r="X164" s="24"/>
      <c r="Y164" s="24"/>
      <c r="Z164" s="24"/>
      <c r="AA164" s="24"/>
      <c r="AB164" s="24"/>
    </row>
    <row r="165" ht="12.0" customHeight="1">
      <c r="A165" s="66"/>
      <c r="B165" s="25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4"/>
      <c r="W165" s="24"/>
      <c r="X165" s="24"/>
      <c r="Y165" s="24"/>
      <c r="Z165" s="24"/>
      <c r="AA165" s="24"/>
      <c r="AB165" s="24"/>
    </row>
    <row r="166" ht="12.0" customHeight="1">
      <c r="A166" s="66"/>
      <c r="B166" s="25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4"/>
      <c r="W166" s="24"/>
      <c r="X166" s="24"/>
      <c r="Y166" s="24"/>
      <c r="Z166" s="24"/>
      <c r="AA166" s="24"/>
      <c r="AB166" s="24"/>
    </row>
    <row r="167" ht="12.0" customHeight="1">
      <c r="A167" s="66"/>
      <c r="B167" s="25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4"/>
      <c r="W167" s="24"/>
      <c r="X167" s="24"/>
      <c r="Y167" s="24"/>
      <c r="Z167" s="24"/>
      <c r="AA167" s="24"/>
      <c r="AB167" s="24"/>
    </row>
    <row r="168" ht="12.0" customHeight="1">
      <c r="A168" s="66"/>
      <c r="B168" s="25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4"/>
      <c r="W168" s="24"/>
      <c r="X168" s="24"/>
      <c r="Y168" s="24"/>
      <c r="Z168" s="24"/>
      <c r="AA168" s="24"/>
      <c r="AB168" s="24"/>
    </row>
    <row r="169" ht="12.0" customHeight="1">
      <c r="A169" s="66"/>
      <c r="B169" s="25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4"/>
      <c r="W169" s="24"/>
      <c r="X169" s="24"/>
      <c r="Y169" s="24"/>
      <c r="Z169" s="24"/>
      <c r="AA169" s="24"/>
      <c r="AB169" s="24"/>
    </row>
    <row r="170" ht="12.0" customHeight="1">
      <c r="A170" s="66"/>
      <c r="B170" s="25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4"/>
      <c r="W170" s="24"/>
      <c r="X170" s="24"/>
      <c r="Y170" s="24"/>
      <c r="Z170" s="24"/>
      <c r="AA170" s="24"/>
      <c r="AB170" s="24"/>
    </row>
    <row r="171" ht="12.0" customHeight="1">
      <c r="A171" s="66"/>
      <c r="B171" s="25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4"/>
      <c r="W171" s="24"/>
      <c r="X171" s="24"/>
      <c r="Y171" s="24"/>
      <c r="Z171" s="24"/>
      <c r="AA171" s="24"/>
      <c r="AB171" s="24"/>
    </row>
    <row r="172" ht="12.0" customHeight="1">
      <c r="A172" s="66"/>
      <c r="B172" s="25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4"/>
      <c r="W172" s="24"/>
      <c r="X172" s="24"/>
      <c r="Y172" s="24"/>
      <c r="Z172" s="24"/>
      <c r="AA172" s="24"/>
      <c r="AB172" s="24"/>
    </row>
    <row r="173" ht="12.0" customHeight="1">
      <c r="A173" s="66"/>
      <c r="B173" s="25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4"/>
      <c r="W173" s="24"/>
      <c r="X173" s="24"/>
      <c r="Y173" s="24"/>
      <c r="Z173" s="24"/>
      <c r="AA173" s="24"/>
      <c r="AB173" s="24"/>
    </row>
    <row r="174" ht="12.0" customHeight="1">
      <c r="A174" s="66"/>
      <c r="B174" s="25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4"/>
      <c r="W174" s="24"/>
      <c r="X174" s="24"/>
      <c r="Y174" s="24"/>
      <c r="Z174" s="24"/>
      <c r="AA174" s="24"/>
      <c r="AB174" s="24"/>
    </row>
    <row r="175" ht="12.0" customHeight="1">
      <c r="A175" s="66"/>
      <c r="B175" s="25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4"/>
      <c r="W175" s="24"/>
      <c r="X175" s="24"/>
      <c r="Y175" s="24"/>
      <c r="Z175" s="24"/>
      <c r="AA175" s="24"/>
      <c r="AB175" s="24"/>
    </row>
    <row r="176" ht="12.0" customHeight="1">
      <c r="A176" s="66"/>
      <c r="B176" s="25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4"/>
      <c r="W176" s="24"/>
      <c r="X176" s="24"/>
      <c r="Y176" s="24"/>
      <c r="Z176" s="24"/>
      <c r="AA176" s="24"/>
      <c r="AB176" s="24"/>
    </row>
    <row r="177" ht="12.0" customHeight="1">
      <c r="A177" s="66"/>
      <c r="B177" s="25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4"/>
      <c r="W177" s="24"/>
      <c r="X177" s="24"/>
      <c r="Y177" s="24"/>
      <c r="Z177" s="24"/>
      <c r="AA177" s="24"/>
      <c r="AB177" s="24"/>
    </row>
    <row r="178" ht="12.0" customHeight="1">
      <c r="A178" s="66"/>
      <c r="B178" s="25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4"/>
      <c r="W178" s="24"/>
      <c r="X178" s="24"/>
      <c r="Y178" s="24"/>
      <c r="Z178" s="24"/>
      <c r="AA178" s="24"/>
      <c r="AB178" s="24"/>
    </row>
    <row r="179" ht="12.0" customHeight="1">
      <c r="A179" s="66"/>
      <c r="B179" s="25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4"/>
      <c r="W179" s="24"/>
      <c r="X179" s="24"/>
      <c r="Y179" s="24"/>
      <c r="Z179" s="24"/>
      <c r="AA179" s="24"/>
      <c r="AB179" s="24"/>
    </row>
    <row r="180" ht="12.0" customHeight="1">
      <c r="A180" s="66"/>
      <c r="B180" s="25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4"/>
      <c r="W180" s="24"/>
      <c r="X180" s="24"/>
      <c r="Y180" s="24"/>
      <c r="Z180" s="24"/>
      <c r="AA180" s="24"/>
      <c r="AB180" s="24"/>
    </row>
    <row r="181" ht="12.0" customHeight="1">
      <c r="A181" s="66"/>
      <c r="B181" s="25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4"/>
      <c r="W181" s="24"/>
      <c r="X181" s="24"/>
      <c r="Y181" s="24"/>
      <c r="Z181" s="24"/>
      <c r="AA181" s="24"/>
      <c r="AB181" s="24"/>
    </row>
    <row r="182" ht="12.0" customHeight="1">
      <c r="A182" s="66"/>
      <c r="B182" s="25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4"/>
      <c r="W182" s="24"/>
      <c r="X182" s="24"/>
      <c r="Y182" s="24"/>
      <c r="Z182" s="24"/>
      <c r="AA182" s="24"/>
      <c r="AB182" s="24"/>
    </row>
    <row r="183" ht="12.0" customHeight="1">
      <c r="A183" s="66"/>
      <c r="B183" s="25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4"/>
      <c r="W183" s="24"/>
      <c r="X183" s="24"/>
      <c r="Y183" s="24"/>
      <c r="Z183" s="24"/>
      <c r="AA183" s="24"/>
      <c r="AB183" s="24"/>
    </row>
    <row r="184" ht="12.0" customHeight="1">
      <c r="A184" s="66"/>
      <c r="B184" s="25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4"/>
      <c r="W184" s="24"/>
      <c r="X184" s="24"/>
      <c r="Y184" s="24"/>
      <c r="Z184" s="24"/>
      <c r="AA184" s="24"/>
      <c r="AB184" s="24"/>
    </row>
    <row r="185" ht="12.0" customHeight="1">
      <c r="A185" s="66"/>
      <c r="B185" s="25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4"/>
      <c r="W185" s="24"/>
      <c r="X185" s="24"/>
      <c r="Y185" s="24"/>
      <c r="Z185" s="24"/>
      <c r="AA185" s="24"/>
      <c r="AB185" s="24"/>
    </row>
    <row r="186" ht="12.0" customHeight="1">
      <c r="A186" s="66"/>
      <c r="B186" s="25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4"/>
      <c r="W186" s="24"/>
      <c r="X186" s="24"/>
      <c r="Y186" s="24"/>
      <c r="Z186" s="24"/>
      <c r="AA186" s="24"/>
      <c r="AB186" s="24"/>
    </row>
    <row r="187" ht="12.0" customHeight="1">
      <c r="A187" s="66"/>
      <c r="B187" s="25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4"/>
      <c r="W187" s="24"/>
      <c r="X187" s="24"/>
      <c r="Y187" s="24"/>
      <c r="Z187" s="24"/>
      <c r="AA187" s="24"/>
      <c r="AB187" s="24"/>
    </row>
    <row r="188" ht="12.0" customHeight="1">
      <c r="A188" s="66"/>
      <c r="B188" s="25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4"/>
      <c r="W188" s="24"/>
      <c r="X188" s="24"/>
      <c r="Y188" s="24"/>
      <c r="Z188" s="24"/>
      <c r="AA188" s="24"/>
      <c r="AB188" s="24"/>
    </row>
    <row r="189" ht="12.0" customHeight="1">
      <c r="A189" s="66"/>
      <c r="B189" s="25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4"/>
      <c r="W189" s="24"/>
      <c r="X189" s="24"/>
      <c r="Y189" s="24"/>
      <c r="Z189" s="24"/>
      <c r="AA189" s="24"/>
      <c r="AB189" s="24"/>
    </row>
    <row r="190" ht="12.0" customHeight="1">
      <c r="A190" s="66"/>
      <c r="B190" s="25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4"/>
      <c r="W190" s="24"/>
      <c r="X190" s="24"/>
      <c r="Y190" s="24"/>
      <c r="Z190" s="24"/>
      <c r="AA190" s="24"/>
      <c r="AB190" s="24"/>
    </row>
    <row r="191" ht="12.0" customHeight="1">
      <c r="A191" s="66"/>
      <c r="B191" s="25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4"/>
      <c r="W191" s="24"/>
      <c r="X191" s="24"/>
      <c r="Y191" s="24"/>
      <c r="Z191" s="24"/>
      <c r="AA191" s="24"/>
      <c r="AB191" s="24"/>
    </row>
    <row r="192" ht="12.0" customHeight="1">
      <c r="A192" s="66"/>
      <c r="B192" s="25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4"/>
      <c r="W192" s="24"/>
      <c r="X192" s="24"/>
      <c r="Y192" s="24"/>
      <c r="Z192" s="24"/>
      <c r="AA192" s="24"/>
      <c r="AB192" s="24"/>
    </row>
    <row r="193" ht="12.0" customHeight="1">
      <c r="A193" s="66"/>
      <c r="B193" s="25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4"/>
      <c r="W193" s="24"/>
      <c r="X193" s="24"/>
      <c r="Y193" s="24"/>
      <c r="Z193" s="24"/>
      <c r="AA193" s="24"/>
      <c r="AB193" s="24"/>
    </row>
    <row r="194" ht="12.0" customHeight="1">
      <c r="A194" s="66"/>
      <c r="B194" s="25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4"/>
      <c r="W194" s="24"/>
      <c r="X194" s="24"/>
      <c r="Y194" s="24"/>
      <c r="Z194" s="24"/>
      <c r="AA194" s="24"/>
      <c r="AB194" s="24"/>
    </row>
    <row r="195" ht="12.0" customHeight="1">
      <c r="A195" s="66"/>
      <c r="B195" s="25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4"/>
      <c r="W195" s="24"/>
      <c r="X195" s="24"/>
      <c r="Y195" s="24"/>
      <c r="Z195" s="24"/>
      <c r="AA195" s="24"/>
      <c r="AB195" s="24"/>
    </row>
    <row r="196" ht="12.0" customHeight="1">
      <c r="A196" s="66"/>
      <c r="B196" s="25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4"/>
      <c r="W196" s="24"/>
      <c r="X196" s="24"/>
      <c r="Y196" s="24"/>
      <c r="Z196" s="24"/>
      <c r="AA196" s="24"/>
      <c r="AB196" s="24"/>
    </row>
    <row r="197" ht="12.0" customHeight="1">
      <c r="A197" s="66"/>
      <c r="B197" s="25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4"/>
      <c r="W197" s="24"/>
      <c r="X197" s="24"/>
      <c r="Y197" s="24"/>
      <c r="Z197" s="24"/>
      <c r="AA197" s="24"/>
      <c r="AB197" s="24"/>
    </row>
    <row r="198" ht="12.0" customHeight="1">
      <c r="A198" s="66"/>
      <c r="B198" s="25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4"/>
      <c r="W198" s="24"/>
      <c r="X198" s="24"/>
      <c r="Y198" s="24"/>
      <c r="Z198" s="24"/>
      <c r="AA198" s="24"/>
      <c r="AB198" s="24"/>
    </row>
    <row r="199" ht="12.0" customHeight="1">
      <c r="A199" s="66"/>
      <c r="B199" s="25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4"/>
      <c r="W199" s="24"/>
      <c r="X199" s="24"/>
      <c r="Y199" s="24"/>
      <c r="Z199" s="24"/>
      <c r="AA199" s="24"/>
      <c r="AB199" s="24"/>
    </row>
    <row r="200" ht="12.0" customHeight="1">
      <c r="A200" s="66"/>
      <c r="B200" s="25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4"/>
      <c r="W200" s="24"/>
      <c r="X200" s="24"/>
      <c r="Y200" s="24"/>
      <c r="Z200" s="24"/>
      <c r="AA200" s="24"/>
      <c r="AB200" s="24"/>
    </row>
    <row r="201" ht="12.0" customHeight="1">
      <c r="A201" s="66"/>
      <c r="B201" s="25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4"/>
      <c r="W201" s="24"/>
      <c r="X201" s="24"/>
      <c r="Y201" s="24"/>
      <c r="Z201" s="24"/>
      <c r="AA201" s="24"/>
      <c r="AB201" s="24"/>
    </row>
    <row r="202" ht="12.0" customHeight="1">
      <c r="A202" s="66"/>
      <c r="B202" s="25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4"/>
      <c r="W202" s="24"/>
      <c r="X202" s="24"/>
      <c r="Y202" s="24"/>
      <c r="Z202" s="24"/>
      <c r="AA202" s="24"/>
      <c r="AB202" s="24"/>
    </row>
    <row r="203" ht="12.0" customHeight="1">
      <c r="A203" s="66"/>
      <c r="B203" s="25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4"/>
      <c r="W203" s="24"/>
      <c r="X203" s="24"/>
      <c r="Y203" s="24"/>
      <c r="Z203" s="24"/>
      <c r="AA203" s="24"/>
      <c r="AB203" s="24"/>
    </row>
    <row r="204" ht="12.0" customHeight="1">
      <c r="A204" s="66"/>
      <c r="B204" s="25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4"/>
      <c r="W204" s="24"/>
      <c r="X204" s="24"/>
      <c r="Y204" s="24"/>
      <c r="Z204" s="24"/>
      <c r="AA204" s="24"/>
      <c r="AB204" s="24"/>
    </row>
    <row r="205" ht="12.0" customHeight="1">
      <c r="A205" s="66"/>
      <c r="B205" s="25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4"/>
      <c r="W205" s="24"/>
      <c r="X205" s="24"/>
      <c r="Y205" s="24"/>
      <c r="Z205" s="24"/>
      <c r="AA205" s="24"/>
      <c r="AB205" s="24"/>
    </row>
    <row r="206" ht="12.0" customHeight="1">
      <c r="A206" s="66"/>
      <c r="B206" s="25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4"/>
      <c r="W206" s="24"/>
      <c r="X206" s="24"/>
      <c r="Y206" s="24"/>
      <c r="Z206" s="24"/>
      <c r="AA206" s="24"/>
      <c r="AB206" s="24"/>
    </row>
    <row r="207" ht="12.0" customHeight="1">
      <c r="A207" s="66"/>
      <c r="B207" s="25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4"/>
      <c r="W207" s="24"/>
      <c r="X207" s="24"/>
      <c r="Y207" s="24"/>
      <c r="Z207" s="24"/>
      <c r="AA207" s="24"/>
      <c r="AB207" s="24"/>
    </row>
    <row r="208" ht="12.0" customHeight="1">
      <c r="A208" s="66"/>
      <c r="B208" s="25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4"/>
      <c r="W208" s="24"/>
      <c r="X208" s="24"/>
      <c r="Y208" s="24"/>
      <c r="Z208" s="24"/>
      <c r="AA208" s="24"/>
      <c r="AB208" s="24"/>
    </row>
    <row r="209" ht="12.0" customHeight="1">
      <c r="A209" s="66"/>
      <c r="B209" s="25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4"/>
      <c r="W209" s="24"/>
      <c r="X209" s="24"/>
      <c r="Y209" s="24"/>
      <c r="Z209" s="24"/>
      <c r="AA209" s="24"/>
      <c r="AB209" s="24"/>
    </row>
    <row r="210" ht="12.0" customHeight="1">
      <c r="A210" s="66"/>
      <c r="B210" s="25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4"/>
      <c r="W210" s="24"/>
      <c r="X210" s="24"/>
      <c r="Y210" s="24"/>
      <c r="Z210" s="24"/>
      <c r="AA210" s="24"/>
      <c r="AB210" s="24"/>
    </row>
    <row r="211" ht="12.0" customHeight="1">
      <c r="A211" s="66"/>
      <c r="B211" s="25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4"/>
      <c r="W211" s="24"/>
      <c r="X211" s="24"/>
      <c r="Y211" s="24"/>
      <c r="Z211" s="24"/>
      <c r="AA211" s="24"/>
      <c r="AB211" s="24"/>
    </row>
    <row r="212" ht="12.0" customHeight="1">
      <c r="A212" s="66"/>
      <c r="B212" s="25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4"/>
      <c r="W212" s="24"/>
      <c r="X212" s="24"/>
      <c r="Y212" s="24"/>
      <c r="Z212" s="24"/>
      <c r="AA212" s="24"/>
      <c r="AB212" s="24"/>
    </row>
    <row r="213" ht="12.0" customHeight="1">
      <c r="A213" s="66"/>
      <c r="B213" s="25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4"/>
      <c r="W213" s="24"/>
      <c r="X213" s="24"/>
      <c r="Y213" s="24"/>
      <c r="Z213" s="24"/>
      <c r="AA213" s="24"/>
      <c r="AB213" s="24"/>
    </row>
    <row r="214" ht="12.0" customHeight="1">
      <c r="A214" s="66"/>
      <c r="B214" s="25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4"/>
      <c r="W214" s="24"/>
      <c r="X214" s="24"/>
      <c r="Y214" s="24"/>
      <c r="Z214" s="24"/>
      <c r="AA214" s="24"/>
      <c r="AB214" s="24"/>
    </row>
    <row r="215" ht="12.0" customHeight="1">
      <c r="A215" s="66"/>
      <c r="B215" s="25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4"/>
      <c r="W215" s="24"/>
      <c r="X215" s="24"/>
      <c r="Y215" s="24"/>
      <c r="Z215" s="24"/>
      <c r="AA215" s="24"/>
      <c r="AB215" s="24"/>
    </row>
    <row r="216" ht="12.0" customHeight="1">
      <c r="A216" s="66"/>
      <c r="B216" s="25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4"/>
      <c r="W216" s="24"/>
      <c r="X216" s="24"/>
      <c r="Y216" s="24"/>
      <c r="Z216" s="24"/>
      <c r="AA216" s="24"/>
      <c r="AB216" s="24"/>
    </row>
    <row r="217" ht="12.0" customHeight="1">
      <c r="A217" s="66"/>
      <c r="B217" s="25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4"/>
      <c r="W217" s="24"/>
      <c r="X217" s="24"/>
      <c r="Y217" s="24"/>
      <c r="Z217" s="24"/>
      <c r="AA217" s="24"/>
      <c r="AB217" s="24"/>
    </row>
    <row r="218" ht="12.0" customHeight="1">
      <c r="A218" s="66"/>
      <c r="B218" s="25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4"/>
      <c r="W218" s="24"/>
      <c r="X218" s="24"/>
      <c r="Y218" s="24"/>
      <c r="Z218" s="24"/>
      <c r="AA218" s="24"/>
      <c r="AB218" s="24"/>
    </row>
    <row r="219" ht="12.0" customHeight="1">
      <c r="A219" s="66"/>
      <c r="B219" s="25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4"/>
      <c r="W219" s="24"/>
      <c r="X219" s="24"/>
      <c r="Y219" s="24"/>
      <c r="Z219" s="24"/>
      <c r="AA219" s="24"/>
      <c r="AB219" s="24"/>
    </row>
    <row r="220" ht="12.0" customHeight="1">
      <c r="A220" s="66"/>
      <c r="B220" s="25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4"/>
      <c r="W220" s="24"/>
      <c r="X220" s="24"/>
      <c r="Y220" s="24"/>
      <c r="Z220" s="24"/>
      <c r="AA220" s="24"/>
      <c r="AB220" s="24"/>
    </row>
    <row r="221" ht="12.0" customHeight="1">
      <c r="A221" s="66"/>
      <c r="B221" s="25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4"/>
      <c r="W221" s="24"/>
      <c r="X221" s="24"/>
      <c r="Y221" s="24"/>
      <c r="Z221" s="24"/>
      <c r="AA221" s="24"/>
      <c r="AB221" s="24"/>
    </row>
    <row r="222" ht="12.0" customHeight="1">
      <c r="A222" s="66"/>
      <c r="B222" s="25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4"/>
      <c r="W222" s="24"/>
      <c r="X222" s="24"/>
      <c r="Y222" s="24"/>
      <c r="Z222" s="24"/>
      <c r="AA222" s="24"/>
      <c r="AB222" s="24"/>
    </row>
    <row r="223" ht="12.0" customHeight="1">
      <c r="A223" s="66"/>
      <c r="B223" s="25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4"/>
      <c r="W223" s="24"/>
      <c r="X223" s="24"/>
      <c r="Y223" s="24"/>
      <c r="Z223" s="24"/>
      <c r="AA223" s="24"/>
      <c r="AB223" s="24"/>
    </row>
    <row r="224" ht="12.0" customHeight="1">
      <c r="A224" s="66"/>
      <c r="B224" s="25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4"/>
      <c r="W224" s="24"/>
      <c r="X224" s="24"/>
      <c r="Y224" s="24"/>
      <c r="Z224" s="24"/>
      <c r="AA224" s="24"/>
      <c r="AB224" s="24"/>
    </row>
    <row r="225" ht="12.0" customHeight="1">
      <c r="A225" s="66"/>
      <c r="B225" s="25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4"/>
      <c r="W225" s="24"/>
      <c r="X225" s="24"/>
      <c r="Y225" s="24"/>
      <c r="Z225" s="24"/>
      <c r="AA225" s="24"/>
      <c r="AB225" s="24"/>
    </row>
    <row r="226" ht="12.0" customHeight="1">
      <c r="A226" s="66"/>
      <c r="B226" s="25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4"/>
      <c r="W226" s="24"/>
      <c r="X226" s="24"/>
      <c r="Y226" s="24"/>
      <c r="Z226" s="24"/>
      <c r="AA226" s="24"/>
      <c r="AB226" s="24"/>
    </row>
    <row r="227" ht="12.0" customHeight="1">
      <c r="A227" s="66"/>
      <c r="B227" s="25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4"/>
      <c r="W227" s="24"/>
      <c r="X227" s="24"/>
      <c r="Y227" s="24"/>
      <c r="Z227" s="24"/>
      <c r="AA227" s="24"/>
      <c r="AB227" s="24"/>
    </row>
    <row r="228" ht="12.0" customHeight="1">
      <c r="A228" s="66"/>
      <c r="B228" s="25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4"/>
      <c r="W228" s="24"/>
      <c r="X228" s="24"/>
      <c r="Y228" s="24"/>
      <c r="Z228" s="24"/>
      <c r="AA228" s="24"/>
      <c r="AB228" s="24"/>
    </row>
    <row r="229" ht="12.0" customHeight="1">
      <c r="A229" s="66"/>
      <c r="B229" s="25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4"/>
      <c r="W229" s="24"/>
      <c r="X229" s="24"/>
      <c r="Y229" s="24"/>
      <c r="Z229" s="24"/>
      <c r="AA229" s="24"/>
      <c r="AB229" s="24"/>
    </row>
    <row r="230" ht="12.0" customHeight="1">
      <c r="A230" s="66"/>
      <c r="B230" s="25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4"/>
      <c r="W230" s="24"/>
      <c r="X230" s="24"/>
      <c r="Y230" s="24"/>
      <c r="Z230" s="24"/>
      <c r="AA230" s="24"/>
      <c r="AB230" s="24"/>
    </row>
    <row r="231" ht="12.0" customHeight="1">
      <c r="A231" s="66"/>
      <c r="B231" s="25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4"/>
      <c r="W231" s="24"/>
      <c r="X231" s="24"/>
      <c r="Y231" s="24"/>
      <c r="Z231" s="24"/>
      <c r="AA231" s="24"/>
      <c r="AB231" s="24"/>
    </row>
    <row r="232" ht="12.0" customHeight="1">
      <c r="A232" s="66"/>
      <c r="B232" s="25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4"/>
      <c r="W232" s="24"/>
      <c r="X232" s="24"/>
      <c r="Y232" s="24"/>
      <c r="Z232" s="24"/>
      <c r="AA232" s="24"/>
      <c r="AB232" s="24"/>
    </row>
    <row r="233" ht="12.0" customHeight="1">
      <c r="A233" s="66"/>
      <c r="B233" s="25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4"/>
      <c r="W233" s="24"/>
      <c r="X233" s="24"/>
      <c r="Y233" s="24"/>
      <c r="Z233" s="24"/>
      <c r="AA233" s="24"/>
      <c r="AB233" s="24"/>
    </row>
    <row r="234" ht="12.0" customHeight="1">
      <c r="A234" s="66"/>
      <c r="B234" s="25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4"/>
      <c r="W234" s="24"/>
      <c r="X234" s="24"/>
      <c r="Y234" s="24"/>
      <c r="Z234" s="24"/>
      <c r="AA234" s="24"/>
      <c r="AB234" s="24"/>
    </row>
    <row r="235" ht="12.0" customHeight="1">
      <c r="A235" s="66"/>
      <c r="B235" s="25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4"/>
      <c r="W235" s="24"/>
      <c r="X235" s="24"/>
      <c r="Y235" s="24"/>
      <c r="Z235" s="24"/>
      <c r="AA235" s="24"/>
      <c r="AB235" s="24"/>
    </row>
    <row r="236" ht="12.0" customHeight="1">
      <c r="A236" s="66"/>
      <c r="B236" s="25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4"/>
      <c r="W236" s="24"/>
      <c r="X236" s="24"/>
      <c r="Y236" s="24"/>
      <c r="Z236" s="24"/>
      <c r="AA236" s="24"/>
      <c r="AB236" s="24"/>
    </row>
    <row r="237" ht="12.0" customHeight="1">
      <c r="A237" s="66"/>
      <c r="B237" s="25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4"/>
      <c r="W237" s="24"/>
      <c r="X237" s="24"/>
      <c r="Y237" s="24"/>
      <c r="Z237" s="24"/>
      <c r="AA237" s="24"/>
      <c r="AB237" s="24"/>
    </row>
    <row r="238" ht="12.0" customHeight="1">
      <c r="A238" s="66"/>
      <c r="B238" s="25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4"/>
      <c r="W238" s="24"/>
      <c r="X238" s="24"/>
      <c r="Y238" s="24"/>
      <c r="Z238" s="24"/>
      <c r="AA238" s="24"/>
      <c r="AB238" s="24"/>
    </row>
    <row r="239" ht="12.0" customHeight="1">
      <c r="A239" s="66"/>
      <c r="B239" s="25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4"/>
      <c r="W239" s="24"/>
      <c r="X239" s="24"/>
      <c r="Y239" s="24"/>
      <c r="Z239" s="24"/>
      <c r="AA239" s="24"/>
      <c r="AB239" s="24"/>
    </row>
    <row r="240" ht="12.0" customHeight="1">
      <c r="A240" s="66"/>
      <c r="B240" s="25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4"/>
      <c r="W240" s="24"/>
      <c r="X240" s="24"/>
      <c r="Y240" s="24"/>
      <c r="Z240" s="24"/>
      <c r="AA240" s="24"/>
      <c r="AB240" s="24"/>
    </row>
    <row r="241" ht="12.0" customHeight="1">
      <c r="A241" s="66"/>
      <c r="B241" s="25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4"/>
      <c r="W241" s="24"/>
      <c r="X241" s="24"/>
      <c r="Y241" s="24"/>
      <c r="Z241" s="24"/>
      <c r="AA241" s="24"/>
      <c r="AB241" s="24"/>
    </row>
    <row r="242" ht="12.0" customHeight="1">
      <c r="A242" s="66"/>
      <c r="B242" s="25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4"/>
      <c r="W242" s="24"/>
      <c r="X242" s="24"/>
      <c r="Y242" s="24"/>
      <c r="Z242" s="24"/>
      <c r="AA242" s="24"/>
      <c r="AB242" s="24"/>
    </row>
    <row r="243" ht="12.0" customHeight="1">
      <c r="A243" s="66"/>
      <c r="B243" s="25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4"/>
      <c r="W243" s="24"/>
      <c r="X243" s="24"/>
      <c r="Y243" s="24"/>
      <c r="Z243" s="24"/>
      <c r="AA243" s="24"/>
      <c r="AB243" s="24"/>
    </row>
    <row r="244" ht="12.0" customHeight="1">
      <c r="A244" s="66"/>
      <c r="B244" s="25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4"/>
      <c r="W244" s="24"/>
      <c r="X244" s="24"/>
      <c r="Y244" s="24"/>
      <c r="Z244" s="24"/>
      <c r="AA244" s="24"/>
      <c r="AB244" s="24"/>
    </row>
    <row r="245" ht="12.0" customHeight="1">
      <c r="A245" s="66"/>
      <c r="B245" s="25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4"/>
      <c r="W245" s="24"/>
      <c r="X245" s="24"/>
      <c r="Y245" s="24"/>
      <c r="Z245" s="24"/>
      <c r="AA245" s="24"/>
      <c r="AB245" s="24"/>
    </row>
    <row r="246" ht="12.0" customHeight="1">
      <c r="A246" s="66"/>
      <c r="B246" s="25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4"/>
      <c r="W246" s="24"/>
      <c r="X246" s="24"/>
      <c r="Y246" s="24"/>
      <c r="Z246" s="24"/>
      <c r="AA246" s="24"/>
      <c r="AB246" s="24"/>
    </row>
    <row r="247" ht="12.0" customHeight="1">
      <c r="A247" s="66"/>
      <c r="B247" s="25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4"/>
      <c r="W247" s="24"/>
      <c r="X247" s="24"/>
      <c r="Y247" s="24"/>
      <c r="Z247" s="24"/>
      <c r="AA247" s="24"/>
      <c r="AB247" s="24"/>
    </row>
    <row r="248" ht="12.0" customHeight="1">
      <c r="A248" s="66"/>
      <c r="B248" s="25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4"/>
      <c r="W248" s="24"/>
      <c r="X248" s="24"/>
      <c r="Y248" s="24"/>
      <c r="Z248" s="24"/>
      <c r="AA248" s="24"/>
      <c r="AB248" s="24"/>
    </row>
    <row r="249" ht="12.0" customHeight="1">
      <c r="A249" s="66"/>
      <c r="B249" s="25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4"/>
      <c r="W249" s="24"/>
      <c r="X249" s="24"/>
      <c r="Y249" s="24"/>
      <c r="Z249" s="24"/>
      <c r="AA249" s="24"/>
      <c r="AB249" s="24"/>
    </row>
    <row r="250" ht="12.0" customHeight="1">
      <c r="A250" s="66"/>
      <c r="B250" s="25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4"/>
      <c r="W250" s="24"/>
      <c r="X250" s="24"/>
      <c r="Y250" s="24"/>
      <c r="Z250" s="24"/>
      <c r="AA250" s="24"/>
      <c r="AB250" s="24"/>
    </row>
    <row r="251" ht="12.0" customHeight="1">
      <c r="A251" s="66"/>
      <c r="B251" s="25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4"/>
      <c r="W251" s="24"/>
      <c r="X251" s="24"/>
      <c r="Y251" s="24"/>
      <c r="Z251" s="24"/>
      <c r="AA251" s="24"/>
      <c r="AB251" s="24"/>
    </row>
    <row r="252" ht="12.0" customHeight="1">
      <c r="A252" s="66"/>
      <c r="B252" s="25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4"/>
      <c r="W252" s="24"/>
      <c r="X252" s="24"/>
      <c r="Y252" s="24"/>
      <c r="Z252" s="24"/>
      <c r="AA252" s="24"/>
      <c r="AB252" s="24"/>
    </row>
    <row r="253" ht="12.0" customHeight="1">
      <c r="A253" s="66"/>
      <c r="B253" s="25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4"/>
      <c r="W253" s="24"/>
      <c r="X253" s="24"/>
      <c r="Y253" s="24"/>
      <c r="Z253" s="24"/>
      <c r="AA253" s="24"/>
      <c r="AB253" s="24"/>
    </row>
    <row r="254" ht="12.0" customHeight="1">
      <c r="A254" s="66"/>
      <c r="B254" s="25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4"/>
      <c r="W254" s="24"/>
      <c r="X254" s="24"/>
      <c r="Y254" s="24"/>
      <c r="Z254" s="24"/>
      <c r="AA254" s="24"/>
      <c r="AB254" s="24"/>
    </row>
    <row r="255" ht="12.0" customHeight="1">
      <c r="A255" s="66"/>
      <c r="B255" s="25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4"/>
      <c r="W255" s="24"/>
      <c r="X255" s="24"/>
      <c r="Y255" s="24"/>
      <c r="Z255" s="24"/>
      <c r="AA255" s="24"/>
      <c r="AB255" s="24"/>
    </row>
    <row r="256" ht="12.0" customHeight="1">
      <c r="A256" s="66"/>
      <c r="B256" s="25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4"/>
      <c r="W256" s="24"/>
      <c r="X256" s="24"/>
      <c r="Y256" s="24"/>
      <c r="Z256" s="24"/>
      <c r="AA256" s="24"/>
      <c r="AB256" s="24"/>
    </row>
    <row r="257" ht="12.0" customHeight="1">
      <c r="A257" s="66"/>
      <c r="B257" s="25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4"/>
      <c r="W257" s="24"/>
      <c r="X257" s="24"/>
      <c r="Y257" s="24"/>
      <c r="Z257" s="24"/>
      <c r="AA257" s="24"/>
      <c r="AB257" s="24"/>
    </row>
    <row r="258" ht="12.0" customHeight="1">
      <c r="A258" s="66"/>
      <c r="B258" s="25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4"/>
      <c r="W258" s="24"/>
      <c r="X258" s="24"/>
      <c r="Y258" s="24"/>
      <c r="Z258" s="24"/>
      <c r="AA258" s="24"/>
      <c r="AB258" s="24"/>
    </row>
    <row r="259" ht="12.0" customHeight="1">
      <c r="A259" s="66"/>
      <c r="B259" s="25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4"/>
      <c r="W259" s="24"/>
      <c r="X259" s="24"/>
      <c r="Y259" s="24"/>
      <c r="Z259" s="24"/>
      <c r="AA259" s="24"/>
      <c r="AB259" s="24"/>
    </row>
    <row r="260" ht="12.0" customHeight="1">
      <c r="A260" s="66"/>
      <c r="B260" s="25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4"/>
      <c r="W260" s="24"/>
      <c r="X260" s="24"/>
      <c r="Y260" s="24"/>
      <c r="Z260" s="24"/>
      <c r="AA260" s="24"/>
      <c r="AB260" s="24"/>
    </row>
    <row r="261" ht="12.0" customHeight="1">
      <c r="A261" s="66"/>
      <c r="B261" s="25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4"/>
      <c r="W261" s="24"/>
      <c r="X261" s="24"/>
      <c r="Y261" s="24"/>
      <c r="Z261" s="24"/>
      <c r="AA261" s="24"/>
      <c r="AB261" s="24"/>
    </row>
    <row r="262" ht="12.0" customHeight="1">
      <c r="A262" s="66"/>
      <c r="B262" s="25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4"/>
      <c r="W262" s="24"/>
      <c r="X262" s="24"/>
      <c r="Y262" s="24"/>
      <c r="Z262" s="24"/>
      <c r="AA262" s="24"/>
      <c r="AB262" s="24"/>
    </row>
    <row r="263" ht="12.0" customHeight="1">
      <c r="A263" s="66"/>
      <c r="B263" s="25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4"/>
      <c r="W263" s="24"/>
      <c r="X263" s="24"/>
      <c r="Y263" s="24"/>
      <c r="Z263" s="24"/>
      <c r="AA263" s="24"/>
      <c r="AB263" s="24"/>
    </row>
    <row r="264" ht="12.0" customHeight="1">
      <c r="A264" s="66"/>
      <c r="B264" s="25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4"/>
      <c r="W264" s="24"/>
      <c r="X264" s="24"/>
      <c r="Y264" s="24"/>
      <c r="Z264" s="24"/>
      <c r="AA264" s="24"/>
      <c r="AB264" s="24"/>
    </row>
    <row r="265" ht="12.0" customHeight="1">
      <c r="A265" s="66"/>
      <c r="B265" s="25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4"/>
      <c r="W265" s="24"/>
      <c r="X265" s="24"/>
      <c r="Y265" s="24"/>
      <c r="Z265" s="24"/>
      <c r="AA265" s="24"/>
      <c r="AB265" s="24"/>
    </row>
    <row r="266" ht="12.0" customHeight="1">
      <c r="A266" s="66"/>
      <c r="B266" s="25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4"/>
      <c r="W266" s="24"/>
      <c r="X266" s="24"/>
      <c r="Y266" s="24"/>
      <c r="Z266" s="24"/>
      <c r="AA266" s="24"/>
      <c r="AB266" s="24"/>
    </row>
    <row r="267" ht="12.0" customHeight="1">
      <c r="A267" s="66"/>
      <c r="B267" s="25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4"/>
      <c r="W267" s="24"/>
      <c r="X267" s="24"/>
      <c r="Y267" s="24"/>
      <c r="Z267" s="24"/>
      <c r="AA267" s="24"/>
      <c r="AB267" s="24"/>
    </row>
    <row r="268" ht="12.0" customHeight="1">
      <c r="A268" s="66"/>
      <c r="B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4"/>
      <c r="W268" s="24"/>
      <c r="X268" s="24"/>
      <c r="Y268" s="24"/>
      <c r="Z268" s="24"/>
      <c r="AA268" s="24"/>
      <c r="AB268" s="24"/>
    </row>
    <row r="269" ht="12.0" customHeight="1">
      <c r="A269" s="66"/>
      <c r="B269" s="25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4"/>
      <c r="W269" s="24"/>
      <c r="X269" s="24"/>
      <c r="Y269" s="24"/>
      <c r="Z269" s="24"/>
      <c r="AA269" s="24"/>
      <c r="AB269" s="24"/>
    </row>
    <row r="270" ht="12.0" customHeight="1">
      <c r="A270" s="66"/>
      <c r="B270" s="25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4"/>
      <c r="W270" s="24"/>
      <c r="X270" s="24"/>
      <c r="Y270" s="24"/>
      <c r="Z270" s="24"/>
      <c r="AA270" s="24"/>
      <c r="AB270" s="24"/>
    </row>
    <row r="271" ht="12.0" customHeight="1">
      <c r="A271" s="66"/>
      <c r="B271" s="25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4"/>
      <c r="W271" s="24"/>
      <c r="X271" s="24"/>
      <c r="Y271" s="24"/>
      <c r="Z271" s="24"/>
      <c r="AA271" s="24"/>
      <c r="AB271" s="24"/>
    </row>
    <row r="272" ht="12.0" customHeight="1">
      <c r="A272" s="66"/>
      <c r="B272" s="25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4"/>
      <c r="W272" s="24"/>
      <c r="X272" s="24"/>
      <c r="Y272" s="24"/>
      <c r="Z272" s="24"/>
      <c r="AA272" s="24"/>
      <c r="AB272" s="24"/>
    </row>
    <row r="273" ht="12.0" customHeight="1">
      <c r="A273" s="66"/>
      <c r="B273" s="25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4"/>
      <c r="W273" s="24"/>
      <c r="X273" s="24"/>
      <c r="Y273" s="24"/>
      <c r="Z273" s="24"/>
      <c r="AA273" s="24"/>
      <c r="AB273" s="24"/>
    </row>
    <row r="274" ht="12.0" customHeight="1">
      <c r="A274" s="66"/>
      <c r="B274" s="25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4"/>
      <c r="W274" s="24"/>
      <c r="X274" s="24"/>
      <c r="Y274" s="24"/>
      <c r="Z274" s="24"/>
      <c r="AA274" s="24"/>
      <c r="AB274" s="24"/>
    </row>
    <row r="275" ht="12.0" customHeight="1">
      <c r="A275" s="66"/>
      <c r="B275" s="25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4"/>
      <c r="W275" s="24"/>
      <c r="X275" s="24"/>
      <c r="Y275" s="24"/>
      <c r="Z275" s="24"/>
      <c r="AA275" s="24"/>
      <c r="AB275" s="24"/>
    </row>
    <row r="276" ht="12.0" customHeight="1">
      <c r="A276" s="66"/>
      <c r="B276" s="25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4"/>
      <c r="W276" s="24"/>
      <c r="X276" s="24"/>
      <c r="Y276" s="24"/>
      <c r="Z276" s="24"/>
      <c r="AA276" s="24"/>
      <c r="AB276" s="24"/>
    </row>
    <row r="277" ht="12.0" customHeight="1">
      <c r="A277" s="66"/>
      <c r="B277" s="25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4"/>
      <c r="W277" s="24"/>
      <c r="X277" s="24"/>
      <c r="Y277" s="24"/>
      <c r="Z277" s="24"/>
      <c r="AA277" s="24"/>
      <c r="AB277" s="24"/>
    </row>
    <row r="278" ht="12.0" customHeight="1">
      <c r="A278" s="66"/>
      <c r="B278" s="25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4"/>
      <c r="W278" s="24"/>
      <c r="X278" s="24"/>
      <c r="Y278" s="24"/>
      <c r="Z278" s="24"/>
      <c r="AA278" s="24"/>
      <c r="AB278" s="24"/>
    </row>
    <row r="279" ht="12.0" customHeight="1">
      <c r="A279" s="66"/>
      <c r="B279" s="25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4"/>
      <c r="W279" s="24"/>
      <c r="X279" s="24"/>
      <c r="Y279" s="24"/>
      <c r="Z279" s="24"/>
      <c r="AA279" s="24"/>
      <c r="AB279" s="24"/>
    </row>
    <row r="280" ht="12.0" customHeight="1">
      <c r="A280" s="66"/>
      <c r="B280" s="25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4"/>
      <c r="W280" s="24"/>
      <c r="X280" s="24"/>
      <c r="Y280" s="24"/>
      <c r="Z280" s="24"/>
      <c r="AA280" s="24"/>
      <c r="AB280" s="24"/>
    </row>
    <row r="281" ht="12.0" customHeight="1">
      <c r="A281" s="66"/>
      <c r="B281" s="25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4"/>
      <c r="W281" s="24"/>
      <c r="X281" s="24"/>
      <c r="Y281" s="24"/>
      <c r="Z281" s="24"/>
      <c r="AA281" s="24"/>
      <c r="AB281" s="24"/>
    </row>
    <row r="282" ht="12.0" customHeight="1">
      <c r="A282" s="66"/>
      <c r="B282" s="25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4"/>
      <c r="W282" s="24"/>
      <c r="X282" s="24"/>
      <c r="Y282" s="24"/>
      <c r="Z282" s="24"/>
      <c r="AA282" s="24"/>
      <c r="AB282" s="24"/>
    </row>
    <row r="283" ht="12.0" customHeight="1">
      <c r="A283" s="66"/>
      <c r="B283" s="25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4"/>
      <c r="W283" s="24"/>
      <c r="X283" s="24"/>
      <c r="Y283" s="24"/>
      <c r="Z283" s="24"/>
      <c r="AA283" s="24"/>
      <c r="AB283" s="24"/>
    </row>
    <row r="284" ht="12.0" customHeight="1">
      <c r="A284" s="66"/>
      <c r="B284" s="25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4"/>
      <c r="W284" s="24"/>
      <c r="X284" s="24"/>
      <c r="Y284" s="24"/>
      <c r="Z284" s="24"/>
      <c r="AA284" s="24"/>
      <c r="AB284" s="24"/>
    </row>
    <row r="285" ht="12.0" customHeight="1">
      <c r="A285" s="66"/>
      <c r="B285" s="25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4"/>
      <c r="W285" s="24"/>
      <c r="X285" s="24"/>
      <c r="Y285" s="24"/>
      <c r="Z285" s="24"/>
      <c r="AA285" s="24"/>
      <c r="AB285" s="24"/>
    </row>
    <row r="286" ht="12.0" customHeight="1">
      <c r="A286" s="66"/>
      <c r="B286" s="25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4"/>
      <c r="W286" s="24"/>
      <c r="X286" s="24"/>
      <c r="Y286" s="24"/>
      <c r="Z286" s="24"/>
      <c r="AA286" s="24"/>
      <c r="AB286" s="24"/>
    </row>
    <row r="287" ht="12.0" customHeight="1">
      <c r="A287" s="66"/>
      <c r="B287" s="25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4"/>
      <c r="W287" s="24"/>
      <c r="X287" s="24"/>
      <c r="Y287" s="24"/>
      <c r="Z287" s="24"/>
      <c r="AA287" s="24"/>
      <c r="AB287" s="24"/>
    </row>
    <row r="288" ht="12.0" customHeight="1">
      <c r="A288" s="66"/>
      <c r="B288" s="25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4"/>
      <c r="W288" s="24"/>
      <c r="X288" s="24"/>
      <c r="Y288" s="24"/>
      <c r="Z288" s="24"/>
      <c r="AA288" s="24"/>
      <c r="AB288" s="24"/>
    </row>
    <row r="289" ht="12.0" customHeight="1">
      <c r="A289" s="66"/>
      <c r="B289" s="25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4"/>
      <c r="W289" s="24"/>
      <c r="X289" s="24"/>
      <c r="Y289" s="24"/>
      <c r="Z289" s="24"/>
      <c r="AA289" s="24"/>
      <c r="AB289" s="24"/>
    </row>
    <row r="290" ht="12.0" customHeight="1">
      <c r="A290" s="66"/>
      <c r="B290" s="25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4"/>
      <c r="W290" s="24"/>
      <c r="X290" s="24"/>
      <c r="Y290" s="24"/>
      <c r="Z290" s="24"/>
      <c r="AA290" s="24"/>
      <c r="AB290" s="24"/>
    </row>
    <row r="291" ht="12.0" customHeight="1">
      <c r="A291" s="66"/>
      <c r="B291" s="25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4"/>
      <c r="W291" s="24"/>
      <c r="X291" s="24"/>
      <c r="Y291" s="24"/>
      <c r="Z291" s="24"/>
      <c r="AA291" s="24"/>
      <c r="AB291" s="24"/>
    </row>
    <row r="292" ht="12.0" customHeight="1">
      <c r="A292" s="66"/>
      <c r="B292" s="25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4"/>
      <c r="W292" s="24"/>
      <c r="X292" s="24"/>
      <c r="Y292" s="24"/>
      <c r="Z292" s="24"/>
      <c r="AA292" s="24"/>
      <c r="AB292" s="24"/>
    </row>
    <row r="293" ht="12.0" customHeight="1">
      <c r="A293" s="66"/>
      <c r="B293" s="25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4"/>
      <c r="W293" s="24"/>
      <c r="X293" s="24"/>
      <c r="Y293" s="24"/>
      <c r="Z293" s="24"/>
      <c r="AA293" s="24"/>
      <c r="AB293" s="24"/>
    </row>
    <row r="294" ht="12.0" customHeight="1">
      <c r="A294" s="66"/>
      <c r="B294" s="25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4"/>
      <c r="W294" s="24"/>
      <c r="X294" s="24"/>
      <c r="Y294" s="24"/>
      <c r="Z294" s="24"/>
      <c r="AA294" s="24"/>
      <c r="AB294" s="24"/>
    </row>
    <row r="295" ht="12.0" customHeight="1">
      <c r="A295" s="66"/>
      <c r="B295" s="25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4"/>
      <c r="W295" s="24"/>
      <c r="X295" s="24"/>
      <c r="Y295" s="24"/>
      <c r="Z295" s="24"/>
      <c r="AA295" s="24"/>
      <c r="AB295" s="24"/>
    </row>
    <row r="296" ht="12.0" customHeight="1">
      <c r="A296" s="66"/>
      <c r="B296" s="25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4"/>
      <c r="W296" s="24"/>
      <c r="X296" s="24"/>
      <c r="Y296" s="24"/>
      <c r="Z296" s="24"/>
      <c r="AA296" s="24"/>
      <c r="AB296" s="24"/>
    </row>
    <row r="297" ht="12.0" customHeight="1">
      <c r="A297" s="66"/>
      <c r="B297" s="25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4"/>
      <c r="W297" s="24"/>
      <c r="X297" s="24"/>
      <c r="Y297" s="24"/>
      <c r="Z297" s="24"/>
      <c r="AA297" s="24"/>
      <c r="AB297" s="24"/>
    </row>
    <row r="298" ht="12.0" customHeight="1">
      <c r="A298" s="66"/>
      <c r="B298" s="25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4"/>
      <c r="W298" s="24"/>
      <c r="X298" s="24"/>
      <c r="Y298" s="24"/>
      <c r="Z298" s="24"/>
      <c r="AA298" s="24"/>
      <c r="AB298" s="24"/>
    </row>
    <row r="299" ht="12.0" customHeight="1">
      <c r="A299" s="66"/>
      <c r="B299" s="25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4"/>
      <c r="W299" s="24"/>
      <c r="X299" s="24"/>
      <c r="Y299" s="24"/>
      <c r="Z299" s="24"/>
      <c r="AA299" s="24"/>
      <c r="AB299" s="24"/>
    </row>
    <row r="300" ht="12.0" customHeight="1">
      <c r="A300" s="66"/>
      <c r="B300" s="25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4"/>
      <c r="W300" s="24"/>
      <c r="X300" s="24"/>
      <c r="Y300" s="24"/>
      <c r="Z300" s="24"/>
      <c r="AA300" s="24"/>
      <c r="AB300" s="24"/>
    </row>
    <row r="301" ht="12.0" customHeight="1">
      <c r="A301" s="66"/>
      <c r="B301" s="25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4"/>
      <c r="W301" s="24"/>
      <c r="X301" s="24"/>
      <c r="Y301" s="24"/>
      <c r="Z301" s="24"/>
      <c r="AA301" s="24"/>
      <c r="AB301" s="24"/>
    </row>
    <row r="302" ht="12.0" customHeight="1">
      <c r="A302" s="66"/>
      <c r="B302" s="25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4"/>
      <c r="W302" s="24"/>
      <c r="X302" s="24"/>
      <c r="Y302" s="24"/>
      <c r="Z302" s="24"/>
      <c r="AA302" s="24"/>
      <c r="AB302" s="24"/>
    </row>
    <row r="303" ht="12.0" customHeight="1">
      <c r="A303" s="66"/>
      <c r="B303" s="25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4"/>
      <c r="W303" s="24"/>
      <c r="X303" s="24"/>
      <c r="Y303" s="24"/>
      <c r="Z303" s="24"/>
      <c r="AA303" s="24"/>
      <c r="AB303" s="24"/>
    </row>
    <row r="304" ht="12.0" customHeight="1">
      <c r="A304" s="66"/>
      <c r="B304" s="25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4"/>
      <c r="W304" s="24"/>
      <c r="X304" s="24"/>
      <c r="Y304" s="24"/>
      <c r="Z304" s="24"/>
      <c r="AA304" s="24"/>
      <c r="AB304" s="24"/>
    </row>
    <row r="305" ht="12.0" customHeight="1">
      <c r="A305" s="66"/>
      <c r="B305" s="25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4"/>
      <c r="W305" s="24"/>
      <c r="X305" s="24"/>
      <c r="Y305" s="24"/>
      <c r="Z305" s="24"/>
      <c r="AA305" s="24"/>
      <c r="AB305" s="24"/>
    </row>
    <row r="306" ht="12.0" customHeight="1">
      <c r="A306" s="66"/>
      <c r="B306" s="25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4"/>
      <c r="W306" s="24"/>
      <c r="X306" s="24"/>
      <c r="Y306" s="24"/>
      <c r="Z306" s="24"/>
      <c r="AA306" s="24"/>
      <c r="AB306" s="24"/>
    </row>
    <row r="307" ht="12.0" customHeight="1">
      <c r="A307" s="66"/>
      <c r="B307" s="25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4"/>
      <c r="W307" s="24"/>
      <c r="X307" s="24"/>
      <c r="Y307" s="24"/>
      <c r="Z307" s="24"/>
      <c r="AA307" s="24"/>
      <c r="AB307" s="24"/>
    </row>
    <row r="308" ht="12.0" customHeight="1">
      <c r="A308" s="66"/>
      <c r="B308" s="25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4"/>
      <c r="W308" s="24"/>
      <c r="X308" s="24"/>
      <c r="Y308" s="24"/>
      <c r="Z308" s="24"/>
      <c r="AA308" s="24"/>
      <c r="AB308" s="24"/>
    </row>
    <row r="309" ht="12.0" customHeight="1">
      <c r="A309" s="66"/>
      <c r="B309" s="25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4"/>
      <c r="W309" s="24"/>
      <c r="X309" s="24"/>
      <c r="Y309" s="24"/>
      <c r="Z309" s="24"/>
      <c r="AA309" s="24"/>
      <c r="AB309" s="24"/>
    </row>
    <row r="310" ht="12.0" customHeight="1">
      <c r="A310" s="66"/>
      <c r="B310" s="25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4"/>
      <c r="W310" s="24"/>
      <c r="X310" s="24"/>
      <c r="Y310" s="24"/>
      <c r="Z310" s="24"/>
      <c r="AA310" s="24"/>
      <c r="AB310" s="24"/>
    </row>
    <row r="311" ht="12.0" customHeight="1">
      <c r="A311" s="66"/>
      <c r="B311" s="25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4"/>
      <c r="W311" s="24"/>
      <c r="X311" s="24"/>
      <c r="Y311" s="24"/>
      <c r="Z311" s="24"/>
      <c r="AA311" s="24"/>
      <c r="AB311" s="24"/>
    </row>
    <row r="312" ht="12.0" customHeight="1">
      <c r="A312" s="66"/>
      <c r="B312" s="25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4"/>
      <c r="W312" s="24"/>
      <c r="X312" s="24"/>
      <c r="Y312" s="24"/>
      <c r="Z312" s="24"/>
      <c r="AA312" s="24"/>
      <c r="AB312" s="24"/>
    </row>
    <row r="313" ht="12.0" customHeight="1">
      <c r="A313" s="66"/>
      <c r="B313" s="25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4"/>
      <c r="W313" s="24"/>
      <c r="X313" s="24"/>
      <c r="Y313" s="24"/>
      <c r="Z313" s="24"/>
      <c r="AA313" s="24"/>
      <c r="AB313" s="24"/>
    </row>
    <row r="314" ht="12.0" customHeight="1">
      <c r="A314" s="66"/>
      <c r="B314" s="25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4"/>
      <c r="W314" s="24"/>
      <c r="X314" s="24"/>
      <c r="Y314" s="24"/>
      <c r="Z314" s="24"/>
      <c r="AA314" s="24"/>
      <c r="AB314" s="24"/>
    </row>
    <row r="315" ht="12.0" customHeight="1">
      <c r="A315" s="66"/>
      <c r="B315" s="25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4"/>
      <c r="W315" s="24"/>
      <c r="X315" s="24"/>
      <c r="Y315" s="24"/>
      <c r="Z315" s="24"/>
      <c r="AA315" s="24"/>
      <c r="AB315" s="24"/>
    </row>
    <row r="316" ht="12.0" customHeight="1">
      <c r="A316" s="66"/>
      <c r="B316" s="25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4"/>
      <c r="W316" s="24"/>
      <c r="X316" s="24"/>
      <c r="Y316" s="24"/>
      <c r="Z316" s="24"/>
      <c r="AA316" s="24"/>
      <c r="AB316" s="24"/>
    </row>
    <row r="317" ht="12.0" customHeight="1">
      <c r="A317" s="66"/>
      <c r="B317" s="25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4"/>
      <c r="W317" s="24"/>
      <c r="X317" s="24"/>
      <c r="Y317" s="24"/>
      <c r="Z317" s="24"/>
      <c r="AA317" s="24"/>
      <c r="AB317" s="24"/>
    </row>
    <row r="318" ht="12.0" customHeight="1">
      <c r="A318" s="66"/>
      <c r="B318" s="25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4"/>
      <c r="W318" s="24"/>
      <c r="X318" s="24"/>
      <c r="Y318" s="24"/>
      <c r="Z318" s="24"/>
      <c r="AA318" s="24"/>
      <c r="AB318" s="24"/>
    </row>
    <row r="319" ht="12.0" customHeight="1">
      <c r="A319" s="66"/>
      <c r="B319" s="25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4"/>
      <c r="W319" s="24"/>
      <c r="X319" s="24"/>
      <c r="Y319" s="24"/>
      <c r="Z319" s="24"/>
      <c r="AA319" s="24"/>
      <c r="AB319" s="24"/>
    </row>
    <row r="320" ht="12.0" customHeight="1">
      <c r="A320" s="66"/>
      <c r="B320" s="25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4"/>
      <c r="W320" s="24"/>
      <c r="X320" s="24"/>
      <c r="Y320" s="24"/>
      <c r="Z320" s="24"/>
      <c r="AA320" s="24"/>
      <c r="AB320" s="24"/>
    </row>
    <row r="321" ht="12.0" customHeight="1">
      <c r="A321" s="66"/>
      <c r="B321" s="25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4"/>
      <c r="W321" s="24"/>
      <c r="X321" s="24"/>
      <c r="Y321" s="24"/>
      <c r="Z321" s="24"/>
      <c r="AA321" s="24"/>
      <c r="AB321" s="24"/>
    </row>
    <row r="322" ht="12.0" customHeight="1">
      <c r="A322" s="66"/>
      <c r="B322" s="25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4"/>
      <c r="W322" s="24"/>
      <c r="X322" s="24"/>
      <c r="Y322" s="24"/>
      <c r="Z322" s="24"/>
      <c r="AA322" s="24"/>
      <c r="AB322" s="24"/>
    </row>
    <row r="323" ht="12.0" customHeight="1">
      <c r="A323" s="66"/>
      <c r="B323" s="25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4"/>
      <c r="W323" s="24"/>
      <c r="X323" s="24"/>
      <c r="Y323" s="24"/>
      <c r="Z323" s="24"/>
      <c r="AA323" s="24"/>
      <c r="AB323" s="24"/>
    </row>
    <row r="324" ht="12.0" customHeight="1">
      <c r="A324" s="66"/>
      <c r="B324" s="25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4"/>
      <c r="W324" s="24"/>
      <c r="X324" s="24"/>
      <c r="Y324" s="24"/>
      <c r="Z324" s="24"/>
      <c r="AA324" s="24"/>
      <c r="AB324" s="24"/>
    </row>
    <row r="325" ht="12.0" customHeight="1">
      <c r="A325" s="66"/>
      <c r="B325" s="25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4"/>
      <c r="W325" s="24"/>
      <c r="X325" s="24"/>
      <c r="Y325" s="24"/>
      <c r="Z325" s="24"/>
      <c r="AA325" s="24"/>
      <c r="AB325" s="24"/>
    </row>
    <row r="326" ht="12.0" customHeight="1">
      <c r="A326" s="66"/>
      <c r="B326" s="25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4"/>
      <c r="W326" s="24"/>
      <c r="X326" s="24"/>
      <c r="Y326" s="24"/>
      <c r="Z326" s="24"/>
      <c r="AA326" s="24"/>
      <c r="AB326" s="24"/>
    </row>
    <row r="327" ht="12.0" customHeight="1">
      <c r="A327" s="66"/>
      <c r="B327" s="25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4"/>
      <c r="W327" s="24"/>
      <c r="X327" s="24"/>
      <c r="Y327" s="24"/>
      <c r="Z327" s="24"/>
      <c r="AA327" s="24"/>
      <c r="AB327" s="24"/>
    </row>
    <row r="328" ht="12.0" customHeight="1">
      <c r="A328" s="66"/>
      <c r="B328" s="25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4"/>
      <c r="W328" s="24"/>
      <c r="X328" s="24"/>
      <c r="Y328" s="24"/>
      <c r="Z328" s="24"/>
      <c r="AA328" s="24"/>
      <c r="AB328" s="24"/>
    </row>
    <row r="329" ht="12.0" customHeight="1">
      <c r="A329" s="66"/>
      <c r="B329" s="25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4"/>
      <c r="W329" s="24"/>
      <c r="X329" s="24"/>
      <c r="Y329" s="24"/>
      <c r="Z329" s="24"/>
      <c r="AA329" s="24"/>
      <c r="AB329" s="24"/>
    </row>
    <row r="330" ht="12.0" customHeight="1">
      <c r="A330" s="66"/>
      <c r="B330" s="25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4"/>
      <c r="W330" s="24"/>
      <c r="X330" s="24"/>
      <c r="Y330" s="24"/>
      <c r="Z330" s="24"/>
      <c r="AA330" s="24"/>
      <c r="AB330" s="24"/>
    </row>
    <row r="331" ht="12.0" customHeight="1">
      <c r="A331" s="66"/>
      <c r="B331" s="25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4"/>
      <c r="W331" s="24"/>
      <c r="X331" s="24"/>
      <c r="Y331" s="24"/>
      <c r="Z331" s="24"/>
      <c r="AA331" s="24"/>
      <c r="AB331" s="24"/>
    </row>
    <row r="332" ht="12.0" customHeight="1">
      <c r="A332" s="66"/>
      <c r="B332" s="25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4"/>
      <c r="W332" s="24"/>
      <c r="X332" s="24"/>
      <c r="Y332" s="24"/>
      <c r="Z332" s="24"/>
      <c r="AA332" s="24"/>
      <c r="AB332" s="24"/>
    </row>
    <row r="333" ht="12.0" customHeight="1">
      <c r="A333" s="66"/>
      <c r="B333" s="25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4"/>
      <c r="W333" s="24"/>
      <c r="X333" s="24"/>
      <c r="Y333" s="24"/>
      <c r="Z333" s="24"/>
      <c r="AA333" s="24"/>
      <c r="AB333" s="24"/>
    </row>
    <row r="334" ht="12.0" customHeight="1">
      <c r="A334" s="66"/>
      <c r="B334" s="25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4"/>
      <c r="W334" s="24"/>
      <c r="X334" s="24"/>
      <c r="Y334" s="24"/>
      <c r="Z334" s="24"/>
      <c r="AA334" s="24"/>
      <c r="AB334" s="24"/>
    </row>
    <row r="335" ht="12.0" customHeight="1">
      <c r="A335" s="66"/>
      <c r="B335" s="25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4"/>
      <c r="W335" s="24"/>
      <c r="X335" s="24"/>
      <c r="Y335" s="24"/>
      <c r="Z335" s="24"/>
      <c r="AA335" s="24"/>
      <c r="AB335" s="24"/>
    </row>
    <row r="336" ht="12.0" customHeight="1">
      <c r="A336" s="66"/>
      <c r="B336" s="25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4"/>
      <c r="W336" s="24"/>
      <c r="X336" s="24"/>
      <c r="Y336" s="24"/>
      <c r="Z336" s="24"/>
      <c r="AA336" s="24"/>
      <c r="AB336" s="24"/>
    </row>
    <row r="337" ht="12.0" customHeight="1">
      <c r="A337" s="66"/>
      <c r="B337" s="25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4"/>
      <c r="W337" s="24"/>
      <c r="X337" s="24"/>
      <c r="Y337" s="24"/>
      <c r="Z337" s="24"/>
      <c r="AA337" s="24"/>
      <c r="AB337" s="24"/>
    </row>
    <row r="338" ht="12.0" customHeight="1">
      <c r="A338" s="66"/>
      <c r="B338" s="25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4"/>
      <c r="W338" s="24"/>
      <c r="X338" s="24"/>
      <c r="Y338" s="24"/>
      <c r="Z338" s="24"/>
      <c r="AA338" s="24"/>
      <c r="AB338" s="24"/>
    </row>
    <row r="339" ht="12.0" customHeight="1">
      <c r="A339" s="66"/>
      <c r="B339" s="25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4"/>
      <c r="W339" s="24"/>
      <c r="X339" s="24"/>
      <c r="Y339" s="24"/>
      <c r="Z339" s="24"/>
      <c r="AA339" s="24"/>
      <c r="AB339" s="24"/>
    </row>
    <row r="340" ht="12.0" customHeight="1">
      <c r="A340" s="66"/>
      <c r="B340" s="25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4"/>
      <c r="W340" s="24"/>
      <c r="X340" s="24"/>
      <c r="Y340" s="24"/>
      <c r="Z340" s="24"/>
      <c r="AA340" s="24"/>
      <c r="AB340" s="24"/>
    </row>
    <row r="341" ht="12.0" customHeight="1">
      <c r="A341" s="66"/>
      <c r="B341" s="25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4"/>
      <c r="W341" s="24"/>
      <c r="X341" s="24"/>
      <c r="Y341" s="24"/>
      <c r="Z341" s="24"/>
      <c r="AA341" s="24"/>
      <c r="AB341" s="24"/>
    </row>
    <row r="342" ht="12.0" customHeight="1">
      <c r="A342" s="66"/>
      <c r="B342" s="25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4"/>
      <c r="W342" s="24"/>
      <c r="X342" s="24"/>
      <c r="Y342" s="24"/>
      <c r="Z342" s="24"/>
      <c r="AA342" s="24"/>
      <c r="AB342" s="24"/>
    </row>
    <row r="343" ht="12.0" customHeight="1">
      <c r="A343" s="66"/>
      <c r="B343" s="25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4"/>
      <c r="W343" s="24"/>
      <c r="X343" s="24"/>
      <c r="Y343" s="24"/>
      <c r="Z343" s="24"/>
      <c r="AA343" s="24"/>
      <c r="AB343" s="24"/>
    </row>
    <row r="344" ht="12.0" customHeight="1">
      <c r="A344" s="66"/>
      <c r="B344" s="25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4"/>
      <c r="W344" s="24"/>
      <c r="X344" s="24"/>
      <c r="Y344" s="24"/>
      <c r="Z344" s="24"/>
      <c r="AA344" s="24"/>
      <c r="AB344" s="24"/>
    </row>
    <row r="345" ht="12.0" customHeight="1">
      <c r="A345" s="66"/>
      <c r="B345" s="25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4"/>
      <c r="W345" s="24"/>
      <c r="X345" s="24"/>
      <c r="Y345" s="24"/>
      <c r="Z345" s="24"/>
      <c r="AA345" s="24"/>
      <c r="AB345" s="24"/>
    </row>
    <row r="346" ht="12.0" customHeight="1">
      <c r="A346" s="66"/>
      <c r="B346" s="25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4"/>
      <c r="W346" s="24"/>
      <c r="X346" s="24"/>
      <c r="Y346" s="24"/>
      <c r="Z346" s="24"/>
      <c r="AA346" s="24"/>
      <c r="AB346" s="24"/>
    </row>
    <row r="347" ht="12.0" customHeight="1">
      <c r="A347" s="66"/>
      <c r="B347" s="25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4"/>
      <c r="W347" s="24"/>
      <c r="X347" s="24"/>
      <c r="Y347" s="24"/>
      <c r="Z347" s="24"/>
      <c r="AA347" s="24"/>
      <c r="AB347" s="24"/>
    </row>
    <row r="348" ht="12.0" customHeight="1">
      <c r="A348" s="66"/>
      <c r="B348" s="25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4"/>
      <c r="W348" s="24"/>
      <c r="X348" s="24"/>
      <c r="Y348" s="24"/>
      <c r="Z348" s="24"/>
      <c r="AA348" s="24"/>
      <c r="AB348" s="24"/>
    </row>
    <row r="349" ht="12.0" customHeight="1">
      <c r="A349" s="66"/>
      <c r="B349" s="25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4"/>
      <c r="W349" s="24"/>
      <c r="X349" s="24"/>
      <c r="Y349" s="24"/>
      <c r="Z349" s="24"/>
      <c r="AA349" s="24"/>
      <c r="AB349" s="24"/>
    </row>
    <row r="350" ht="12.0" customHeight="1">
      <c r="A350" s="66"/>
      <c r="B350" s="25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4"/>
      <c r="W350" s="24"/>
      <c r="X350" s="24"/>
      <c r="Y350" s="24"/>
      <c r="Z350" s="24"/>
      <c r="AA350" s="24"/>
      <c r="AB350" s="24"/>
    </row>
    <row r="351" ht="12.0" customHeight="1">
      <c r="A351" s="66"/>
      <c r="B351" s="25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4"/>
      <c r="W351" s="24"/>
      <c r="X351" s="24"/>
      <c r="Y351" s="24"/>
      <c r="Z351" s="24"/>
      <c r="AA351" s="24"/>
      <c r="AB351" s="24"/>
    </row>
    <row r="352" ht="12.0" customHeight="1">
      <c r="A352" s="66"/>
      <c r="B352" s="25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4"/>
      <c r="W352" s="24"/>
      <c r="X352" s="24"/>
      <c r="Y352" s="24"/>
      <c r="Z352" s="24"/>
      <c r="AA352" s="24"/>
      <c r="AB352" s="24"/>
    </row>
    <row r="353" ht="12.0" customHeight="1">
      <c r="A353" s="66"/>
      <c r="B353" s="25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4"/>
      <c r="W353" s="24"/>
      <c r="X353" s="24"/>
      <c r="Y353" s="24"/>
      <c r="Z353" s="24"/>
      <c r="AA353" s="24"/>
      <c r="AB353" s="24"/>
    </row>
    <row r="354" ht="12.0" customHeight="1">
      <c r="A354" s="66"/>
      <c r="B354" s="25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4"/>
      <c r="W354" s="24"/>
      <c r="X354" s="24"/>
      <c r="Y354" s="24"/>
      <c r="Z354" s="24"/>
      <c r="AA354" s="24"/>
      <c r="AB354" s="24"/>
    </row>
    <row r="355" ht="12.0" customHeight="1">
      <c r="A355" s="66"/>
      <c r="B355" s="25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4"/>
      <c r="W355" s="24"/>
      <c r="X355" s="24"/>
      <c r="Y355" s="24"/>
      <c r="Z355" s="24"/>
      <c r="AA355" s="24"/>
      <c r="AB355" s="24"/>
    </row>
    <row r="356" ht="12.0" customHeight="1">
      <c r="A356" s="66"/>
      <c r="B356" s="25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4"/>
      <c r="W356" s="24"/>
      <c r="X356" s="24"/>
      <c r="Y356" s="24"/>
      <c r="Z356" s="24"/>
      <c r="AA356" s="24"/>
      <c r="AB356" s="24"/>
    </row>
    <row r="357" ht="12.0" customHeight="1">
      <c r="A357" s="66"/>
      <c r="B357" s="25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4"/>
      <c r="W357" s="24"/>
      <c r="X357" s="24"/>
      <c r="Y357" s="24"/>
      <c r="Z357" s="24"/>
      <c r="AA357" s="24"/>
      <c r="AB357" s="24"/>
    </row>
    <row r="358" ht="12.0" customHeight="1">
      <c r="A358" s="66"/>
      <c r="B358" s="25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4"/>
      <c r="W358" s="24"/>
      <c r="X358" s="24"/>
      <c r="Y358" s="24"/>
      <c r="Z358" s="24"/>
      <c r="AA358" s="24"/>
      <c r="AB358" s="24"/>
    </row>
    <row r="359" ht="12.0" customHeight="1">
      <c r="A359" s="66"/>
      <c r="B359" s="25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4"/>
      <c r="W359" s="24"/>
      <c r="X359" s="24"/>
      <c r="Y359" s="24"/>
      <c r="Z359" s="24"/>
      <c r="AA359" s="24"/>
      <c r="AB359" s="24"/>
    </row>
    <row r="360" ht="12.0" customHeight="1">
      <c r="A360" s="66"/>
      <c r="B360" s="25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4"/>
      <c r="W360" s="24"/>
      <c r="X360" s="24"/>
      <c r="Y360" s="24"/>
      <c r="Z360" s="24"/>
      <c r="AA360" s="24"/>
      <c r="AB360" s="24"/>
    </row>
    <row r="361" ht="12.0" customHeight="1">
      <c r="A361" s="66"/>
      <c r="B361" s="25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4"/>
      <c r="W361" s="24"/>
      <c r="X361" s="24"/>
      <c r="Y361" s="24"/>
      <c r="Z361" s="24"/>
      <c r="AA361" s="24"/>
      <c r="AB361" s="24"/>
    </row>
    <row r="362" ht="12.0" customHeight="1">
      <c r="A362" s="66"/>
      <c r="B362" s="25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4"/>
      <c r="W362" s="24"/>
      <c r="X362" s="24"/>
      <c r="Y362" s="24"/>
      <c r="Z362" s="24"/>
      <c r="AA362" s="24"/>
      <c r="AB362" s="24"/>
    </row>
    <row r="363" ht="12.0" customHeight="1">
      <c r="A363" s="66"/>
      <c r="B363" s="25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4"/>
      <c r="W363" s="24"/>
      <c r="X363" s="24"/>
      <c r="Y363" s="24"/>
      <c r="Z363" s="24"/>
      <c r="AA363" s="24"/>
      <c r="AB363" s="24"/>
    </row>
    <row r="364" ht="12.0" customHeight="1">
      <c r="A364" s="66"/>
      <c r="B364" s="25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4"/>
      <c r="W364" s="24"/>
      <c r="X364" s="24"/>
      <c r="Y364" s="24"/>
      <c r="Z364" s="24"/>
      <c r="AA364" s="24"/>
      <c r="AB364" s="24"/>
    </row>
    <row r="365" ht="12.0" customHeight="1">
      <c r="A365" s="66"/>
      <c r="B365" s="25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4"/>
      <c r="W365" s="24"/>
      <c r="X365" s="24"/>
      <c r="Y365" s="24"/>
      <c r="Z365" s="24"/>
      <c r="AA365" s="24"/>
      <c r="AB365" s="24"/>
    </row>
    <row r="366" ht="12.0" customHeight="1">
      <c r="A366" s="66"/>
      <c r="B366" s="25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4"/>
      <c r="W366" s="24"/>
      <c r="X366" s="24"/>
      <c r="Y366" s="24"/>
      <c r="Z366" s="24"/>
      <c r="AA366" s="24"/>
      <c r="AB366" s="24"/>
    </row>
    <row r="367" ht="12.0" customHeight="1">
      <c r="A367" s="66"/>
      <c r="B367" s="25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4"/>
      <c r="W367" s="24"/>
      <c r="X367" s="24"/>
      <c r="Y367" s="24"/>
      <c r="Z367" s="24"/>
      <c r="AA367" s="24"/>
      <c r="AB367" s="24"/>
    </row>
    <row r="368" ht="12.0" customHeight="1">
      <c r="A368" s="66"/>
      <c r="B368" s="25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4"/>
      <c r="W368" s="24"/>
      <c r="X368" s="24"/>
      <c r="Y368" s="24"/>
      <c r="Z368" s="24"/>
      <c r="AA368" s="24"/>
      <c r="AB368" s="24"/>
    </row>
    <row r="369" ht="12.0" customHeight="1">
      <c r="A369" s="66"/>
      <c r="B369" s="25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4"/>
      <c r="W369" s="24"/>
      <c r="X369" s="24"/>
      <c r="Y369" s="24"/>
      <c r="Z369" s="24"/>
      <c r="AA369" s="24"/>
      <c r="AB369" s="24"/>
    </row>
    <row r="370" ht="12.0" customHeight="1">
      <c r="A370" s="66"/>
      <c r="B370" s="25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4"/>
      <c r="W370" s="24"/>
      <c r="X370" s="24"/>
      <c r="Y370" s="24"/>
      <c r="Z370" s="24"/>
      <c r="AA370" s="24"/>
      <c r="AB370" s="24"/>
    </row>
    <row r="371" ht="12.0" customHeight="1">
      <c r="A371" s="66"/>
      <c r="B371" s="25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4"/>
      <c r="W371" s="24"/>
      <c r="X371" s="24"/>
      <c r="Y371" s="24"/>
      <c r="Z371" s="24"/>
      <c r="AA371" s="24"/>
      <c r="AB371" s="24"/>
    </row>
    <row r="372" ht="12.0" customHeight="1">
      <c r="A372" s="66"/>
      <c r="B372" s="25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4"/>
      <c r="W372" s="24"/>
      <c r="X372" s="24"/>
      <c r="Y372" s="24"/>
      <c r="Z372" s="24"/>
      <c r="AA372" s="24"/>
      <c r="AB372" s="24"/>
    </row>
    <row r="373" ht="12.0" customHeight="1">
      <c r="A373" s="66"/>
      <c r="B373" s="25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4"/>
      <c r="W373" s="24"/>
      <c r="X373" s="24"/>
      <c r="Y373" s="24"/>
      <c r="Z373" s="24"/>
      <c r="AA373" s="24"/>
      <c r="AB373" s="24"/>
    </row>
    <row r="374" ht="12.0" customHeight="1">
      <c r="A374" s="66"/>
      <c r="B374" s="25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4"/>
      <c r="W374" s="24"/>
      <c r="X374" s="24"/>
      <c r="Y374" s="24"/>
      <c r="Z374" s="24"/>
      <c r="AA374" s="24"/>
      <c r="AB374" s="24"/>
    </row>
    <row r="375" ht="12.0" customHeight="1">
      <c r="A375" s="66"/>
      <c r="B375" s="25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4"/>
      <c r="W375" s="24"/>
      <c r="X375" s="24"/>
      <c r="Y375" s="24"/>
      <c r="Z375" s="24"/>
      <c r="AA375" s="24"/>
      <c r="AB375" s="24"/>
    </row>
    <row r="376" ht="12.0" customHeight="1">
      <c r="A376" s="66"/>
      <c r="B376" s="25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4"/>
      <c r="W376" s="24"/>
      <c r="X376" s="24"/>
      <c r="Y376" s="24"/>
      <c r="Z376" s="24"/>
      <c r="AA376" s="24"/>
      <c r="AB376" s="24"/>
    </row>
    <row r="377" ht="12.0" customHeight="1">
      <c r="A377" s="66"/>
      <c r="B377" s="25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4"/>
      <c r="W377" s="24"/>
      <c r="X377" s="24"/>
      <c r="Y377" s="24"/>
      <c r="Z377" s="24"/>
      <c r="AA377" s="24"/>
      <c r="AB377" s="24"/>
    </row>
    <row r="378" ht="12.0" customHeight="1">
      <c r="A378" s="66"/>
      <c r="B378" s="25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4"/>
      <c r="W378" s="24"/>
      <c r="X378" s="24"/>
      <c r="Y378" s="24"/>
      <c r="Z378" s="24"/>
      <c r="AA378" s="24"/>
      <c r="AB378" s="24"/>
    </row>
    <row r="379" ht="12.0" customHeight="1">
      <c r="A379" s="66"/>
      <c r="B379" s="25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4"/>
      <c r="W379" s="24"/>
      <c r="X379" s="24"/>
      <c r="Y379" s="24"/>
      <c r="Z379" s="24"/>
      <c r="AA379" s="24"/>
      <c r="AB379" s="24"/>
    </row>
    <row r="380" ht="12.0" customHeight="1">
      <c r="A380" s="66"/>
      <c r="B380" s="25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4"/>
      <c r="W380" s="24"/>
      <c r="X380" s="24"/>
      <c r="Y380" s="24"/>
      <c r="Z380" s="24"/>
      <c r="AA380" s="24"/>
      <c r="AB380" s="24"/>
    </row>
    <row r="381" ht="12.0" customHeight="1">
      <c r="A381" s="66"/>
      <c r="B381" s="25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4"/>
      <c r="W381" s="24"/>
      <c r="X381" s="24"/>
      <c r="Y381" s="24"/>
      <c r="Z381" s="24"/>
      <c r="AA381" s="24"/>
      <c r="AB381" s="24"/>
    </row>
    <row r="382" ht="12.0" customHeight="1">
      <c r="A382" s="66"/>
      <c r="B382" s="25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4"/>
      <c r="W382" s="24"/>
      <c r="X382" s="24"/>
      <c r="Y382" s="24"/>
      <c r="Z382" s="24"/>
      <c r="AA382" s="24"/>
      <c r="AB382" s="24"/>
    </row>
    <row r="383" ht="12.0" customHeight="1">
      <c r="A383" s="66"/>
      <c r="B383" s="25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4"/>
      <c r="W383" s="24"/>
      <c r="X383" s="24"/>
      <c r="Y383" s="24"/>
      <c r="Z383" s="24"/>
      <c r="AA383" s="24"/>
      <c r="AB383" s="24"/>
    </row>
    <row r="384" ht="12.0" customHeight="1">
      <c r="A384" s="66"/>
      <c r="B384" s="25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4"/>
      <c r="W384" s="24"/>
      <c r="X384" s="24"/>
      <c r="Y384" s="24"/>
      <c r="Z384" s="24"/>
      <c r="AA384" s="24"/>
      <c r="AB384" s="24"/>
    </row>
    <row r="385" ht="12.0" customHeight="1">
      <c r="A385" s="66"/>
      <c r="B385" s="25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4"/>
      <c r="W385" s="24"/>
      <c r="X385" s="24"/>
      <c r="Y385" s="24"/>
      <c r="Z385" s="24"/>
      <c r="AA385" s="24"/>
      <c r="AB385" s="24"/>
    </row>
    <row r="386" ht="12.0" customHeight="1">
      <c r="A386" s="66"/>
      <c r="B386" s="25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4"/>
      <c r="W386" s="24"/>
      <c r="X386" s="24"/>
      <c r="Y386" s="24"/>
      <c r="Z386" s="24"/>
      <c r="AA386" s="24"/>
      <c r="AB386" s="24"/>
    </row>
    <row r="387" ht="12.0" customHeight="1">
      <c r="A387" s="66"/>
      <c r="B387" s="25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4"/>
      <c r="W387" s="24"/>
      <c r="X387" s="24"/>
      <c r="Y387" s="24"/>
      <c r="Z387" s="24"/>
      <c r="AA387" s="24"/>
      <c r="AB387" s="24"/>
    </row>
    <row r="388" ht="12.0" customHeight="1">
      <c r="A388" s="66"/>
      <c r="B388" s="25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4"/>
      <c r="W388" s="24"/>
      <c r="X388" s="24"/>
      <c r="Y388" s="24"/>
      <c r="Z388" s="24"/>
      <c r="AA388" s="24"/>
      <c r="AB388" s="24"/>
    </row>
    <row r="389" ht="12.0" customHeight="1">
      <c r="A389" s="66"/>
      <c r="B389" s="25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4"/>
      <c r="W389" s="24"/>
      <c r="X389" s="24"/>
      <c r="Y389" s="24"/>
      <c r="Z389" s="24"/>
      <c r="AA389" s="24"/>
      <c r="AB389" s="24"/>
    </row>
    <row r="390" ht="12.0" customHeight="1">
      <c r="A390" s="66"/>
      <c r="B390" s="25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4"/>
      <c r="W390" s="24"/>
      <c r="X390" s="24"/>
      <c r="Y390" s="24"/>
      <c r="Z390" s="24"/>
      <c r="AA390" s="24"/>
      <c r="AB390" s="24"/>
    </row>
    <row r="391" ht="12.0" customHeight="1">
      <c r="A391" s="66"/>
      <c r="B391" s="25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4"/>
      <c r="W391" s="24"/>
      <c r="X391" s="24"/>
      <c r="Y391" s="24"/>
      <c r="Z391" s="24"/>
      <c r="AA391" s="24"/>
      <c r="AB391" s="24"/>
    </row>
    <row r="392" ht="12.0" customHeight="1">
      <c r="A392" s="66"/>
      <c r="B392" s="25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4"/>
      <c r="W392" s="24"/>
      <c r="X392" s="24"/>
      <c r="Y392" s="24"/>
      <c r="Z392" s="24"/>
      <c r="AA392" s="24"/>
      <c r="AB392" s="24"/>
    </row>
    <row r="393" ht="12.0" customHeight="1">
      <c r="A393" s="66"/>
      <c r="B393" s="25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4"/>
      <c r="W393" s="24"/>
      <c r="X393" s="24"/>
      <c r="Y393" s="24"/>
      <c r="Z393" s="24"/>
      <c r="AA393" s="24"/>
      <c r="AB393" s="24"/>
    </row>
    <row r="394" ht="12.0" customHeight="1">
      <c r="A394" s="66"/>
      <c r="B394" s="25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4"/>
      <c r="W394" s="24"/>
      <c r="X394" s="24"/>
      <c r="Y394" s="24"/>
      <c r="Z394" s="24"/>
      <c r="AA394" s="24"/>
      <c r="AB394" s="24"/>
    </row>
    <row r="395" ht="12.0" customHeight="1">
      <c r="A395" s="66"/>
      <c r="B395" s="25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4"/>
      <c r="W395" s="24"/>
      <c r="X395" s="24"/>
      <c r="Y395" s="24"/>
      <c r="Z395" s="24"/>
      <c r="AA395" s="24"/>
      <c r="AB395" s="24"/>
    </row>
    <row r="396" ht="12.0" customHeight="1">
      <c r="A396" s="66"/>
      <c r="B396" s="25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4"/>
      <c r="W396" s="24"/>
      <c r="X396" s="24"/>
      <c r="Y396" s="24"/>
      <c r="Z396" s="24"/>
      <c r="AA396" s="24"/>
      <c r="AB396" s="24"/>
    </row>
    <row r="397" ht="12.0" customHeight="1">
      <c r="A397" s="66"/>
      <c r="B397" s="25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4"/>
      <c r="W397" s="24"/>
      <c r="X397" s="24"/>
      <c r="Y397" s="24"/>
      <c r="Z397" s="24"/>
      <c r="AA397" s="24"/>
      <c r="AB397" s="24"/>
    </row>
    <row r="398" ht="12.0" customHeight="1">
      <c r="A398" s="66"/>
      <c r="B398" s="25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4"/>
      <c r="W398" s="24"/>
      <c r="X398" s="24"/>
      <c r="Y398" s="24"/>
      <c r="Z398" s="24"/>
      <c r="AA398" s="24"/>
      <c r="AB398" s="24"/>
    </row>
    <row r="399" ht="12.0" customHeight="1">
      <c r="A399" s="66"/>
      <c r="B399" s="25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4"/>
      <c r="W399" s="24"/>
      <c r="X399" s="24"/>
      <c r="Y399" s="24"/>
      <c r="Z399" s="24"/>
      <c r="AA399" s="24"/>
      <c r="AB399" s="24"/>
    </row>
    <row r="400" ht="12.0" customHeight="1">
      <c r="A400" s="66"/>
      <c r="B400" s="25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4"/>
      <c r="W400" s="24"/>
      <c r="X400" s="24"/>
      <c r="Y400" s="24"/>
      <c r="Z400" s="24"/>
      <c r="AA400" s="24"/>
      <c r="AB400" s="24"/>
    </row>
    <row r="401" ht="12.0" customHeight="1">
      <c r="A401" s="66"/>
      <c r="B401" s="25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4"/>
      <c r="W401" s="24"/>
      <c r="X401" s="24"/>
      <c r="Y401" s="24"/>
      <c r="Z401" s="24"/>
      <c r="AA401" s="24"/>
      <c r="AB401" s="24"/>
    </row>
    <row r="402" ht="12.0" customHeight="1">
      <c r="A402" s="66"/>
      <c r="B402" s="25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4"/>
      <c r="W402" s="24"/>
      <c r="X402" s="24"/>
      <c r="Y402" s="24"/>
      <c r="Z402" s="24"/>
      <c r="AA402" s="24"/>
      <c r="AB402" s="24"/>
    </row>
    <row r="403" ht="12.0" customHeight="1">
      <c r="A403" s="66"/>
      <c r="B403" s="25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4"/>
      <c r="W403" s="24"/>
      <c r="X403" s="24"/>
      <c r="Y403" s="24"/>
      <c r="Z403" s="24"/>
      <c r="AA403" s="24"/>
      <c r="AB403" s="24"/>
    </row>
    <row r="404" ht="12.0" customHeight="1">
      <c r="A404" s="66"/>
      <c r="B404" s="25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4"/>
      <c r="W404" s="24"/>
      <c r="X404" s="24"/>
      <c r="Y404" s="24"/>
      <c r="Z404" s="24"/>
      <c r="AA404" s="24"/>
      <c r="AB404" s="24"/>
    </row>
    <row r="405" ht="12.0" customHeight="1">
      <c r="A405" s="66"/>
      <c r="B405" s="25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4"/>
      <c r="W405" s="24"/>
      <c r="X405" s="24"/>
      <c r="Y405" s="24"/>
      <c r="Z405" s="24"/>
      <c r="AA405" s="24"/>
      <c r="AB405" s="24"/>
    </row>
    <row r="406" ht="12.0" customHeight="1">
      <c r="A406" s="66"/>
      <c r="B406" s="25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4"/>
      <c r="W406" s="24"/>
      <c r="X406" s="24"/>
      <c r="Y406" s="24"/>
      <c r="Z406" s="24"/>
      <c r="AA406" s="24"/>
      <c r="AB406" s="24"/>
    </row>
    <row r="407" ht="12.0" customHeight="1">
      <c r="A407" s="66"/>
      <c r="B407" s="25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4"/>
      <c r="W407" s="24"/>
      <c r="X407" s="24"/>
      <c r="Y407" s="24"/>
      <c r="Z407" s="24"/>
      <c r="AA407" s="24"/>
      <c r="AB407" s="24"/>
    </row>
    <row r="408" ht="12.0" customHeight="1">
      <c r="A408" s="66"/>
      <c r="B408" s="25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4"/>
      <c r="W408" s="24"/>
      <c r="X408" s="24"/>
      <c r="Y408" s="24"/>
      <c r="Z408" s="24"/>
      <c r="AA408" s="24"/>
      <c r="AB408" s="24"/>
    </row>
    <row r="409" ht="12.0" customHeight="1">
      <c r="A409" s="66"/>
      <c r="B409" s="25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4"/>
      <c r="W409" s="24"/>
      <c r="X409" s="24"/>
      <c r="Y409" s="24"/>
      <c r="Z409" s="24"/>
      <c r="AA409" s="24"/>
      <c r="AB409" s="24"/>
    </row>
    <row r="410" ht="12.0" customHeight="1">
      <c r="A410" s="66"/>
      <c r="B410" s="25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4"/>
      <c r="W410" s="24"/>
      <c r="X410" s="24"/>
      <c r="Y410" s="24"/>
      <c r="Z410" s="24"/>
      <c r="AA410" s="24"/>
      <c r="AB410" s="24"/>
    </row>
    <row r="411" ht="12.0" customHeight="1">
      <c r="A411" s="66"/>
      <c r="B411" s="25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4"/>
      <c r="W411" s="24"/>
      <c r="X411" s="24"/>
      <c r="Y411" s="24"/>
      <c r="Z411" s="24"/>
      <c r="AA411" s="24"/>
      <c r="AB411" s="24"/>
    </row>
    <row r="412" ht="12.0" customHeight="1">
      <c r="A412" s="66"/>
      <c r="B412" s="25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4"/>
      <c r="W412" s="24"/>
      <c r="X412" s="24"/>
      <c r="Y412" s="24"/>
      <c r="Z412" s="24"/>
      <c r="AA412" s="24"/>
      <c r="AB412" s="24"/>
    </row>
    <row r="413" ht="12.0" customHeight="1">
      <c r="A413" s="66"/>
      <c r="B413" s="25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4"/>
      <c r="W413" s="24"/>
      <c r="X413" s="24"/>
      <c r="Y413" s="24"/>
      <c r="Z413" s="24"/>
      <c r="AA413" s="24"/>
      <c r="AB413" s="24"/>
    </row>
    <row r="414" ht="12.0" customHeight="1">
      <c r="A414" s="66"/>
      <c r="B414" s="25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4"/>
      <c r="W414" s="24"/>
      <c r="X414" s="24"/>
      <c r="Y414" s="24"/>
      <c r="Z414" s="24"/>
      <c r="AA414" s="24"/>
      <c r="AB414" s="24"/>
    </row>
    <row r="415" ht="12.0" customHeight="1">
      <c r="A415" s="66"/>
      <c r="B415" s="25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4"/>
      <c r="W415" s="24"/>
      <c r="X415" s="24"/>
      <c r="Y415" s="24"/>
      <c r="Z415" s="24"/>
      <c r="AA415" s="24"/>
      <c r="AB415" s="24"/>
    </row>
    <row r="416" ht="12.0" customHeight="1">
      <c r="A416" s="66"/>
      <c r="B416" s="25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4"/>
      <c r="W416" s="24"/>
      <c r="X416" s="24"/>
      <c r="Y416" s="24"/>
      <c r="Z416" s="24"/>
      <c r="AA416" s="24"/>
      <c r="AB416" s="24"/>
    </row>
    <row r="417" ht="12.0" customHeight="1">
      <c r="A417" s="66"/>
      <c r="B417" s="25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4"/>
      <c r="W417" s="24"/>
      <c r="X417" s="24"/>
      <c r="Y417" s="24"/>
      <c r="Z417" s="24"/>
      <c r="AA417" s="24"/>
      <c r="AB417" s="24"/>
    </row>
    <row r="418" ht="12.0" customHeight="1">
      <c r="A418" s="66"/>
      <c r="B418" s="25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4"/>
      <c r="W418" s="24"/>
      <c r="X418" s="24"/>
      <c r="Y418" s="24"/>
      <c r="Z418" s="24"/>
      <c r="AA418" s="24"/>
      <c r="AB418" s="24"/>
    </row>
    <row r="419" ht="12.0" customHeight="1">
      <c r="A419" s="66"/>
      <c r="B419" s="25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4"/>
      <c r="W419" s="24"/>
      <c r="X419" s="24"/>
      <c r="Y419" s="24"/>
      <c r="Z419" s="24"/>
      <c r="AA419" s="24"/>
      <c r="AB419" s="24"/>
    </row>
    <row r="420" ht="12.0" customHeight="1">
      <c r="A420" s="66"/>
      <c r="B420" s="25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4"/>
      <c r="W420" s="24"/>
      <c r="X420" s="24"/>
      <c r="Y420" s="24"/>
      <c r="Z420" s="24"/>
      <c r="AA420" s="24"/>
      <c r="AB420" s="24"/>
    </row>
    <row r="421" ht="12.0" customHeight="1">
      <c r="A421" s="66"/>
      <c r="B421" s="25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4"/>
      <c r="W421" s="24"/>
      <c r="X421" s="24"/>
      <c r="Y421" s="24"/>
      <c r="Z421" s="24"/>
      <c r="AA421" s="24"/>
      <c r="AB421" s="24"/>
    </row>
    <row r="422" ht="12.0" customHeight="1">
      <c r="A422" s="66"/>
      <c r="B422" s="25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4"/>
      <c r="W422" s="24"/>
      <c r="X422" s="24"/>
      <c r="Y422" s="24"/>
      <c r="Z422" s="24"/>
      <c r="AA422" s="24"/>
      <c r="AB422" s="24"/>
    </row>
    <row r="423" ht="12.0" customHeight="1">
      <c r="A423" s="66"/>
      <c r="B423" s="25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4"/>
      <c r="W423" s="24"/>
      <c r="X423" s="24"/>
      <c r="Y423" s="24"/>
      <c r="Z423" s="24"/>
      <c r="AA423" s="24"/>
      <c r="AB423" s="24"/>
    </row>
    <row r="424" ht="12.0" customHeight="1">
      <c r="A424" s="66"/>
      <c r="B424" s="25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4"/>
      <c r="W424" s="24"/>
      <c r="X424" s="24"/>
      <c r="Y424" s="24"/>
      <c r="Z424" s="24"/>
      <c r="AA424" s="24"/>
      <c r="AB424" s="24"/>
    </row>
    <row r="425" ht="12.0" customHeight="1">
      <c r="A425" s="66"/>
      <c r="B425" s="25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4"/>
      <c r="W425" s="24"/>
      <c r="X425" s="24"/>
      <c r="Y425" s="24"/>
      <c r="Z425" s="24"/>
      <c r="AA425" s="24"/>
      <c r="AB425" s="24"/>
    </row>
    <row r="426" ht="12.0" customHeight="1">
      <c r="A426" s="66"/>
      <c r="B426" s="25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4"/>
      <c r="W426" s="24"/>
      <c r="X426" s="24"/>
      <c r="Y426" s="24"/>
      <c r="Z426" s="24"/>
      <c r="AA426" s="24"/>
      <c r="AB426" s="24"/>
    </row>
    <row r="427" ht="12.0" customHeight="1">
      <c r="A427" s="66"/>
      <c r="B427" s="25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4"/>
      <c r="W427" s="24"/>
      <c r="X427" s="24"/>
      <c r="Y427" s="24"/>
      <c r="Z427" s="24"/>
      <c r="AA427" s="24"/>
      <c r="AB427" s="24"/>
    </row>
    <row r="428" ht="12.0" customHeight="1">
      <c r="A428" s="66"/>
      <c r="B428" s="25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4"/>
      <c r="W428" s="24"/>
      <c r="X428" s="24"/>
      <c r="Y428" s="24"/>
      <c r="Z428" s="24"/>
      <c r="AA428" s="24"/>
      <c r="AB428" s="24"/>
    </row>
    <row r="429" ht="12.0" customHeight="1">
      <c r="A429" s="66"/>
      <c r="B429" s="25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4"/>
      <c r="W429" s="24"/>
      <c r="X429" s="24"/>
      <c r="Y429" s="24"/>
      <c r="Z429" s="24"/>
      <c r="AA429" s="24"/>
      <c r="AB429" s="24"/>
    </row>
    <row r="430" ht="12.0" customHeight="1">
      <c r="A430" s="66"/>
      <c r="B430" s="25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4"/>
      <c r="W430" s="24"/>
      <c r="X430" s="24"/>
      <c r="Y430" s="24"/>
      <c r="Z430" s="24"/>
      <c r="AA430" s="24"/>
      <c r="AB430" s="24"/>
    </row>
    <row r="431" ht="12.0" customHeight="1">
      <c r="A431" s="66"/>
      <c r="B431" s="25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4"/>
      <c r="W431" s="24"/>
      <c r="X431" s="24"/>
      <c r="Y431" s="24"/>
      <c r="Z431" s="24"/>
      <c r="AA431" s="24"/>
      <c r="AB431" s="24"/>
    </row>
    <row r="432" ht="12.0" customHeight="1">
      <c r="A432" s="66"/>
      <c r="B432" s="25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4"/>
      <c r="W432" s="24"/>
      <c r="X432" s="24"/>
      <c r="Y432" s="24"/>
      <c r="Z432" s="24"/>
      <c r="AA432" s="24"/>
      <c r="AB432" s="24"/>
    </row>
    <row r="433" ht="12.0" customHeight="1">
      <c r="A433" s="66"/>
      <c r="B433" s="25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4"/>
      <c r="W433" s="24"/>
      <c r="X433" s="24"/>
      <c r="Y433" s="24"/>
      <c r="Z433" s="24"/>
      <c r="AA433" s="24"/>
      <c r="AB433" s="24"/>
    </row>
    <row r="434" ht="12.0" customHeight="1">
      <c r="A434" s="66"/>
      <c r="B434" s="25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4"/>
      <c r="W434" s="24"/>
      <c r="X434" s="24"/>
      <c r="Y434" s="24"/>
      <c r="Z434" s="24"/>
      <c r="AA434" s="24"/>
      <c r="AB434" s="24"/>
    </row>
    <row r="435" ht="12.0" customHeight="1">
      <c r="A435" s="66"/>
      <c r="B435" s="25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4"/>
      <c r="W435" s="24"/>
      <c r="X435" s="24"/>
      <c r="Y435" s="24"/>
      <c r="Z435" s="24"/>
      <c r="AA435" s="24"/>
      <c r="AB435" s="24"/>
    </row>
    <row r="436" ht="12.0" customHeight="1">
      <c r="A436" s="66"/>
      <c r="B436" s="25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4"/>
      <c r="W436" s="24"/>
      <c r="X436" s="24"/>
      <c r="Y436" s="24"/>
      <c r="Z436" s="24"/>
      <c r="AA436" s="24"/>
      <c r="AB436" s="24"/>
    </row>
    <row r="437" ht="12.0" customHeight="1">
      <c r="A437" s="66"/>
      <c r="B437" s="25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4"/>
      <c r="W437" s="24"/>
      <c r="X437" s="24"/>
      <c r="Y437" s="24"/>
      <c r="Z437" s="24"/>
      <c r="AA437" s="24"/>
      <c r="AB437" s="24"/>
    </row>
    <row r="438" ht="12.0" customHeight="1">
      <c r="A438" s="66"/>
      <c r="B438" s="25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4"/>
      <c r="W438" s="24"/>
      <c r="X438" s="24"/>
      <c r="Y438" s="24"/>
      <c r="Z438" s="24"/>
      <c r="AA438" s="24"/>
      <c r="AB438" s="24"/>
    </row>
    <row r="439" ht="12.0" customHeight="1">
      <c r="A439" s="66"/>
      <c r="B439" s="25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4"/>
      <c r="W439" s="24"/>
      <c r="X439" s="24"/>
      <c r="Y439" s="24"/>
      <c r="Z439" s="24"/>
      <c r="AA439" s="24"/>
      <c r="AB439" s="24"/>
    </row>
    <row r="440" ht="12.0" customHeight="1">
      <c r="A440" s="66"/>
      <c r="B440" s="25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4"/>
      <c r="W440" s="24"/>
      <c r="X440" s="24"/>
      <c r="Y440" s="24"/>
      <c r="Z440" s="24"/>
      <c r="AA440" s="24"/>
      <c r="AB440" s="24"/>
    </row>
    <row r="441" ht="12.0" customHeight="1">
      <c r="A441" s="66"/>
      <c r="B441" s="25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4"/>
      <c r="W441" s="24"/>
      <c r="X441" s="24"/>
      <c r="Y441" s="24"/>
      <c r="Z441" s="24"/>
      <c r="AA441" s="24"/>
      <c r="AB441" s="24"/>
    </row>
    <row r="442" ht="12.0" customHeight="1">
      <c r="A442" s="66"/>
      <c r="B442" s="25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4"/>
      <c r="W442" s="24"/>
      <c r="X442" s="24"/>
      <c r="Y442" s="24"/>
      <c r="Z442" s="24"/>
      <c r="AA442" s="24"/>
      <c r="AB442" s="24"/>
    </row>
    <row r="443" ht="12.0" customHeight="1">
      <c r="A443" s="66"/>
      <c r="B443" s="25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4"/>
      <c r="W443" s="24"/>
      <c r="X443" s="24"/>
      <c r="Y443" s="24"/>
      <c r="Z443" s="24"/>
      <c r="AA443" s="24"/>
      <c r="AB443" s="24"/>
    </row>
    <row r="444" ht="12.0" customHeight="1">
      <c r="A444" s="66"/>
      <c r="B444" s="25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4"/>
      <c r="W444" s="24"/>
      <c r="X444" s="24"/>
      <c r="Y444" s="24"/>
      <c r="Z444" s="24"/>
      <c r="AA444" s="24"/>
      <c r="AB444" s="24"/>
    </row>
    <row r="445" ht="12.0" customHeight="1">
      <c r="A445" s="66"/>
      <c r="B445" s="25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4"/>
      <c r="W445" s="24"/>
      <c r="X445" s="24"/>
      <c r="Y445" s="24"/>
      <c r="Z445" s="24"/>
      <c r="AA445" s="24"/>
      <c r="AB445" s="24"/>
    </row>
    <row r="446" ht="12.0" customHeight="1">
      <c r="A446" s="66"/>
      <c r="B446" s="25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4"/>
      <c r="W446" s="24"/>
      <c r="X446" s="24"/>
      <c r="Y446" s="24"/>
      <c r="Z446" s="24"/>
      <c r="AA446" s="24"/>
      <c r="AB446" s="24"/>
    </row>
    <row r="447" ht="12.0" customHeight="1">
      <c r="A447" s="66"/>
      <c r="B447" s="25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4"/>
      <c r="W447" s="24"/>
      <c r="X447" s="24"/>
      <c r="Y447" s="24"/>
      <c r="Z447" s="24"/>
      <c r="AA447" s="24"/>
      <c r="AB447" s="24"/>
    </row>
    <row r="448" ht="12.0" customHeight="1">
      <c r="A448" s="66"/>
      <c r="B448" s="25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4"/>
      <c r="W448" s="24"/>
      <c r="X448" s="24"/>
      <c r="Y448" s="24"/>
      <c r="Z448" s="24"/>
      <c r="AA448" s="24"/>
      <c r="AB448" s="24"/>
    </row>
    <row r="449" ht="12.0" customHeight="1">
      <c r="A449" s="66"/>
      <c r="B449" s="25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4"/>
      <c r="W449" s="24"/>
      <c r="X449" s="24"/>
      <c r="Y449" s="24"/>
      <c r="Z449" s="24"/>
      <c r="AA449" s="24"/>
      <c r="AB449" s="24"/>
    </row>
    <row r="450" ht="12.0" customHeight="1">
      <c r="A450" s="66"/>
      <c r="B450" s="25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4"/>
      <c r="W450" s="24"/>
      <c r="X450" s="24"/>
      <c r="Y450" s="24"/>
      <c r="Z450" s="24"/>
      <c r="AA450" s="24"/>
      <c r="AB450" s="24"/>
    </row>
    <row r="451" ht="12.0" customHeight="1">
      <c r="A451" s="66"/>
      <c r="B451" s="25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4"/>
      <c r="W451" s="24"/>
      <c r="X451" s="24"/>
      <c r="Y451" s="24"/>
      <c r="Z451" s="24"/>
      <c r="AA451" s="24"/>
      <c r="AB451" s="24"/>
    </row>
    <row r="452" ht="12.0" customHeight="1">
      <c r="A452" s="66"/>
      <c r="B452" s="25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4"/>
      <c r="W452" s="24"/>
      <c r="X452" s="24"/>
      <c r="Y452" s="24"/>
      <c r="Z452" s="24"/>
      <c r="AA452" s="24"/>
      <c r="AB452" s="24"/>
    </row>
    <row r="453" ht="12.0" customHeight="1">
      <c r="A453" s="66"/>
      <c r="B453" s="25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4"/>
      <c r="W453" s="24"/>
      <c r="X453" s="24"/>
      <c r="Y453" s="24"/>
      <c r="Z453" s="24"/>
      <c r="AA453" s="24"/>
      <c r="AB453" s="24"/>
    </row>
    <row r="454" ht="12.0" customHeight="1">
      <c r="A454" s="66"/>
      <c r="B454" s="25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4"/>
      <c r="W454" s="24"/>
      <c r="X454" s="24"/>
      <c r="Y454" s="24"/>
      <c r="Z454" s="24"/>
      <c r="AA454" s="24"/>
      <c r="AB454" s="24"/>
    </row>
    <row r="455" ht="12.0" customHeight="1">
      <c r="A455" s="66"/>
      <c r="B455" s="25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4"/>
      <c r="W455" s="24"/>
      <c r="X455" s="24"/>
      <c r="Y455" s="24"/>
      <c r="Z455" s="24"/>
      <c r="AA455" s="24"/>
      <c r="AB455" s="24"/>
    </row>
    <row r="456" ht="12.0" customHeight="1">
      <c r="A456" s="66"/>
      <c r="B456" s="25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4"/>
      <c r="W456" s="24"/>
      <c r="X456" s="24"/>
      <c r="Y456" s="24"/>
      <c r="Z456" s="24"/>
      <c r="AA456" s="24"/>
      <c r="AB456" s="24"/>
    </row>
    <row r="457" ht="12.0" customHeight="1">
      <c r="A457" s="66"/>
      <c r="B457" s="25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4"/>
      <c r="W457" s="24"/>
      <c r="X457" s="24"/>
      <c r="Y457" s="24"/>
      <c r="Z457" s="24"/>
      <c r="AA457" s="24"/>
      <c r="AB457" s="24"/>
    </row>
    <row r="458" ht="12.0" customHeight="1">
      <c r="A458" s="66"/>
      <c r="B458" s="25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4"/>
      <c r="W458" s="24"/>
      <c r="X458" s="24"/>
      <c r="Y458" s="24"/>
      <c r="Z458" s="24"/>
      <c r="AA458" s="24"/>
      <c r="AB458" s="24"/>
    </row>
    <row r="459" ht="12.0" customHeight="1">
      <c r="A459" s="66"/>
      <c r="B459" s="25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4"/>
      <c r="W459" s="24"/>
      <c r="X459" s="24"/>
      <c r="Y459" s="24"/>
      <c r="Z459" s="24"/>
      <c r="AA459" s="24"/>
      <c r="AB459" s="24"/>
    </row>
    <row r="460" ht="12.0" customHeight="1">
      <c r="A460" s="66"/>
      <c r="B460" s="25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4"/>
      <c r="W460" s="24"/>
      <c r="X460" s="24"/>
      <c r="Y460" s="24"/>
      <c r="Z460" s="24"/>
      <c r="AA460" s="24"/>
      <c r="AB460" s="24"/>
    </row>
    <row r="461" ht="12.0" customHeight="1">
      <c r="A461" s="66"/>
      <c r="B461" s="25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4"/>
      <c r="W461" s="24"/>
      <c r="X461" s="24"/>
      <c r="Y461" s="24"/>
      <c r="Z461" s="24"/>
      <c r="AA461" s="24"/>
      <c r="AB461" s="24"/>
    </row>
    <row r="462" ht="12.0" customHeight="1">
      <c r="A462" s="66"/>
      <c r="B462" s="25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4"/>
      <c r="W462" s="24"/>
      <c r="X462" s="24"/>
      <c r="Y462" s="24"/>
      <c r="Z462" s="24"/>
      <c r="AA462" s="24"/>
      <c r="AB462" s="24"/>
    </row>
    <row r="463" ht="12.0" customHeight="1">
      <c r="A463" s="66"/>
      <c r="B463" s="25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4"/>
      <c r="W463" s="24"/>
      <c r="X463" s="24"/>
      <c r="Y463" s="24"/>
      <c r="Z463" s="24"/>
      <c r="AA463" s="24"/>
      <c r="AB463" s="24"/>
    </row>
    <row r="464" ht="12.0" customHeight="1">
      <c r="A464" s="66"/>
      <c r="B464" s="25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4"/>
      <c r="W464" s="24"/>
      <c r="X464" s="24"/>
      <c r="Y464" s="24"/>
      <c r="Z464" s="24"/>
      <c r="AA464" s="24"/>
      <c r="AB464" s="24"/>
    </row>
    <row r="465" ht="12.0" customHeight="1">
      <c r="A465" s="66"/>
      <c r="B465" s="25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4"/>
      <c r="W465" s="24"/>
      <c r="X465" s="24"/>
      <c r="Y465" s="24"/>
      <c r="Z465" s="24"/>
      <c r="AA465" s="24"/>
      <c r="AB465" s="24"/>
    </row>
    <row r="466" ht="12.0" customHeight="1">
      <c r="A466" s="66"/>
      <c r="B466" s="25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4"/>
      <c r="W466" s="24"/>
      <c r="X466" s="24"/>
      <c r="Y466" s="24"/>
      <c r="Z466" s="24"/>
      <c r="AA466" s="24"/>
      <c r="AB466" s="24"/>
    </row>
    <row r="467" ht="12.0" customHeight="1">
      <c r="A467" s="66"/>
      <c r="B467" s="25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4"/>
      <c r="W467" s="24"/>
      <c r="X467" s="24"/>
      <c r="Y467" s="24"/>
      <c r="Z467" s="24"/>
      <c r="AA467" s="24"/>
      <c r="AB467" s="24"/>
    </row>
    <row r="468" ht="12.0" customHeight="1">
      <c r="A468" s="66"/>
      <c r="B468" s="25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4"/>
      <c r="W468" s="24"/>
      <c r="X468" s="24"/>
      <c r="Y468" s="24"/>
      <c r="Z468" s="24"/>
      <c r="AA468" s="24"/>
      <c r="AB468" s="24"/>
    </row>
    <row r="469" ht="12.0" customHeight="1">
      <c r="A469" s="66"/>
      <c r="B469" s="25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4"/>
      <c r="W469" s="24"/>
      <c r="X469" s="24"/>
      <c r="Y469" s="24"/>
      <c r="Z469" s="24"/>
      <c r="AA469" s="24"/>
      <c r="AB469" s="24"/>
    </row>
    <row r="470" ht="12.0" customHeight="1">
      <c r="A470" s="66"/>
      <c r="B470" s="25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4"/>
      <c r="W470" s="24"/>
      <c r="X470" s="24"/>
      <c r="Y470" s="24"/>
      <c r="Z470" s="24"/>
      <c r="AA470" s="24"/>
      <c r="AB470" s="24"/>
    </row>
    <row r="471" ht="12.0" customHeight="1">
      <c r="A471" s="66"/>
      <c r="B471" s="25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4"/>
      <c r="W471" s="24"/>
      <c r="X471" s="24"/>
      <c r="Y471" s="24"/>
      <c r="Z471" s="24"/>
      <c r="AA471" s="24"/>
      <c r="AB471" s="24"/>
    </row>
    <row r="472" ht="12.0" customHeight="1">
      <c r="A472" s="66"/>
      <c r="B472" s="25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4"/>
      <c r="W472" s="24"/>
      <c r="X472" s="24"/>
      <c r="Y472" s="24"/>
      <c r="Z472" s="24"/>
      <c r="AA472" s="24"/>
      <c r="AB472" s="24"/>
    </row>
    <row r="473" ht="12.0" customHeight="1">
      <c r="A473" s="66"/>
      <c r="B473" s="25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4"/>
      <c r="W473" s="24"/>
      <c r="X473" s="24"/>
      <c r="Y473" s="24"/>
      <c r="Z473" s="24"/>
      <c r="AA473" s="24"/>
      <c r="AB473" s="24"/>
    </row>
    <row r="474" ht="12.0" customHeight="1">
      <c r="A474" s="66"/>
      <c r="B474" s="25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4"/>
      <c r="W474" s="24"/>
      <c r="X474" s="24"/>
      <c r="Y474" s="24"/>
      <c r="Z474" s="24"/>
      <c r="AA474" s="24"/>
      <c r="AB474" s="24"/>
    </row>
    <row r="475" ht="12.0" customHeight="1">
      <c r="A475" s="66"/>
      <c r="B475" s="25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4"/>
      <c r="W475" s="24"/>
      <c r="X475" s="24"/>
      <c r="Y475" s="24"/>
      <c r="Z475" s="24"/>
      <c r="AA475" s="24"/>
      <c r="AB475" s="24"/>
    </row>
    <row r="476" ht="12.0" customHeight="1">
      <c r="A476" s="66"/>
      <c r="B476" s="25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4"/>
      <c r="W476" s="24"/>
      <c r="X476" s="24"/>
      <c r="Y476" s="24"/>
      <c r="Z476" s="24"/>
      <c r="AA476" s="24"/>
      <c r="AB476" s="24"/>
    </row>
    <row r="477" ht="12.0" customHeight="1">
      <c r="A477" s="66"/>
      <c r="B477" s="25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4"/>
      <c r="W477" s="24"/>
      <c r="X477" s="24"/>
      <c r="Y477" s="24"/>
      <c r="Z477" s="24"/>
      <c r="AA477" s="24"/>
      <c r="AB477" s="24"/>
    </row>
    <row r="478" ht="12.0" customHeight="1">
      <c r="A478" s="66"/>
      <c r="B478" s="25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4"/>
      <c r="W478" s="24"/>
      <c r="X478" s="24"/>
      <c r="Y478" s="24"/>
      <c r="Z478" s="24"/>
      <c r="AA478" s="24"/>
      <c r="AB478" s="24"/>
    </row>
    <row r="479" ht="12.0" customHeight="1">
      <c r="A479" s="66"/>
      <c r="B479" s="25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4"/>
      <c r="W479" s="24"/>
      <c r="X479" s="24"/>
      <c r="Y479" s="24"/>
      <c r="Z479" s="24"/>
      <c r="AA479" s="24"/>
      <c r="AB479" s="24"/>
    </row>
    <row r="480" ht="12.0" customHeight="1">
      <c r="A480" s="66"/>
      <c r="B480" s="25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4"/>
      <c r="W480" s="24"/>
      <c r="X480" s="24"/>
      <c r="Y480" s="24"/>
      <c r="Z480" s="24"/>
      <c r="AA480" s="24"/>
      <c r="AB480" s="24"/>
    </row>
    <row r="481" ht="12.0" customHeight="1">
      <c r="A481" s="66"/>
      <c r="B481" s="25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4"/>
      <c r="W481" s="24"/>
      <c r="X481" s="24"/>
      <c r="Y481" s="24"/>
      <c r="Z481" s="24"/>
      <c r="AA481" s="24"/>
      <c r="AB481" s="24"/>
    </row>
    <row r="482" ht="12.0" customHeight="1">
      <c r="A482" s="66"/>
      <c r="B482" s="25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4"/>
      <c r="W482" s="24"/>
      <c r="X482" s="24"/>
      <c r="Y482" s="24"/>
      <c r="Z482" s="24"/>
      <c r="AA482" s="24"/>
      <c r="AB482" s="24"/>
    </row>
    <row r="483" ht="12.0" customHeight="1">
      <c r="A483" s="66"/>
      <c r="B483" s="25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4"/>
      <c r="W483" s="24"/>
      <c r="X483" s="24"/>
      <c r="Y483" s="24"/>
      <c r="Z483" s="24"/>
      <c r="AA483" s="24"/>
      <c r="AB483" s="24"/>
    </row>
    <row r="484" ht="12.0" customHeight="1">
      <c r="A484" s="66"/>
      <c r="B484" s="25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4"/>
      <c r="W484" s="24"/>
      <c r="X484" s="24"/>
      <c r="Y484" s="24"/>
      <c r="Z484" s="24"/>
      <c r="AA484" s="24"/>
      <c r="AB484" s="24"/>
    </row>
    <row r="485" ht="12.0" customHeight="1">
      <c r="A485" s="66"/>
      <c r="B485" s="25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4"/>
      <c r="W485" s="24"/>
      <c r="X485" s="24"/>
      <c r="Y485" s="24"/>
      <c r="Z485" s="24"/>
      <c r="AA485" s="24"/>
      <c r="AB485" s="24"/>
    </row>
    <row r="486" ht="12.0" customHeight="1">
      <c r="A486" s="66"/>
      <c r="B486" s="25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4"/>
      <c r="W486" s="24"/>
      <c r="X486" s="24"/>
      <c r="Y486" s="24"/>
      <c r="Z486" s="24"/>
      <c r="AA486" s="24"/>
      <c r="AB486" s="24"/>
    </row>
    <row r="487" ht="12.0" customHeight="1">
      <c r="A487" s="66"/>
      <c r="B487" s="25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4"/>
      <c r="W487" s="24"/>
      <c r="X487" s="24"/>
      <c r="Y487" s="24"/>
      <c r="Z487" s="24"/>
      <c r="AA487" s="24"/>
      <c r="AB487" s="24"/>
    </row>
    <row r="488" ht="12.0" customHeight="1">
      <c r="A488" s="66"/>
      <c r="B488" s="25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4"/>
      <c r="W488" s="24"/>
      <c r="X488" s="24"/>
      <c r="Y488" s="24"/>
      <c r="Z488" s="24"/>
      <c r="AA488" s="24"/>
      <c r="AB488" s="24"/>
    </row>
    <row r="489" ht="12.0" customHeight="1">
      <c r="A489" s="66"/>
      <c r="B489" s="25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4"/>
      <c r="W489" s="24"/>
      <c r="X489" s="24"/>
      <c r="Y489" s="24"/>
      <c r="Z489" s="24"/>
      <c r="AA489" s="24"/>
      <c r="AB489" s="24"/>
    </row>
    <row r="490" ht="12.0" customHeight="1">
      <c r="A490" s="66"/>
      <c r="B490" s="25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4"/>
      <c r="W490" s="24"/>
      <c r="X490" s="24"/>
      <c r="Y490" s="24"/>
      <c r="Z490" s="24"/>
      <c r="AA490" s="24"/>
      <c r="AB490" s="24"/>
    </row>
    <row r="491" ht="12.0" customHeight="1">
      <c r="A491" s="66"/>
      <c r="B491" s="25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4"/>
      <c r="W491" s="24"/>
      <c r="X491" s="24"/>
      <c r="Y491" s="24"/>
      <c r="Z491" s="24"/>
      <c r="AA491" s="24"/>
      <c r="AB491" s="24"/>
    </row>
    <row r="492" ht="12.0" customHeight="1">
      <c r="A492" s="66"/>
      <c r="B492" s="25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4"/>
      <c r="W492" s="24"/>
      <c r="X492" s="24"/>
      <c r="Y492" s="24"/>
      <c r="Z492" s="24"/>
      <c r="AA492" s="24"/>
      <c r="AB492" s="24"/>
    </row>
    <row r="493" ht="12.0" customHeight="1">
      <c r="A493" s="66"/>
      <c r="B493" s="25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4"/>
      <c r="W493" s="24"/>
      <c r="X493" s="24"/>
      <c r="Y493" s="24"/>
      <c r="Z493" s="24"/>
      <c r="AA493" s="24"/>
      <c r="AB493" s="24"/>
    </row>
    <row r="494" ht="12.0" customHeight="1">
      <c r="A494" s="66"/>
      <c r="B494" s="25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4"/>
      <c r="W494" s="24"/>
      <c r="X494" s="24"/>
      <c r="Y494" s="24"/>
      <c r="Z494" s="24"/>
      <c r="AA494" s="24"/>
      <c r="AB494" s="24"/>
    </row>
    <row r="495" ht="12.0" customHeight="1">
      <c r="A495" s="66"/>
      <c r="B495" s="25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4"/>
      <c r="W495" s="24"/>
      <c r="X495" s="24"/>
      <c r="Y495" s="24"/>
      <c r="Z495" s="24"/>
      <c r="AA495" s="24"/>
      <c r="AB495" s="24"/>
    </row>
    <row r="496" ht="12.0" customHeight="1">
      <c r="A496" s="66"/>
      <c r="B496" s="25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4"/>
      <c r="W496" s="24"/>
      <c r="X496" s="24"/>
      <c r="Y496" s="24"/>
      <c r="Z496" s="24"/>
      <c r="AA496" s="24"/>
      <c r="AB496" s="24"/>
    </row>
    <row r="497" ht="12.0" customHeight="1">
      <c r="A497" s="66"/>
      <c r="B497" s="25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4"/>
      <c r="W497" s="24"/>
      <c r="X497" s="24"/>
      <c r="Y497" s="24"/>
      <c r="Z497" s="24"/>
      <c r="AA497" s="24"/>
      <c r="AB497" s="24"/>
    </row>
    <row r="498" ht="12.0" customHeight="1">
      <c r="A498" s="66"/>
      <c r="B498" s="25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4"/>
      <c r="W498" s="24"/>
      <c r="X498" s="24"/>
      <c r="Y498" s="24"/>
      <c r="Z498" s="24"/>
      <c r="AA498" s="24"/>
      <c r="AB498" s="24"/>
    </row>
    <row r="499" ht="12.0" customHeight="1">
      <c r="A499" s="66"/>
      <c r="B499" s="25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4"/>
      <c r="W499" s="24"/>
      <c r="X499" s="24"/>
      <c r="Y499" s="24"/>
      <c r="Z499" s="24"/>
      <c r="AA499" s="24"/>
      <c r="AB499" s="24"/>
    </row>
    <row r="500" ht="12.0" customHeight="1">
      <c r="A500" s="66"/>
      <c r="B500" s="25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4"/>
      <c r="W500" s="24"/>
      <c r="X500" s="24"/>
      <c r="Y500" s="24"/>
      <c r="Z500" s="24"/>
      <c r="AA500" s="24"/>
      <c r="AB500" s="24"/>
    </row>
    <row r="501" ht="12.0" customHeight="1">
      <c r="A501" s="66"/>
      <c r="B501" s="25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4"/>
      <c r="W501" s="24"/>
      <c r="X501" s="24"/>
      <c r="Y501" s="24"/>
      <c r="Z501" s="24"/>
      <c r="AA501" s="24"/>
      <c r="AB501" s="24"/>
    </row>
    <row r="502" ht="12.0" customHeight="1">
      <c r="A502" s="66"/>
      <c r="B502" s="25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4"/>
      <c r="W502" s="24"/>
      <c r="X502" s="24"/>
      <c r="Y502" s="24"/>
      <c r="Z502" s="24"/>
      <c r="AA502" s="24"/>
      <c r="AB502" s="24"/>
    </row>
    <row r="503" ht="12.0" customHeight="1">
      <c r="A503" s="66"/>
      <c r="B503" s="25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4"/>
      <c r="W503" s="24"/>
      <c r="X503" s="24"/>
      <c r="Y503" s="24"/>
      <c r="Z503" s="24"/>
      <c r="AA503" s="24"/>
      <c r="AB503" s="24"/>
    </row>
    <row r="504" ht="12.0" customHeight="1">
      <c r="A504" s="66"/>
      <c r="B504" s="25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4"/>
      <c r="W504" s="24"/>
      <c r="X504" s="24"/>
      <c r="Y504" s="24"/>
      <c r="Z504" s="24"/>
      <c r="AA504" s="24"/>
      <c r="AB504" s="24"/>
    </row>
    <row r="505" ht="12.0" customHeight="1">
      <c r="A505" s="66"/>
      <c r="B505" s="25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4"/>
      <c r="W505" s="24"/>
      <c r="X505" s="24"/>
      <c r="Y505" s="24"/>
      <c r="Z505" s="24"/>
      <c r="AA505" s="24"/>
      <c r="AB505" s="24"/>
    </row>
    <row r="506" ht="12.0" customHeight="1">
      <c r="A506" s="66"/>
      <c r="B506" s="25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4"/>
      <c r="W506" s="24"/>
      <c r="X506" s="24"/>
      <c r="Y506" s="24"/>
      <c r="Z506" s="24"/>
      <c r="AA506" s="24"/>
      <c r="AB506" s="24"/>
    </row>
    <row r="507" ht="12.0" customHeight="1">
      <c r="A507" s="66"/>
      <c r="B507" s="25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4"/>
      <c r="W507" s="24"/>
      <c r="X507" s="24"/>
      <c r="Y507" s="24"/>
      <c r="Z507" s="24"/>
      <c r="AA507" s="24"/>
      <c r="AB507" s="24"/>
    </row>
    <row r="508" ht="12.0" customHeight="1">
      <c r="A508" s="66"/>
      <c r="B508" s="25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4"/>
      <c r="W508" s="24"/>
      <c r="X508" s="24"/>
      <c r="Y508" s="24"/>
      <c r="Z508" s="24"/>
      <c r="AA508" s="24"/>
      <c r="AB508" s="24"/>
    </row>
    <row r="509" ht="12.0" customHeight="1">
      <c r="A509" s="66"/>
      <c r="B509" s="25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4"/>
      <c r="W509" s="24"/>
      <c r="X509" s="24"/>
      <c r="Y509" s="24"/>
      <c r="Z509" s="24"/>
      <c r="AA509" s="24"/>
      <c r="AB509" s="24"/>
    </row>
    <row r="510" ht="12.0" customHeight="1">
      <c r="A510" s="66"/>
      <c r="B510" s="25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4"/>
      <c r="W510" s="24"/>
      <c r="X510" s="24"/>
      <c r="Y510" s="24"/>
      <c r="Z510" s="24"/>
      <c r="AA510" s="24"/>
      <c r="AB510" s="24"/>
    </row>
    <row r="511" ht="12.0" customHeight="1">
      <c r="A511" s="66"/>
      <c r="B511" s="25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4"/>
      <c r="W511" s="24"/>
      <c r="X511" s="24"/>
      <c r="Y511" s="24"/>
      <c r="Z511" s="24"/>
      <c r="AA511" s="24"/>
      <c r="AB511" s="24"/>
    </row>
    <row r="512" ht="12.0" customHeight="1">
      <c r="A512" s="66"/>
      <c r="B512" s="25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4"/>
      <c r="W512" s="24"/>
      <c r="X512" s="24"/>
      <c r="Y512" s="24"/>
      <c r="Z512" s="24"/>
      <c r="AA512" s="24"/>
      <c r="AB512" s="24"/>
    </row>
    <row r="513" ht="12.0" customHeight="1">
      <c r="A513" s="66"/>
      <c r="B513" s="25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4"/>
      <c r="W513" s="24"/>
      <c r="X513" s="24"/>
      <c r="Y513" s="24"/>
      <c r="Z513" s="24"/>
      <c r="AA513" s="24"/>
      <c r="AB513" s="24"/>
    </row>
    <row r="514" ht="12.0" customHeight="1">
      <c r="A514" s="66"/>
      <c r="B514" s="25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4"/>
      <c r="W514" s="24"/>
      <c r="X514" s="24"/>
      <c r="Y514" s="24"/>
      <c r="Z514" s="24"/>
      <c r="AA514" s="24"/>
      <c r="AB514" s="24"/>
    </row>
    <row r="515" ht="12.0" customHeight="1">
      <c r="A515" s="66"/>
      <c r="B515" s="25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4"/>
      <c r="W515" s="24"/>
      <c r="X515" s="24"/>
      <c r="Y515" s="24"/>
      <c r="Z515" s="24"/>
      <c r="AA515" s="24"/>
      <c r="AB515" s="24"/>
    </row>
    <row r="516" ht="12.0" customHeight="1">
      <c r="A516" s="66"/>
      <c r="B516" s="25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4"/>
      <c r="W516" s="24"/>
      <c r="X516" s="24"/>
      <c r="Y516" s="24"/>
      <c r="Z516" s="24"/>
      <c r="AA516" s="24"/>
      <c r="AB516" s="24"/>
    </row>
    <row r="517" ht="12.0" customHeight="1">
      <c r="A517" s="66"/>
      <c r="B517" s="25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4"/>
      <c r="W517" s="24"/>
      <c r="X517" s="24"/>
      <c r="Y517" s="24"/>
      <c r="Z517" s="24"/>
      <c r="AA517" s="24"/>
      <c r="AB517" s="24"/>
    </row>
    <row r="518" ht="12.0" customHeight="1">
      <c r="A518" s="66"/>
      <c r="B518" s="25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4"/>
      <c r="W518" s="24"/>
      <c r="X518" s="24"/>
      <c r="Y518" s="24"/>
      <c r="Z518" s="24"/>
      <c r="AA518" s="24"/>
      <c r="AB518" s="24"/>
    </row>
    <row r="519" ht="12.0" customHeight="1">
      <c r="A519" s="66"/>
      <c r="B519" s="25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4"/>
      <c r="W519" s="24"/>
      <c r="X519" s="24"/>
      <c r="Y519" s="24"/>
      <c r="Z519" s="24"/>
      <c r="AA519" s="24"/>
      <c r="AB519" s="24"/>
    </row>
    <row r="520" ht="12.0" customHeight="1">
      <c r="A520" s="66"/>
      <c r="B520" s="25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4"/>
      <c r="W520" s="24"/>
      <c r="X520" s="24"/>
      <c r="Y520" s="24"/>
      <c r="Z520" s="24"/>
      <c r="AA520" s="24"/>
      <c r="AB520" s="24"/>
    </row>
    <row r="521" ht="12.0" customHeight="1">
      <c r="A521" s="66"/>
      <c r="B521" s="25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4"/>
      <c r="W521" s="24"/>
      <c r="X521" s="24"/>
      <c r="Y521" s="24"/>
      <c r="Z521" s="24"/>
      <c r="AA521" s="24"/>
      <c r="AB521" s="24"/>
    </row>
    <row r="522" ht="12.0" customHeight="1">
      <c r="A522" s="66"/>
      <c r="B522" s="25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4"/>
      <c r="W522" s="24"/>
      <c r="X522" s="24"/>
      <c r="Y522" s="24"/>
      <c r="Z522" s="24"/>
      <c r="AA522" s="24"/>
      <c r="AB522" s="24"/>
    </row>
    <row r="523" ht="12.0" customHeight="1">
      <c r="A523" s="66"/>
      <c r="B523" s="25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4"/>
      <c r="W523" s="24"/>
      <c r="X523" s="24"/>
      <c r="Y523" s="24"/>
      <c r="Z523" s="24"/>
      <c r="AA523" s="24"/>
      <c r="AB523" s="24"/>
    </row>
    <row r="524" ht="12.0" customHeight="1">
      <c r="A524" s="66"/>
      <c r="B524" s="25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4"/>
      <c r="W524" s="24"/>
      <c r="X524" s="24"/>
      <c r="Y524" s="24"/>
      <c r="Z524" s="24"/>
      <c r="AA524" s="24"/>
      <c r="AB524" s="24"/>
    </row>
    <row r="525" ht="12.0" customHeight="1">
      <c r="A525" s="66"/>
      <c r="B525" s="25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4"/>
      <c r="W525" s="24"/>
      <c r="X525" s="24"/>
      <c r="Y525" s="24"/>
      <c r="Z525" s="24"/>
      <c r="AA525" s="24"/>
      <c r="AB525" s="24"/>
    </row>
    <row r="526" ht="12.0" customHeight="1">
      <c r="A526" s="66"/>
      <c r="B526" s="25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4"/>
      <c r="W526" s="24"/>
      <c r="X526" s="24"/>
      <c r="Y526" s="24"/>
      <c r="Z526" s="24"/>
      <c r="AA526" s="24"/>
      <c r="AB526" s="24"/>
    </row>
    <row r="527" ht="12.0" customHeight="1">
      <c r="A527" s="66"/>
      <c r="B527" s="25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4"/>
      <c r="W527" s="24"/>
      <c r="X527" s="24"/>
      <c r="Y527" s="24"/>
      <c r="Z527" s="24"/>
      <c r="AA527" s="24"/>
      <c r="AB527" s="24"/>
    </row>
    <row r="528" ht="12.0" customHeight="1">
      <c r="A528" s="66"/>
      <c r="B528" s="25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4"/>
      <c r="W528" s="24"/>
      <c r="X528" s="24"/>
      <c r="Y528" s="24"/>
      <c r="Z528" s="24"/>
      <c r="AA528" s="24"/>
      <c r="AB528" s="24"/>
    </row>
    <row r="529" ht="12.0" customHeight="1">
      <c r="A529" s="66"/>
      <c r="B529" s="25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4"/>
      <c r="W529" s="24"/>
      <c r="X529" s="24"/>
      <c r="Y529" s="24"/>
      <c r="Z529" s="24"/>
      <c r="AA529" s="24"/>
      <c r="AB529" s="24"/>
    </row>
    <row r="530" ht="12.0" customHeight="1">
      <c r="A530" s="66"/>
      <c r="B530" s="25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4"/>
      <c r="W530" s="24"/>
      <c r="X530" s="24"/>
      <c r="Y530" s="24"/>
      <c r="Z530" s="24"/>
      <c r="AA530" s="24"/>
      <c r="AB530" s="24"/>
    </row>
    <row r="531" ht="12.0" customHeight="1">
      <c r="A531" s="66"/>
      <c r="B531" s="25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4"/>
      <c r="W531" s="24"/>
      <c r="X531" s="24"/>
      <c r="Y531" s="24"/>
      <c r="Z531" s="24"/>
      <c r="AA531" s="24"/>
      <c r="AB531" s="24"/>
    </row>
    <row r="532" ht="12.0" customHeight="1">
      <c r="A532" s="66"/>
      <c r="B532" s="25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4"/>
      <c r="W532" s="24"/>
      <c r="X532" s="24"/>
      <c r="Y532" s="24"/>
      <c r="Z532" s="24"/>
      <c r="AA532" s="24"/>
      <c r="AB532" s="24"/>
    </row>
    <row r="533" ht="12.0" customHeight="1">
      <c r="A533" s="66"/>
      <c r="B533" s="25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4"/>
      <c r="W533" s="24"/>
      <c r="X533" s="24"/>
      <c r="Y533" s="24"/>
      <c r="Z533" s="24"/>
      <c r="AA533" s="24"/>
      <c r="AB533" s="24"/>
    </row>
    <row r="534" ht="12.0" customHeight="1">
      <c r="A534" s="66"/>
      <c r="B534" s="25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4"/>
      <c r="W534" s="24"/>
      <c r="X534" s="24"/>
      <c r="Y534" s="24"/>
      <c r="Z534" s="24"/>
      <c r="AA534" s="24"/>
      <c r="AB534" s="24"/>
    </row>
    <row r="535" ht="12.0" customHeight="1">
      <c r="A535" s="66"/>
      <c r="B535" s="25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4"/>
      <c r="W535" s="24"/>
      <c r="X535" s="24"/>
      <c r="Y535" s="24"/>
      <c r="Z535" s="24"/>
      <c r="AA535" s="24"/>
      <c r="AB535" s="24"/>
    </row>
    <row r="536" ht="12.0" customHeight="1">
      <c r="A536" s="66"/>
      <c r="B536" s="25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4"/>
      <c r="W536" s="24"/>
      <c r="X536" s="24"/>
      <c r="Y536" s="24"/>
      <c r="Z536" s="24"/>
      <c r="AA536" s="24"/>
      <c r="AB536" s="24"/>
    </row>
    <row r="537" ht="12.0" customHeight="1">
      <c r="A537" s="66"/>
      <c r="B537" s="25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4"/>
      <c r="W537" s="24"/>
      <c r="X537" s="24"/>
      <c r="Y537" s="24"/>
      <c r="Z537" s="24"/>
      <c r="AA537" s="24"/>
      <c r="AB537" s="24"/>
    </row>
    <row r="538" ht="12.0" customHeight="1">
      <c r="A538" s="66"/>
      <c r="B538" s="25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4"/>
      <c r="W538" s="24"/>
      <c r="X538" s="24"/>
      <c r="Y538" s="24"/>
      <c r="Z538" s="24"/>
      <c r="AA538" s="24"/>
      <c r="AB538" s="24"/>
    </row>
    <row r="539" ht="12.0" customHeight="1">
      <c r="A539" s="66"/>
      <c r="B539" s="25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4"/>
      <c r="W539" s="24"/>
      <c r="X539" s="24"/>
      <c r="Y539" s="24"/>
      <c r="Z539" s="24"/>
      <c r="AA539" s="24"/>
      <c r="AB539" s="24"/>
    </row>
    <row r="540" ht="12.0" customHeight="1">
      <c r="A540" s="66"/>
      <c r="B540" s="25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4"/>
      <c r="W540" s="24"/>
      <c r="X540" s="24"/>
      <c r="Y540" s="24"/>
      <c r="Z540" s="24"/>
      <c r="AA540" s="24"/>
      <c r="AB540" s="24"/>
    </row>
    <row r="541" ht="12.0" customHeight="1">
      <c r="A541" s="66"/>
      <c r="B541" s="25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4"/>
      <c r="W541" s="24"/>
      <c r="X541" s="24"/>
      <c r="Y541" s="24"/>
      <c r="Z541" s="24"/>
      <c r="AA541" s="24"/>
      <c r="AB541" s="24"/>
    </row>
    <row r="542" ht="12.0" customHeight="1">
      <c r="A542" s="66"/>
      <c r="B542" s="25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4"/>
      <c r="W542" s="24"/>
      <c r="X542" s="24"/>
      <c r="Y542" s="24"/>
      <c r="Z542" s="24"/>
      <c r="AA542" s="24"/>
      <c r="AB542" s="24"/>
    </row>
    <row r="543" ht="12.0" customHeight="1">
      <c r="A543" s="66"/>
      <c r="B543" s="25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4"/>
      <c r="W543" s="24"/>
      <c r="X543" s="24"/>
      <c r="Y543" s="24"/>
      <c r="Z543" s="24"/>
      <c r="AA543" s="24"/>
      <c r="AB543" s="24"/>
    </row>
    <row r="544" ht="12.0" customHeight="1">
      <c r="A544" s="66"/>
      <c r="B544" s="25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4"/>
      <c r="W544" s="24"/>
      <c r="X544" s="24"/>
      <c r="Y544" s="24"/>
      <c r="Z544" s="24"/>
      <c r="AA544" s="24"/>
      <c r="AB544" s="24"/>
    </row>
    <row r="545" ht="12.0" customHeight="1">
      <c r="A545" s="66"/>
      <c r="B545" s="25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4"/>
      <c r="W545" s="24"/>
      <c r="X545" s="24"/>
      <c r="Y545" s="24"/>
      <c r="Z545" s="24"/>
      <c r="AA545" s="24"/>
      <c r="AB545" s="24"/>
    </row>
    <row r="546" ht="12.0" customHeight="1">
      <c r="A546" s="66"/>
      <c r="B546" s="25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4"/>
      <c r="W546" s="24"/>
      <c r="X546" s="24"/>
      <c r="Y546" s="24"/>
      <c r="Z546" s="24"/>
      <c r="AA546" s="24"/>
      <c r="AB546" s="24"/>
    </row>
    <row r="547" ht="12.0" customHeight="1">
      <c r="A547" s="66"/>
      <c r="B547" s="25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4"/>
      <c r="W547" s="24"/>
      <c r="X547" s="24"/>
      <c r="Y547" s="24"/>
      <c r="Z547" s="24"/>
      <c r="AA547" s="24"/>
      <c r="AB547" s="24"/>
    </row>
    <row r="548" ht="12.0" customHeight="1">
      <c r="A548" s="66"/>
      <c r="B548" s="25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4"/>
      <c r="W548" s="24"/>
      <c r="X548" s="24"/>
      <c r="Y548" s="24"/>
      <c r="Z548" s="24"/>
      <c r="AA548" s="24"/>
      <c r="AB548" s="24"/>
    </row>
    <row r="549" ht="12.0" customHeight="1">
      <c r="A549" s="66"/>
      <c r="B549" s="25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4"/>
      <c r="W549" s="24"/>
      <c r="X549" s="24"/>
      <c r="Y549" s="24"/>
      <c r="Z549" s="24"/>
      <c r="AA549" s="24"/>
      <c r="AB549" s="24"/>
    </row>
    <row r="550" ht="12.0" customHeight="1">
      <c r="A550" s="66"/>
      <c r="B550" s="25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4"/>
      <c r="W550" s="24"/>
      <c r="X550" s="24"/>
      <c r="Y550" s="24"/>
      <c r="Z550" s="24"/>
      <c r="AA550" s="24"/>
      <c r="AB550" s="24"/>
    </row>
    <row r="551" ht="12.0" customHeight="1">
      <c r="A551" s="66"/>
      <c r="B551" s="25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4"/>
      <c r="W551" s="24"/>
      <c r="X551" s="24"/>
      <c r="Y551" s="24"/>
      <c r="Z551" s="24"/>
      <c r="AA551" s="24"/>
      <c r="AB551" s="24"/>
    </row>
    <row r="552" ht="12.0" customHeight="1">
      <c r="A552" s="66"/>
      <c r="B552" s="25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4"/>
      <c r="W552" s="24"/>
      <c r="X552" s="24"/>
      <c r="Y552" s="24"/>
      <c r="Z552" s="24"/>
      <c r="AA552" s="24"/>
      <c r="AB552" s="24"/>
    </row>
    <row r="553" ht="12.0" customHeight="1">
      <c r="A553" s="66"/>
      <c r="B553" s="25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4"/>
      <c r="W553" s="24"/>
      <c r="X553" s="24"/>
      <c r="Y553" s="24"/>
      <c r="Z553" s="24"/>
      <c r="AA553" s="24"/>
      <c r="AB553" s="24"/>
    </row>
    <row r="554" ht="12.0" customHeight="1">
      <c r="A554" s="66"/>
      <c r="B554" s="25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4"/>
      <c r="W554" s="24"/>
      <c r="X554" s="24"/>
      <c r="Y554" s="24"/>
      <c r="Z554" s="24"/>
      <c r="AA554" s="24"/>
      <c r="AB554" s="24"/>
    </row>
    <row r="555" ht="12.0" customHeight="1">
      <c r="A555" s="66"/>
      <c r="B555" s="25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4"/>
      <c r="W555" s="24"/>
      <c r="X555" s="24"/>
      <c r="Y555" s="24"/>
      <c r="Z555" s="24"/>
      <c r="AA555" s="24"/>
      <c r="AB555" s="24"/>
    </row>
    <row r="556" ht="12.0" customHeight="1">
      <c r="A556" s="66"/>
      <c r="B556" s="25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4"/>
      <c r="W556" s="24"/>
      <c r="X556" s="24"/>
      <c r="Y556" s="24"/>
      <c r="Z556" s="24"/>
      <c r="AA556" s="24"/>
      <c r="AB556" s="24"/>
    </row>
    <row r="557" ht="12.0" customHeight="1">
      <c r="A557" s="66"/>
      <c r="B557" s="25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4"/>
      <c r="W557" s="24"/>
      <c r="X557" s="24"/>
      <c r="Y557" s="24"/>
      <c r="Z557" s="24"/>
      <c r="AA557" s="24"/>
      <c r="AB557" s="24"/>
    </row>
    <row r="558" ht="12.0" customHeight="1">
      <c r="A558" s="66"/>
      <c r="B558" s="25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4"/>
      <c r="W558" s="24"/>
      <c r="X558" s="24"/>
      <c r="Y558" s="24"/>
      <c r="Z558" s="24"/>
      <c r="AA558" s="24"/>
      <c r="AB558" s="24"/>
    </row>
    <row r="559" ht="12.0" customHeight="1">
      <c r="A559" s="66"/>
      <c r="B559" s="25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4"/>
      <c r="W559" s="24"/>
      <c r="X559" s="24"/>
      <c r="Y559" s="24"/>
      <c r="Z559" s="24"/>
      <c r="AA559" s="24"/>
      <c r="AB559" s="24"/>
    </row>
    <row r="560" ht="12.0" customHeight="1">
      <c r="A560" s="66"/>
      <c r="B560" s="25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4"/>
      <c r="W560" s="24"/>
      <c r="X560" s="24"/>
      <c r="Y560" s="24"/>
      <c r="Z560" s="24"/>
      <c r="AA560" s="24"/>
      <c r="AB560" s="24"/>
    </row>
    <row r="561" ht="12.0" customHeight="1">
      <c r="A561" s="66"/>
      <c r="B561" s="25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4"/>
      <c r="W561" s="24"/>
      <c r="X561" s="24"/>
      <c r="Y561" s="24"/>
      <c r="Z561" s="24"/>
      <c r="AA561" s="24"/>
      <c r="AB561" s="24"/>
    </row>
    <row r="562" ht="12.0" customHeight="1">
      <c r="A562" s="66"/>
      <c r="B562" s="25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4"/>
      <c r="W562" s="24"/>
      <c r="X562" s="24"/>
      <c r="Y562" s="24"/>
      <c r="Z562" s="24"/>
      <c r="AA562" s="24"/>
      <c r="AB562" s="24"/>
    </row>
    <row r="563" ht="12.0" customHeight="1">
      <c r="A563" s="66"/>
      <c r="B563" s="25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4"/>
      <c r="W563" s="24"/>
      <c r="X563" s="24"/>
      <c r="Y563" s="24"/>
      <c r="Z563" s="24"/>
      <c r="AA563" s="24"/>
      <c r="AB563" s="24"/>
    </row>
    <row r="564" ht="12.0" customHeight="1">
      <c r="A564" s="66"/>
      <c r="B564" s="25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4"/>
      <c r="W564" s="24"/>
      <c r="X564" s="24"/>
      <c r="Y564" s="24"/>
      <c r="Z564" s="24"/>
      <c r="AA564" s="24"/>
      <c r="AB564" s="24"/>
    </row>
    <row r="565" ht="12.0" customHeight="1">
      <c r="A565" s="66"/>
      <c r="B565" s="25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4"/>
      <c r="W565" s="24"/>
      <c r="X565" s="24"/>
      <c r="Y565" s="24"/>
      <c r="Z565" s="24"/>
      <c r="AA565" s="24"/>
      <c r="AB565" s="24"/>
    </row>
    <row r="566" ht="12.0" customHeight="1">
      <c r="A566" s="66"/>
      <c r="B566" s="25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4"/>
      <c r="W566" s="24"/>
      <c r="X566" s="24"/>
      <c r="Y566" s="24"/>
      <c r="Z566" s="24"/>
      <c r="AA566" s="24"/>
      <c r="AB566" s="24"/>
    </row>
    <row r="567" ht="12.0" customHeight="1">
      <c r="A567" s="66"/>
      <c r="B567" s="25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4"/>
      <c r="W567" s="24"/>
      <c r="X567" s="24"/>
      <c r="Y567" s="24"/>
      <c r="Z567" s="24"/>
      <c r="AA567" s="24"/>
      <c r="AB567" s="24"/>
    </row>
    <row r="568" ht="12.0" customHeight="1">
      <c r="A568" s="66"/>
      <c r="B568" s="25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4"/>
      <c r="W568" s="24"/>
      <c r="X568" s="24"/>
      <c r="Y568" s="24"/>
      <c r="Z568" s="24"/>
      <c r="AA568" s="24"/>
      <c r="AB568" s="24"/>
    </row>
    <row r="569" ht="12.0" customHeight="1">
      <c r="A569" s="66"/>
      <c r="B569" s="25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4"/>
      <c r="W569" s="24"/>
      <c r="X569" s="24"/>
      <c r="Y569" s="24"/>
      <c r="Z569" s="24"/>
      <c r="AA569" s="24"/>
      <c r="AB569" s="24"/>
    </row>
    <row r="570" ht="12.0" customHeight="1">
      <c r="A570" s="66"/>
      <c r="B570" s="25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4"/>
      <c r="W570" s="24"/>
      <c r="X570" s="24"/>
      <c r="Y570" s="24"/>
      <c r="Z570" s="24"/>
      <c r="AA570" s="24"/>
      <c r="AB570" s="24"/>
    </row>
    <row r="571" ht="12.0" customHeight="1">
      <c r="A571" s="66"/>
      <c r="B571" s="25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4"/>
      <c r="W571" s="24"/>
      <c r="X571" s="24"/>
      <c r="Y571" s="24"/>
      <c r="Z571" s="24"/>
      <c r="AA571" s="24"/>
      <c r="AB571" s="24"/>
    </row>
    <row r="572" ht="12.0" customHeight="1">
      <c r="A572" s="66"/>
      <c r="B572" s="25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4"/>
      <c r="W572" s="24"/>
      <c r="X572" s="24"/>
      <c r="Y572" s="24"/>
      <c r="Z572" s="24"/>
      <c r="AA572" s="24"/>
      <c r="AB572" s="24"/>
    </row>
    <row r="573" ht="12.0" customHeight="1">
      <c r="A573" s="66"/>
      <c r="B573" s="25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4"/>
      <c r="W573" s="24"/>
      <c r="X573" s="24"/>
      <c r="Y573" s="24"/>
      <c r="Z573" s="24"/>
      <c r="AA573" s="24"/>
      <c r="AB573" s="24"/>
    </row>
    <row r="574" ht="12.0" customHeight="1">
      <c r="A574" s="66"/>
      <c r="B574" s="25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4"/>
      <c r="W574" s="24"/>
      <c r="X574" s="24"/>
      <c r="Y574" s="24"/>
      <c r="Z574" s="24"/>
      <c r="AA574" s="24"/>
      <c r="AB574" s="24"/>
    </row>
    <row r="575" ht="12.0" customHeight="1">
      <c r="A575" s="66"/>
      <c r="B575" s="25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4"/>
      <c r="W575" s="24"/>
      <c r="X575" s="24"/>
      <c r="Y575" s="24"/>
      <c r="Z575" s="24"/>
      <c r="AA575" s="24"/>
      <c r="AB575" s="24"/>
    </row>
    <row r="576" ht="12.0" customHeight="1">
      <c r="A576" s="66"/>
      <c r="B576" s="25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4"/>
      <c r="W576" s="24"/>
      <c r="X576" s="24"/>
      <c r="Y576" s="24"/>
      <c r="Z576" s="24"/>
      <c r="AA576" s="24"/>
      <c r="AB576" s="24"/>
    </row>
    <row r="577" ht="12.0" customHeight="1">
      <c r="A577" s="66"/>
      <c r="B577" s="25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4"/>
      <c r="W577" s="24"/>
      <c r="X577" s="24"/>
      <c r="Y577" s="24"/>
      <c r="Z577" s="24"/>
      <c r="AA577" s="24"/>
      <c r="AB577" s="24"/>
    </row>
    <row r="578" ht="12.0" customHeight="1">
      <c r="A578" s="66"/>
      <c r="B578" s="25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4"/>
      <c r="W578" s="24"/>
      <c r="X578" s="24"/>
      <c r="Y578" s="24"/>
      <c r="Z578" s="24"/>
      <c r="AA578" s="24"/>
      <c r="AB578" s="24"/>
    </row>
    <row r="579" ht="12.0" customHeight="1">
      <c r="A579" s="66"/>
      <c r="B579" s="25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4"/>
      <c r="W579" s="24"/>
      <c r="X579" s="24"/>
      <c r="Y579" s="24"/>
      <c r="Z579" s="24"/>
      <c r="AA579" s="24"/>
      <c r="AB579" s="24"/>
    </row>
    <row r="580" ht="12.0" customHeight="1">
      <c r="A580" s="66"/>
      <c r="B580" s="25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4"/>
      <c r="W580" s="24"/>
      <c r="X580" s="24"/>
      <c r="Y580" s="24"/>
      <c r="Z580" s="24"/>
      <c r="AA580" s="24"/>
      <c r="AB580" s="24"/>
    </row>
    <row r="581" ht="12.0" customHeight="1">
      <c r="A581" s="66"/>
      <c r="B581" s="25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4"/>
      <c r="W581" s="24"/>
      <c r="X581" s="24"/>
      <c r="Y581" s="24"/>
      <c r="Z581" s="24"/>
      <c r="AA581" s="24"/>
      <c r="AB581" s="24"/>
    </row>
    <row r="582" ht="12.0" customHeight="1">
      <c r="A582" s="66"/>
      <c r="B582" s="25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4"/>
      <c r="W582" s="24"/>
      <c r="X582" s="24"/>
      <c r="Y582" s="24"/>
      <c r="Z582" s="24"/>
      <c r="AA582" s="24"/>
      <c r="AB582" s="24"/>
    </row>
    <row r="583" ht="12.0" customHeight="1">
      <c r="A583" s="66"/>
      <c r="B583" s="25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4"/>
      <c r="W583" s="24"/>
      <c r="X583" s="24"/>
      <c r="Y583" s="24"/>
      <c r="Z583" s="24"/>
      <c r="AA583" s="24"/>
      <c r="AB583" s="24"/>
    </row>
    <row r="584" ht="12.0" customHeight="1">
      <c r="A584" s="66"/>
      <c r="B584" s="25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4"/>
      <c r="W584" s="24"/>
      <c r="X584" s="24"/>
      <c r="Y584" s="24"/>
      <c r="Z584" s="24"/>
      <c r="AA584" s="24"/>
      <c r="AB584" s="24"/>
    </row>
    <row r="585" ht="12.0" customHeight="1">
      <c r="A585" s="66"/>
      <c r="B585" s="25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4"/>
      <c r="W585" s="24"/>
      <c r="X585" s="24"/>
      <c r="Y585" s="24"/>
      <c r="Z585" s="24"/>
      <c r="AA585" s="24"/>
      <c r="AB585" s="24"/>
    </row>
    <row r="586" ht="12.0" customHeight="1">
      <c r="A586" s="66"/>
      <c r="B586" s="25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4"/>
      <c r="W586" s="24"/>
      <c r="X586" s="24"/>
      <c r="Y586" s="24"/>
      <c r="Z586" s="24"/>
      <c r="AA586" s="24"/>
      <c r="AB586" s="24"/>
    </row>
    <row r="587" ht="12.0" customHeight="1">
      <c r="A587" s="66"/>
      <c r="B587" s="25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4"/>
      <c r="W587" s="24"/>
      <c r="X587" s="24"/>
      <c r="Y587" s="24"/>
      <c r="Z587" s="24"/>
      <c r="AA587" s="24"/>
      <c r="AB587" s="24"/>
    </row>
    <row r="588" ht="12.0" customHeight="1">
      <c r="A588" s="66"/>
      <c r="B588" s="25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4"/>
      <c r="W588" s="24"/>
      <c r="X588" s="24"/>
      <c r="Y588" s="24"/>
      <c r="Z588" s="24"/>
      <c r="AA588" s="24"/>
      <c r="AB588" s="24"/>
    </row>
    <row r="589" ht="12.0" customHeight="1">
      <c r="A589" s="66"/>
      <c r="B589" s="25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4"/>
      <c r="W589" s="24"/>
      <c r="X589" s="24"/>
      <c r="Y589" s="24"/>
      <c r="Z589" s="24"/>
      <c r="AA589" s="24"/>
      <c r="AB589" s="24"/>
    </row>
    <row r="590" ht="12.0" customHeight="1">
      <c r="A590" s="66"/>
      <c r="B590" s="25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4"/>
      <c r="W590" s="24"/>
      <c r="X590" s="24"/>
      <c r="Y590" s="24"/>
      <c r="Z590" s="24"/>
      <c r="AA590" s="24"/>
      <c r="AB590" s="24"/>
    </row>
    <row r="591" ht="12.0" customHeight="1">
      <c r="A591" s="66"/>
      <c r="B591" s="25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4"/>
      <c r="W591" s="24"/>
      <c r="X591" s="24"/>
      <c r="Y591" s="24"/>
      <c r="Z591" s="24"/>
      <c r="AA591" s="24"/>
      <c r="AB591" s="24"/>
    </row>
    <row r="592" ht="12.0" customHeight="1">
      <c r="A592" s="66"/>
      <c r="B592" s="25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4"/>
      <c r="W592" s="24"/>
      <c r="X592" s="24"/>
      <c r="Y592" s="24"/>
      <c r="Z592" s="24"/>
      <c r="AA592" s="24"/>
      <c r="AB592" s="24"/>
    </row>
    <row r="593" ht="12.0" customHeight="1">
      <c r="A593" s="66"/>
      <c r="B593" s="25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4"/>
      <c r="W593" s="24"/>
      <c r="X593" s="24"/>
      <c r="Y593" s="24"/>
      <c r="Z593" s="24"/>
      <c r="AA593" s="24"/>
      <c r="AB593" s="24"/>
    </row>
    <row r="594" ht="12.0" customHeight="1">
      <c r="A594" s="66"/>
      <c r="B594" s="25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4"/>
      <c r="W594" s="24"/>
      <c r="X594" s="24"/>
      <c r="Y594" s="24"/>
      <c r="Z594" s="24"/>
      <c r="AA594" s="24"/>
      <c r="AB594" s="24"/>
    </row>
    <row r="595" ht="12.0" customHeight="1">
      <c r="A595" s="66"/>
      <c r="B595" s="25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4"/>
      <c r="W595" s="24"/>
      <c r="X595" s="24"/>
      <c r="Y595" s="24"/>
      <c r="Z595" s="24"/>
      <c r="AA595" s="24"/>
      <c r="AB595" s="24"/>
    </row>
    <row r="596" ht="12.0" customHeight="1">
      <c r="A596" s="66"/>
      <c r="B596" s="25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4"/>
      <c r="W596" s="24"/>
      <c r="X596" s="24"/>
      <c r="Y596" s="24"/>
      <c r="Z596" s="24"/>
      <c r="AA596" s="24"/>
      <c r="AB596" s="24"/>
    </row>
    <row r="597" ht="12.0" customHeight="1">
      <c r="A597" s="66"/>
      <c r="B597" s="25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4"/>
      <c r="W597" s="24"/>
      <c r="X597" s="24"/>
      <c r="Y597" s="24"/>
      <c r="Z597" s="24"/>
      <c r="AA597" s="24"/>
      <c r="AB597" s="24"/>
    </row>
    <row r="598" ht="12.0" customHeight="1">
      <c r="A598" s="66"/>
      <c r="B598" s="25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4"/>
      <c r="W598" s="24"/>
      <c r="X598" s="24"/>
      <c r="Y598" s="24"/>
      <c r="Z598" s="24"/>
      <c r="AA598" s="24"/>
      <c r="AB598" s="24"/>
    </row>
    <row r="599" ht="12.0" customHeight="1">
      <c r="A599" s="66"/>
      <c r="B599" s="25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4"/>
      <c r="W599" s="24"/>
      <c r="X599" s="24"/>
      <c r="Y599" s="24"/>
      <c r="Z599" s="24"/>
      <c r="AA599" s="24"/>
      <c r="AB599" s="24"/>
    </row>
    <row r="600" ht="12.0" customHeight="1">
      <c r="A600" s="66"/>
      <c r="B600" s="25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4"/>
      <c r="W600" s="24"/>
      <c r="X600" s="24"/>
      <c r="Y600" s="24"/>
      <c r="Z600" s="24"/>
      <c r="AA600" s="24"/>
      <c r="AB600" s="24"/>
    </row>
    <row r="601" ht="12.0" customHeight="1">
      <c r="A601" s="66"/>
      <c r="B601" s="25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4"/>
      <c r="W601" s="24"/>
      <c r="X601" s="24"/>
      <c r="Y601" s="24"/>
      <c r="Z601" s="24"/>
      <c r="AA601" s="24"/>
      <c r="AB601" s="24"/>
    </row>
    <row r="602" ht="12.0" customHeight="1">
      <c r="A602" s="66"/>
      <c r="B602" s="25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4"/>
      <c r="W602" s="24"/>
      <c r="X602" s="24"/>
      <c r="Y602" s="24"/>
      <c r="Z602" s="24"/>
      <c r="AA602" s="24"/>
      <c r="AB602" s="24"/>
    </row>
    <row r="603" ht="12.0" customHeight="1">
      <c r="A603" s="66"/>
      <c r="B603" s="25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4"/>
      <c r="W603" s="24"/>
      <c r="X603" s="24"/>
      <c r="Y603" s="24"/>
      <c r="Z603" s="24"/>
      <c r="AA603" s="24"/>
      <c r="AB603" s="24"/>
    </row>
    <row r="604" ht="12.0" customHeight="1">
      <c r="A604" s="66"/>
      <c r="B604" s="25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4"/>
      <c r="W604" s="24"/>
      <c r="X604" s="24"/>
      <c r="Y604" s="24"/>
      <c r="Z604" s="24"/>
      <c r="AA604" s="24"/>
      <c r="AB604" s="24"/>
    </row>
    <row r="605" ht="12.0" customHeight="1">
      <c r="A605" s="66"/>
      <c r="B605" s="25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4"/>
      <c r="W605" s="24"/>
      <c r="X605" s="24"/>
      <c r="Y605" s="24"/>
      <c r="Z605" s="24"/>
      <c r="AA605" s="24"/>
      <c r="AB605" s="24"/>
    </row>
    <row r="606" ht="12.0" customHeight="1">
      <c r="A606" s="66"/>
      <c r="B606" s="25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4"/>
      <c r="W606" s="24"/>
      <c r="X606" s="24"/>
      <c r="Y606" s="24"/>
      <c r="Z606" s="24"/>
      <c r="AA606" s="24"/>
      <c r="AB606" s="24"/>
    </row>
    <row r="607" ht="12.0" customHeight="1">
      <c r="A607" s="66"/>
      <c r="B607" s="25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4"/>
      <c r="W607" s="24"/>
      <c r="X607" s="24"/>
      <c r="Y607" s="24"/>
      <c r="Z607" s="24"/>
      <c r="AA607" s="24"/>
      <c r="AB607" s="24"/>
    </row>
    <row r="608" ht="12.0" customHeight="1">
      <c r="A608" s="66"/>
      <c r="B608" s="25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4"/>
      <c r="W608" s="24"/>
      <c r="X608" s="24"/>
      <c r="Y608" s="24"/>
      <c r="Z608" s="24"/>
      <c r="AA608" s="24"/>
      <c r="AB608" s="24"/>
    </row>
    <row r="609" ht="12.0" customHeight="1">
      <c r="A609" s="66"/>
      <c r="B609" s="25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4"/>
      <c r="W609" s="24"/>
      <c r="X609" s="24"/>
      <c r="Y609" s="24"/>
      <c r="Z609" s="24"/>
      <c r="AA609" s="24"/>
      <c r="AB609" s="24"/>
    </row>
    <row r="610" ht="12.0" customHeight="1">
      <c r="A610" s="66"/>
      <c r="B610" s="25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4"/>
      <c r="W610" s="24"/>
      <c r="X610" s="24"/>
      <c r="Y610" s="24"/>
      <c r="Z610" s="24"/>
      <c r="AA610" s="24"/>
      <c r="AB610" s="24"/>
    </row>
    <row r="611" ht="12.0" customHeight="1">
      <c r="A611" s="66"/>
      <c r="B611" s="25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4"/>
      <c r="W611" s="24"/>
      <c r="X611" s="24"/>
      <c r="Y611" s="24"/>
      <c r="Z611" s="24"/>
      <c r="AA611" s="24"/>
      <c r="AB611" s="24"/>
    </row>
    <row r="612" ht="12.0" customHeight="1">
      <c r="A612" s="66"/>
      <c r="B612" s="25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4"/>
      <c r="W612" s="24"/>
      <c r="X612" s="24"/>
      <c r="Y612" s="24"/>
      <c r="Z612" s="24"/>
      <c r="AA612" s="24"/>
      <c r="AB612" s="24"/>
    </row>
    <row r="613" ht="12.0" customHeight="1">
      <c r="A613" s="66"/>
      <c r="B613" s="25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4"/>
      <c r="W613" s="24"/>
      <c r="X613" s="24"/>
      <c r="Y613" s="24"/>
      <c r="Z613" s="24"/>
      <c r="AA613" s="24"/>
      <c r="AB613" s="24"/>
    </row>
    <row r="614" ht="12.0" customHeight="1">
      <c r="A614" s="66"/>
      <c r="B614" s="25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4"/>
      <c r="W614" s="24"/>
      <c r="X614" s="24"/>
      <c r="Y614" s="24"/>
      <c r="Z614" s="24"/>
      <c r="AA614" s="24"/>
      <c r="AB614" s="24"/>
    </row>
    <row r="615" ht="12.0" customHeight="1">
      <c r="A615" s="66"/>
      <c r="B615" s="25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4"/>
      <c r="W615" s="24"/>
      <c r="X615" s="24"/>
      <c r="Y615" s="24"/>
      <c r="Z615" s="24"/>
      <c r="AA615" s="24"/>
      <c r="AB615" s="24"/>
    </row>
    <row r="616" ht="12.0" customHeight="1">
      <c r="A616" s="66"/>
      <c r="B616" s="25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4"/>
      <c r="W616" s="24"/>
      <c r="X616" s="24"/>
      <c r="Y616" s="24"/>
      <c r="Z616" s="24"/>
      <c r="AA616" s="24"/>
      <c r="AB616" s="24"/>
    </row>
    <row r="617" ht="12.0" customHeight="1">
      <c r="A617" s="66"/>
      <c r="B617" s="25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4"/>
      <c r="W617" s="24"/>
      <c r="X617" s="24"/>
      <c r="Y617" s="24"/>
      <c r="Z617" s="24"/>
      <c r="AA617" s="24"/>
      <c r="AB617" s="24"/>
    </row>
    <row r="618" ht="12.0" customHeight="1">
      <c r="A618" s="66"/>
      <c r="B618" s="25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4"/>
      <c r="W618" s="24"/>
      <c r="X618" s="24"/>
      <c r="Y618" s="24"/>
      <c r="Z618" s="24"/>
      <c r="AA618" s="24"/>
      <c r="AB618" s="24"/>
    </row>
    <row r="619" ht="12.0" customHeight="1">
      <c r="A619" s="66"/>
      <c r="B619" s="25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4"/>
      <c r="W619" s="24"/>
      <c r="X619" s="24"/>
      <c r="Y619" s="24"/>
      <c r="Z619" s="24"/>
      <c r="AA619" s="24"/>
      <c r="AB619" s="24"/>
    </row>
    <row r="620" ht="12.0" customHeight="1">
      <c r="A620" s="66"/>
      <c r="B620" s="25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4"/>
      <c r="W620" s="24"/>
      <c r="X620" s="24"/>
      <c r="Y620" s="24"/>
      <c r="Z620" s="24"/>
      <c r="AA620" s="24"/>
      <c r="AB620" s="24"/>
    </row>
    <row r="621" ht="12.0" customHeight="1">
      <c r="A621" s="66"/>
      <c r="B621" s="25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4"/>
      <c r="W621" s="24"/>
      <c r="X621" s="24"/>
      <c r="Y621" s="24"/>
      <c r="Z621" s="24"/>
      <c r="AA621" s="24"/>
      <c r="AB621" s="24"/>
    </row>
    <row r="622" ht="12.0" customHeight="1">
      <c r="A622" s="66"/>
      <c r="B622" s="25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4"/>
      <c r="W622" s="24"/>
      <c r="X622" s="24"/>
      <c r="Y622" s="24"/>
      <c r="Z622" s="24"/>
      <c r="AA622" s="24"/>
      <c r="AB622" s="24"/>
    </row>
    <row r="623" ht="12.0" customHeight="1">
      <c r="A623" s="66"/>
      <c r="B623" s="25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4"/>
      <c r="W623" s="24"/>
      <c r="X623" s="24"/>
      <c r="Y623" s="24"/>
      <c r="Z623" s="24"/>
      <c r="AA623" s="24"/>
      <c r="AB623" s="24"/>
    </row>
    <row r="624" ht="12.0" customHeight="1">
      <c r="A624" s="66"/>
      <c r="B624" s="25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4"/>
      <c r="W624" s="24"/>
      <c r="X624" s="24"/>
      <c r="Y624" s="24"/>
      <c r="Z624" s="24"/>
      <c r="AA624" s="24"/>
      <c r="AB624" s="24"/>
    </row>
    <row r="625" ht="12.0" customHeight="1">
      <c r="A625" s="66"/>
      <c r="B625" s="25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4"/>
      <c r="W625" s="24"/>
      <c r="X625" s="24"/>
      <c r="Y625" s="24"/>
      <c r="Z625" s="24"/>
      <c r="AA625" s="24"/>
      <c r="AB625" s="24"/>
    </row>
    <row r="626" ht="12.0" customHeight="1">
      <c r="A626" s="66"/>
      <c r="B626" s="25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4"/>
      <c r="W626" s="24"/>
      <c r="X626" s="24"/>
      <c r="Y626" s="24"/>
      <c r="Z626" s="24"/>
      <c r="AA626" s="24"/>
      <c r="AB626" s="24"/>
    </row>
    <row r="627" ht="12.0" customHeight="1">
      <c r="A627" s="66"/>
      <c r="B627" s="25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4"/>
      <c r="W627" s="24"/>
      <c r="X627" s="24"/>
      <c r="Y627" s="24"/>
      <c r="Z627" s="24"/>
      <c r="AA627" s="24"/>
      <c r="AB627" s="24"/>
    </row>
    <row r="628" ht="12.0" customHeight="1">
      <c r="A628" s="66"/>
      <c r="B628" s="25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4"/>
      <c r="W628" s="24"/>
      <c r="X628" s="24"/>
      <c r="Y628" s="24"/>
      <c r="Z628" s="24"/>
      <c r="AA628" s="24"/>
      <c r="AB628" s="24"/>
    </row>
    <row r="629" ht="12.0" customHeight="1">
      <c r="A629" s="66"/>
      <c r="B629" s="25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4"/>
      <c r="W629" s="24"/>
      <c r="X629" s="24"/>
      <c r="Y629" s="24"/>
      <c r="Z629" s="24"/>
      <c r="AA629" s="24"/>
      <c r="AB629" s="24"/>
    </row>
    <row r="630" ht="12.0" customHeight="1">
      <c r="A630" s="66"/>
      <c r="B630" s="25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4"/>
      <c r="W630" s="24"/>
      <c r="X630" s="24"/>
      <c r="Y630" s="24"/>
      <c r="Z630" s="24"/>
      <c r="AA630" s="24"/>
      <c r="AB630" s="24"/>
    </row>
    <row r="631" ht="12.0" customHeight="1">
      <c r="A631" s="66"/>
      <c r="B631" s="25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4"/>
      <c r="W631" s="24"/>
      <c r="X631" s="24"/>
      <c r="Y631" s="24"/>
      <c r="Z631" s="24"/>
      <c r="AA631" s="24"/>
      <c r="AB631" s="24"/>
    </row>
    <row r="632" ht="12.0" customHeight="1">
      <c r="A632" s="66"/>
      <c r="B632" s="25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4"/>
      <c r="W632" s="24"/>
      <c r="X632" s="24"/>
      <c r="Y632" s="24"/>
      <c r="Z632" s="24"/>
      <c r="AA632" s="24"/>
      <c r="AB632" s="24"/>
    </row>
    <row r="633" ht="12.0" customHeight="1">
      <c r="A633" s="66"/>
      <c r="B633" s="25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4"/>
      <c r="W633" s="24"/>
      <c r="X633" s="24"/>
      <c r="Y633" s="24"/>
      <c r="Z633" s="24"/>
      <c r="AA633" s="24"/>
      <c r="AB633" s="24"/>
    </row>
    <row r="634" ht="12.0" customHeight="1">
      <c r="A634" s="66"/>
      <c r="B634" s="25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4"/>
      <c r="W634" s="24"/>
      <c r="X634" s="24"/>
      <c r="Y634" s="24"/>
      <c r="Z634" s="24"/>
      <c r="AA634" s="24"/>
      <c r="AB634" s="24"/>
    </row>
    <row r="635" ht="12.0" customHeight="1">
      <c r="A635" s="66"/>
      <c r="B635" s="25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4"/>
      <c r="W635" s="24"/>
      <c r="X635" s="24"/>
      <c r="Y635" s="24"/>
      <c r="Z635" s="24"/>
      <c r="AA635" s="24"/>
      <c r="AB635" s="24"/>
    </row>
    <row r="636" ht="12.0" customHeight="1">
      <c r="A636" s="66"/>
      <c r="B636" s="25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4"/>
      <c r="W636" s="24"/>
      <c r="X636" s="24"/>
      <c r="Y636" s="24"/>
      <c r="Z636" s="24"/>
      <c r="AA636" s="24"/>
      <c r="AB636" s="24"/>
    </row>
    <row r="637" ht="12.0" customHeight="1">
      <c r="A637" s="66"/>
      <c r="B637" s="25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4"/>
      <c r="W637" s="24"/>
      <c r="X637" s="24"/>
      <c r="Y637" s="24"/>
      <c r="Z637" s="24"/>
      <c r="AA637" s="24"/>
      <c r="AB637" s="24"/>
    </row>
    <row r="638" ht="12.0" customHeight="1">
      <c r="A638" s="66"/>
      <c r="B638" s="25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4"/>
      <c r="W638" s="24"/>
      <c r="X638" s="24"/>
      <c r="Y638" s="24"/>
      <c r="Z638" s="24"/>
      <c r="AA638" s="24"/>
      <c r="AB638" s="24"/>
    </row>
    <row r="639" ht="12.0" customHeight="1">
      <c r="A639" s="66"/>
      <c r="B639" s="25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4"/>
      <c r="W639" s="24"/>
      <c r="X639" s="24"/>
      <c r="Y639" s="24"/>
      <c r="Z639" s="24"/>
      <c r="AA639" s="24"/>
      <c r="AB639" s="24"/>
    </row>
    <row r="640" ht="12.0" customHeight="1">
      <c r="A640" s="66"/>
      <c r="B640" s="25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4"/>
      <c r="W640" s="24"/>
      <c r="X640" s="24"/>
      <c r="Y640" s="24"/>
      <c r="Z640" s="24"/>
      <c r="AA640" s="24"/>
      <c r="AB640" s="24"/>
    </row>
    <row r="641" ht="12.0" customHeight="1">
      <c r="A641" s="66"/>
      <c r="B641" s="25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4"/>
      <c r="W641" s="24"/>
      <c r="X641" s="24"/>
      <c r="Y641" s="24"/>
      <c r="Z641" s="24"/>
      <c r="AA641" s="24"/>
      <c r="AB641" s="24"/>
    </row>
    <row r="642" ht="12.0" customHeight="1">
      <c r="A642" s="66"/>
      <c r="B642" s="25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4"/>
      <c r="W642" s="24"/>
      <c r="X642" s="24"/>
      <c r="Y642" s="24"/>
      <c r="Z642" s="24"/>
      <c r="AA642" s="24"/>
      <c r="AB642" s="24"/>
    </row>
    <row r="643" ht="12.0" customHeight="1">
      <c r="A643" s="66"/>
      <c r="B643" s="25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4"/>
      <c r="W643" s="24"/>
      <c r="X643" s="24"/>
      <c r="Y643" s="24"/>
      <c r="Z643" s="24"/>
      <c r="AA643" s="24"/>
      <c r="AB643" s="24"/>
    </row>
    <row r="644" ht="12.0" customHeight="1">
      <c r="A644" s="66"/>
      <c r="B644" s="25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4"/>
      <c r="W644" s="24"/>
      <c r="X644" s="24"/>
      <c r="Y644" s="24"/>
      <c r="Z644" s="24"/>
      <c r="AA644" s="24"/>
      <c r="AB644" s="24"/>
    </row>
    <row r="645" ht="12.0" customHeight="1">
      <c r="A645" s="66"/>
      <c r="B645" s="25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4"/>
      <c r="W645" s="24"/>
      <c r="X645" s="24"/>
      <c r="Y645" s="24"/>
      <c r="Z645" s="24"/>
      <c r="AA645" s="24"/>
      <c r="AB645" s="24"/>
    </row>
    <row r="646" ht="12.0" customHeight="1">
      <c r="A646" s="66"/>
      <c r="B646" s="25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4"/>
      <c r="W646" s="24"/>
      <c r="X646" s="24"/>
      <c r="Y646" s="24"/>
      <c r="Z646" s="24"/>
      <c r="AA646" s="24"/>
      <c r="AB646" s="24"/>
    </row>
    <row r="647" ht="12.0" customHeight="1">
      <c r="A647" s="66"/>
      <c r="B647" s="25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4"/>
      <c r="W647" s="24"/>
      <c r="X647" s="24"/>
      <c r="Y647" s="24"/>
      <c r="Z647" s="24"/>
      <c r="AA647" s="24"/>
      <c r="AB647" s="24"/>
    </row>
    <row r="648" ht="12.0" customHeight="1">
      <c r="A648" s="66"/>
      <c r="B648" s="25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4"/>
      <c r="W648" s="24"/>
      <c r="X648" s="24"/>
      <c r="Y648" s="24"/>
      <c r="Z648" s="24"/>
      <c r="AA648" s="24"/>
      <c r="AB648" s="24"/>
    </row>
    <row r="649" ht="12.0" customHeight="1">
      <c r="A649" s="66"/>
      <c r="B649" s="25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4"/>
      <c r="W649" s="24"/>
      <c r="X649" s="24"/>
      <c r="Y649" s="24"/>
      <c r="Z649" s="24"/>
      <c r="AA649" s="24"/>
      <c r="AB649" s="24"/>
    </row>
    <row r="650" ht="12.0" customHeight="1">
      <c r="A650" s="66"/>
      <c r="B650" s="25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4"/>
      <c r="W650" s="24"/>
      <c r="X650" s="24"/>
      <c r="Y650" s="24"/>
      <c r="Z650" s="24"/>
      <c r="AA650" s="24"/>
      <c r="AB650" s="24"/>
    </row>
    <row r="651" ht="12.0" customHeight="1">
      <c r="A651" s="66"/>
      <c r="B651" s="25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4"/>
      <c r="W651" s="24"/>
      <c r="X651" s="24"/>
      <c r="Y651" s="24"/>
      <c r="Z651" s="24"/>
      <c r="AA651" s="24"/>
      <c r="AB651" s="24"/>
    </row>
    <row r="652" ht="12.0" customHeight="1">
      <c r="A652" s="66"/>
      <c r="B652" s="25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4"/>
      <c r="W652" s="24"/>
      <c r="X652" s="24"/>
      <c r="Y652" s="24"/>
      <c r="Z652" s="24"/>
      <c r="AA652" s="24"/>
      <c r="AB652" s="24"/>
    </row>
    <row r="653" ht="12.0" customHeight="1">
      <c r="A653" s="66"/>
      <c r="B653" s="25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4"/>
      <c r="W653" s="24"/>
      <c r="X653" s="24"/>
      <c r="Y653" s="24"/>
      <c r="Z653" s="24"/>
      <c r="AA653" s="24"/>
      <c r="AB653" s="24"/>
    </row>
    <row r="654" ht="12.0" customHeight="1">
      <c r="A654" s="66"/>
      <c r="B654" s="25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4"/>
      <c r="W654" s="24"/>
      <c r="X654" s="24"/>
      <c r="Y654" s="24"/>
      <c r="Z654" s="24"/>
      <c r="AA654" s="24"/>
      <c r="AB654" s="24"/>
    </row>
    <row r="655" ht="12.0" customHeight="1">
      <c r="A655" s="66"/>
      <c r="B655" s="25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4"/>
      <c r="W655" s="24"/>
      <c r="X655" s="24"/>
      <c r="Y655" s="24"/>
      <c r="Z655" s="24"/>
      <c r="AA655" s="24"/>
      <c r="AB655" s="24"/>
    </row>
    <row r="656" ht="12.0" customHeight="1">
      <c r="A656" s="66"/>
      <c r="B656" s="25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4"/>
      <c r="W656" s="24"/>
      <c r="X656" s="24"/>
      <c r="Y656" s="24"/>
      <c r="Z656" s="24"/>
      <c r="AA656" s="24"/>
      <c r="AB656" s="24"/>
    </row>
    <row r="657" ht="12.0" customHeight="1">
      <c r="A657" s="66"/>
      <c r="B657" s="25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4"/>
      <c r="W657" s="24"/>
      <c r="X657" s="24"/>
      <c r="Y657" s="24"/>
      <c r="Z657" s="24"/>
      <c r="AA657" s="24"/>
      <c r="AB657" s="24"/>
    </row>
    <row r="658" ht="12.0" customHeight="1">
      <c r="A658" s="66"/>
      <c r="B658" s="25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4"/>
      <c r="W658" s="24"/>
      <c r="X658" s="24"/>
      <c r="Y658" s="24"/>
      <c r="Z658" s="24"/>
      <c r="AA658" s="24"/>
      <c r="AB658" s="24"/>
    </row>
    <row r="659" ht="12.0" customHeight="1">
      <c r="A659" s="66"/>
      <c r="B659" s="25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4"/>
      <c r="W659" s="24"/>
      <c r="X659" s="24"/>
      <c r="Y659" s="24"/>
      <c r="Z659" s="24"/>
      <c r="AA659" s="24"/>
      <c r="AB659" s="24"/>
    </row>
    <row r="660" ht="12.0" customHeight="1">
      <c r="A660" s="66"/>
      <c r="B660" s="25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4"/>
      <c r="W660" s="24"/>
      <c r="X660" s="24"/>
      <c r="Y660" s="24"/>
      <c r="Z660" s="24"/>
      <c r="AA660" s="24"/>
      <c r="AB660" s="24"/>
    </row>
    <row r="661" ht="12.0" customHeight="1">
      <c r="A661" s="66"/>
      <c r="B661" s="25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4"/>
      <c r="W661" s="24"/>
      <c r="X661" s="24"/>
      <c r="Y661" s="24"/>
      <c r="Z661" s="24"/>
      <c r="AA661" s="24"/>
      <c r="AB661" s="24"/>
    </row>
    <row r="662" ht="12.0" customHeight="1">
      <c r="A662" s="66"/>
      <c r="B662" s="25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4"/>
      <c r="W662" s="24"/>
      <c r="X662" s="24"/>
      <c r="Y662" s="24"/>
      <c r="Z662" s="24"/>
      <c r="AA662" s="24"/>
      <c r="AB662" s="24"/>
    </row>
    <row r="663" ht="12.0" customHeight="1">
      <c r="A663" s="66"/>
      <c r="B663" s="25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4"/>
      <c r="W663" s="24"/>
      <c r="X663" s="24"/>
      <c r="Y663" s="24"/>
      <c r="Z663" s="24"/>
      <c r="AA663" s="24"/>
      <c r="AB663" s="24"/>
    </row>
    <row r="664" ht="12.0" customHeight="1">
      <c r="A664" s="66"/>
      <c r="B664" s="25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4"/>
      <c r="W664" s="24"/>
      <c r="X664" s="24"/>
      <c r="Y664" s="24"/>
      <c r="Z664" s="24"/>
      <c r="AA664" s="24"/>
      <c r="AB664" s="24"/>
    </row>
    <row r="665" ht="12.0" customHeight="1">
      <c r="A665" s="66"/>
      <c r="B665" s="25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4"/>
      <c r="W665" s="24"/>
      <c r="X665" s="24"/>
      <c r="Y665" s="24"/>
      <c r="Z665" s="24"/>
      <c r="AA665" s="24"/>
      <c r="AB665" s="24"/>
    </row>
    <row r="666" ht="12.0" customHeight="1">
      <c r="A666" s="66"/>
      <c r="B666" s="25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4"/>
      <c r="W666" s="24"/>
      <c r="X666" s="24"/>
      <c r="Y666" s="24"/>
      <c r="Z666" s="24"/>
      <c r="AA666" s="24"/>
      <c r="AB666" s="24"/>
    </row>
    <row r="667" ht="12.0" customHeight="1">
      <c r="A667" s="66"/>
      <c r="B667" s="25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4"/>
      <c r="W667" s="24"/>
      <c r="X667" s="24"/>
      <c r="Y667" s="24"/>
      <c r="Z667" s="24"/>
      <c r="AA667" s="24"/>
      <c r="AB667" s="24"/>
    </row>
    <row r="668" ht="12.0" customHeight="1">
      <c r="A668" s="66"/>
      <c r="B668" s="25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4"/>
      <c r="W668" s="24"/>
      <c r="X668" s="24"/>
      <c r="Y668" s="24"/>
      <c r="Z668" s="24"/>
      <c r="AA668" s="24"/>
      <c r="AB668" s="24"/>
    </row>
    <row r="669" ht="12.0" customHeight="1">
      <c r="A669" s="66"/>
      <c r="B669" s="25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4"/>
      <c r="W669" s="24"/>
      <c r="X669" s="24"/>
      <c r="Y669" s="24"/>
      <c r="Z669" s="24"/>
      <c r="AA669" s="24"/>
      <c r="AB669" s="24"/>
    </row>
    <row r="670" ht="12.0" customHeight="1">
      <c r="A670" s="66"/>
      <c r="B670" s="25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4"/>
      <c r="W670" s="24"/>
      <c r="X670" s="24"/>
      <c r="Y670" s="24"/>
      <c r="Z670" s="24"/>
      <c r="AA670" s="24"/>
      <c r="AB670" s="24"/>
    </row>
    <row r="671" ht="12.0" customHeight="1">
      <c r="A671" s="66"/>
      <c r="B671" s="25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4"/>
      <c r="W671" s="24"/>
      <c r="X671" s="24"/>
      <c r="Y671" s="24"/>
      <c r="Z671" s="24"/>
      <c r="AA671" s="24"/>
      <c r="AB671" s="24"/>
    </row>
    <row r="672" ht="12.0" customHeight="1">
      <c r="A672" s="66"/>
      <c r="B672" s="25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4"/>
      <c r="W672" s="24"/>
      <c r="X672" s="24"/>
      <c r="Y672" s="24"/>
      <c r="Z672" s="24"/>
      <c r="AA672" s="24"/>
      <c r="AB672" s="24"/>
    </row>
    <row r="673" ht="12.0" customHeight="1">
      <c r="A673" s="66"/>
      <c r="B673" s="25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4"/>
      <c r="W673" s="24"/>
      <c r="X673" s="24"/>
      <c r="Y673" s="24"/>
      <c r="Z673" s="24"/>
      <c r="AA673" s="24"/>
      <c r="AB673" s="24"/>
    </row>
    <row r="674" ht="12.0" customHeight="1">
      <c r="A674" s="66"/>
      <c r="B674" s="25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4"/>
      <c r="W674" s="24"/>
      <c r="X674" s="24"/>
      <c r="Y674" s="24"/>
      <c r="Z674" s="24"/>
      <c r="AA674" s="24"/>
      <c r="AB674" s="24"/>
    </row>
    <row r="675" ht="12.0" customHeight="1">
      <c r="A675" s="66"/>
      <c r="B675" s="25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4"/>
      <c r="W675" s="24"/>
      <c r="X675" s="24"/>
      <c r="Y675" s="24"/>
      <c r="Z675" s="24"/>
      <c r="AA675" s="24"/>
      <c r="AB675" s="24"/>
    </row>
    <row r="676" ht="12.0" customHeight="1">
      <c r="A676" s="66"/>
      <c r="B676" s="25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4"/>
      <c r="W676" s="24"/>
      <c r="X676" s="24"/>
      <c r="Y676" s="24"/>
      <c r="Z676" s="24"/>
      <c r="AA676" s="24"/>
      <c r="AB676" s="24"/>
    </row>
    <row r="677" ht="12.0" customHeight="1">
      <c r="A677" s="66"/>
      <c r="B677" s="25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4"/>
      <c r="W677" s="24"/>
      <c r="X677" s="24"/>
      <c r="Y677" s="24"/>
      <c r="Z677" s="24"/>
      <c r="AA677" s="24"/>
      <c r="AB677" s="24"/>
    </row>
    <row r="678" ht="12.0" customHeight="1">
      <c r="A678" s="66"/>
      <c r="B678" s="25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4"/>
      <c r="W678" s="24"/>
      <c r="X678" s="24"/>
      <c r="Y678" s="24"/>
      <c r="Z678" s="24"/>
      <c r="AA678" s="24"/>
      <c r="AB678" s="24"/>
    </row>
    <row r="679" ht="12.0" customHeight="1">
      <c r="A679" s="66"/>
      <c r="B679" s="25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4"/>
      <c r="W679" s="24"/>
      <c r="X679" s="24"/>
      <c r="Y679" s="24"/>
      <c r="Z679" s="24"/>
      <c r="AA679" s="24"/>
      <c r="AB679" s="24"/>
    </row>
    <row r="680" ht="12.0" customHeight="1">
      <c r="A680" s="66"/>
      <c r="B680" s="25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4"/>
      <c r="W680" s="24"/>
      <c r="X680" s="24"/>
      <c r="Y680" s="24"/>
      <c r="Z680" s="24"/>
      <c r="AA680" s="24"/>
      <c r="AB680" s="24"/>
    </row>
    <row r="681" ht="12.0" customHeight="1">
      <c r="A681" s="66"/>
      <c r="B681" s="25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4"/>
      <c r="W681" s="24"/>
      <c r="X681" s="24"/>
      <c r="Y681" s="24"/>
      <c r="Z681" s="24"/>
      <c r="AA681" s="24"/>
      <c r="AB681" s="24"/>
    </row>
    <row r="682" ht="12.0" customHeight="1">
      <c r="A682" s="66"/>
      <c r="B682" s="25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4"/>
      <c r="W682" s="24"/>
      <c r="X682" s="24"/>
      <c r="Y682" s="24"/>
      <c r="Z682" s="24"/>
      <c r="AA682" s="24"/>
      <c r="AB682" s="24"/>
    </row>
    <row r="683" ht="12.0" customHeight="1">
      <c r="A683" s="66"/>
      <c r="B683" s="25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4"/>
      <c r="W683" s="24"/>
      <c r="X683" s="24"/>
      <c r="Y683" s="24"/>
      <c r="Z683" s="24"/>
      <c r="AA683" s="24"/>
      <c r="AB683" s="24"/>
    </row>
    <row r="684" ht="12.0" customHeight="1">
      <c r="A684" s="66"/>
      <c r="B684" s="25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4"/>
      <c r="W684" s="24"/>
      <c r="X684" s="24"/>
      <c r="Y684" s="24"/>
      <c r="Z684" s="24"/>
      <c r="AA684" s="24"/>
      <c r="AB684" s="24"/>
    </row>
    <row r="685" ht="12.0" customHeight="1">
      <c r="A685" s="66"/>
      <c r="B685" s="25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4"/>
      <c r="W685" s="24"/>
      <c r="X685" s="24"/>
      <c r="Y685" s="24"/>
      <c r="Z685" s="24"/>
      <c r="AA685" s="24"/>
      <c r="AB685" s="24"/>
    </row>
    <row r="686" ht="12.0" customHeight="1">
      <c r="A686" s="66"/>
      <c r="B686" s="25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4"/>
      <c r="W686" s="24"/>
      <c r="X686" s="24"/>
      <c r="Y686" s="24"/>
      <c r="Z686" s="24"/>
      <c r="AA686" s="24"/>
      <c r="AB686" s="24"/>
    </row>
    <row r="687" ht="12.0" customHeight="1">
      <c r="A687" s="66"/>
      <c r="B687" s="25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4"/>
      <c r="W687" s="24"/>
      <c r="X687" s="24"/>
      <c r="Y687" s="24"/>
      <c r="Z687" s="24"/>
      <c r="AA687" s="24"/>
      <c r="AB687" s="24"/>
    </row>
    <row r="688" ht="12.0" customHeight="1">
      <c r="A688" s="66"/>
      <c r="B688" s="25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4"/>
      <c r="W688" s="24"/>
      <c r="X688" s="24"/>
      <c r="Y688" s="24"/>
      <c r="Z688" s="24"/>
      <c r="AA688" s="24"/>
      <c r="AB688" s="24"/>
    </row>
    <row r="689" ht="12.0" customHeight="1">
      <c r="A689" s="66"/>
      <c r="B689" s="25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4"/>
      <c r="W689" s="24"/>
      <c r="X689" s="24"/>
      <c r="Y689" s="24"/>
      <c r="Z689" s="24"/>
      <c r="AA689" s="24"/>
      <c r="AB689" s="24"/>
    </row>
    <row r="690" ht="12.0" customHeight="1">
      <c r="A690" s="66"/>
      <c r="B690" s="25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4"/>
      <c r="W690" s="24"/>
      <c r="X690" s="24"/>
      <c r="Y690" s="24"/>
      <c r="Z690" s="24"/>
      <c r="AA690" s="24"/>
      <c r="AB690" s="24"/>
    </row>
    <row r="691" ht="12.0" customHeight="1">
      <c r="A691" s="66"/>
      <c r="B691" s="25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4"/>
      <c r="W691" s="24"/>
      <c r="X691" s="24"/>
      <c r="Y691" s="24"/>
      <c r="Z691" s="24"/>
      <c r="AA691" s="24"/>
      <c r="AB691" s="24"/>
    </row>
    <row r="692" ht="12.0" customHeight="1">
      <c r="A692" s="66"/>
      <c r="B692" s="25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4"/>
      <c r="W692" s="24"/>
      <c r="X692" s="24"/>
      <c r="Y692" s="24"/>
      <c r="Z692" s="24"/>
      <c r="AA692" s="24"/>
      <c r="AB692" s="24"/>
    </row>
    <row r="693" ht="12.0" customHeight="1">
      <c r="A693" s="66"/>
      <c r="B693" s="25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4"/>
      <c r="W693" s="24"/>
      <c r="X693" s="24"/>
      <c r="Y693" s="24"/>
      <c r="Z693" s="24"/>
      <c r="AA693" s="24"/>
      <c r="AB693" s="24"/>
    </row>
    <row r="694" ht="12.0" customHeight="1">
      <c r="A694" s="66"/>
      <c r="B694" s="25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4"/>
      <c r="W694" s="24"/>
      <c r="X694" s="24"/>
      <c r="Y694" s="24"/>
      <c r="Z694" s="24"/>
      <c r="AA694" s="24"/>
      <c r="AB694" s="24"/>
    </row>
    <row r="695" ht="12.0" customHeight="1">
      <c r="A695" s="66"/>
      <c r="B695" s="25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4"/>
      <c r="W695" s="24"/>
      <c r="X695" s="24"/>
      <c r="Y695" s="24"/>
      <c r="Z695" s="24"/>
      <c r="AA695" s="24"/>
      <c r="AB695" s="24"/>
    </row>
    <row r="696" ht="12.0" customHeight="1">
      <c r="A696" s="66"/>
      <c r="B696" s="25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4"/>
      <c r="W696" s="24"/>
      <c r="X696" s="24"/>
      <c r="Y696" s="24"/>
      <c r="Z696" s="24"/>
      <c r="AA696" s="24"/>
      <c r="AB696" s="24"/>
    </row>
    <row r="697" ht="12.0" customHeight="1">
      <c r="A697" s="66"/>
      <c r="B697" s="25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4"/>
      <c r="W697" s="24"/>
      <c r="X697" s="24"/>
      <c r="Y697" s="24"/>
      <c r="Z697" s="24"/>
      <c r="AA697" s="24"/>
      <c r="AB697" s="24"/>
    </row>
    <row r="698" ht="12.0" customHeight="1">
      <c r="A698" s="66"/>
      <c r="B698" s="25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4"/>
      <c r="W698" s="24"/>
      <c r="X698" s="24"/>
      <c r="Y698" s="24"/>
      <c r="Z698" s="24"/>
      <c r="AA698" s="24"/>
      <c r="AB698" s="24"/>
    </row>
    <row r="699" ht="12.0" customHeight="1">
      <c r="A699" s="66"/>
      <c r="B699" s="25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4"/>
      <c r="W699" s="24"/>
      <c r="X699" s="24"/>
      <c r="Y699" s="24"/>
      <c r="Z699" s="24"/>
      <c r="AA699" s="24"/>
      <c r="AB699" s="24"/>
    </row>
    <row r="700" ht="12.0" customHeight="1">
      <c r="A700" s="66"/>
      <c r="B700" s="25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4"/>
      <c r="W700" s="24"/>
      <c r="X700" s="24"/>
      <c r="Y700" s="24"/>
      <c r="Z700" s="24"/>
      <c r="AA700" s="24"/>
      <c r="AB700" s="24"/>
    </row>
    <row r="701" ht="12.0" customHeight="1">
      <c r="A701" s="66"/>
      <c r="B701" s="25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4"/>
      <c r="W701" s="24"/>
      <c r="X701" s="24"/>
      <c r="Y701" s="24"/>
      <c r="Z701" s="24"/>
      <c r="AA701" s="24"/>
      <c r="AB701" s="24"/>
    </row>
    <row r="702" ht="12.0" customHeight="1">
      <c r="A702" s="66"/>
      <c r="B702" s="25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4"/>
      <c r="W702" s="24"/>
      <c r="X702" s="24"/>
      <c r="Y702" s="24"/>
      <c r="Z702" s="24"/>
      <c r="AA702" s="24"/>
      <c r="AB702" s="24"/>
    </row>
    <row r="703" ht="12.0" customHeight="1">
      <c r="A703" s="66"/>
      <c r="B703" s="25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4"/>
      <c r="W703" s="24"/>
      <c r="X703" s="24"/>
      <c r="Y703" s="24"/>
      <c r="Z703" s="24"/>
      <c r="AA703" s="24"/>
      <c r="AB703" s="24"/>
    </row>
    <row r="704" ht="12.0" customHeight="1">
      <c r="A704" s="66"/>
      <c r="B704" s="25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4"/>
      <c r="W704" s="24"/>
      <c r="X704" s="24"/>
      <c r="Y704" s="24"/>
      <c r="Z704" s="24"/>
      <c r="AA704" s="24"/>
      <c r="AB704" s="24"/>
    </row>
    <row r="705" ht="12.0" customHeight="1">
      <c r="A705" s="66"/>
      <c r="B705" s="25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4"/>
      <c r="W705" s="24"/>
      <c r="X705" s="24"/>
      <c r="Y705" s="24"/>
      <c r="Z705" s="24"/>
      <c r="AA705" s="24"/>
      <c r="AB705" s="24"/>
    </row>
    <row r="706" ht="12.0" customHeight="1">
      <c r="A706" s="66"/>
      <c r="B706" s="25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4"/>
      <c r="W706" s="24"/>
      <c r="X706" s="24"/>
      <c r="Y706" s="24"/>
      <c r="Z706" s="24"/>
      <c r="AA706" s="24"/>
      <c r="AB706" s="24"/>
    </row>
    <row r="707" ht="12.0" customHeight="1">
      <c r="A707" s="66"/>
      <c r="B707" s="25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4"/>
      <c r="W707" s="24"/>
      <c r="X707" s="24"/>
      <c r="Y707" s="24"/>
      <c r="Z707" s="24"/>
      <c r="AA707" s="24"/>
      <c r="AB707" s="24"/>
    </row>
    <row r="708" ht="12.0" customHeight="1">
      <c r="A708" s="66"/>
      <c r="B708" s="25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4"/>
      <c r="W708" s="24"/>
      <c r="X708" s="24"/>
      <c r="Y708" s="24"/>
      <c r="Z708" s="24"/>
      <c r="AA708" s="24"/>
      <c r="AB708" s="24"/>
    </row>
    <row r="709" ht="12.0" customHeight="1">
      <c r="A709" s="66"/>
      <c r="B709" s="25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4"/>
      <c r="W709" s="24"/>
      <c r="X709" s="24"/>
      <c r="Y709" s="24"/>
      <c r="Z709" s="24"/>
      <c r="AA709" s="24"/>
      <c r="AB709" s="24"/>
    </row>
    <row r="710" ht="12.0" customHeight="1">
      <c r="A710" s="66"/>
      <c r="B710" s="25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4"/>
      <c r="W710" s="24"/>
      <c r="X710" s="24"/>
      <c r="Y710" s="24"/>
      <c r="Z710" s="24"/>
      <c r="AA710" s="24"/>
      <c r="AB710" s="24"/>
    </row>
    <row r="711" ht="12.0" customHeight="1">
      <c r="A711" s="66"/>
      <c r="B711" s="25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4"/>
      <c r="W711" s="24"/>
      <c r="X711" s="24"/>
      <c r="Y711" s="24"/>
      <c r="Z711" s="24"/>
      <c r="AA711" s="24"/>
      <c r="AB711" s="24"/>
    </row>
    <row r="712" ht="12.0" customHeight="1">
      <c r="A712" s="66"/>
      <c r="B712" s="25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4"/>
      <c r="W712" s="24"/>
      <c r="X712" s="24"/>
      <c r="Y712" s="24"/>
      <c r="Z712" s="24"/>
      <c r="AA712" s="24"/>
      <c r="AB712" s="24"/>
    </row>
    <row r="713" ht="12.0" customHeight="1">
      <c r="A713" s="66"/>
      <c r="B713" s="25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4"/>
      <c r="W713" s="24"/>
      <c r="X713" s="24"/>
      <c r="Y713" s="24"/>
      <c r="Z713" s="24"/>
      <c r="AA713" s="24"/>
      <c r="AB713" s="24"/>
    </row>
    <row r="714" ht="12.0" customHeight="1">
      <c r="A714" s="66"/>
      <c r="B714" s="25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4"/>
      <c r="W714" s="24"/>
      <c r="X714" s="24"/>
      <c r="Y714" s="24"/>
      <c r="Z714" s="24"/>
      <c r="AA714" s="24"/>
      <c r="AB714" s="24"/>
    </row>
    <row r="715" ht="12.0" customHeight="1">
      <c r="A715" s="66"/>
      <c r="B715" s="25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4"/>
      <c r="W715" s="24"/>
      <c r="X715" s="24"/>
      <c r="Y715" s="24"/>
      <c r="Z715" s="24"/>
      <c r="AA715" s="24"/>
      <c r="AB715" s="24"/>
    </row>
    <row r="716" ht="12.0" customHeight="1">
      <c r="A716" s="66"/>
      <c r="B716" s="25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4"/>
      <c r="W716" s="24"/>
      <c r="X716" s="24"/>
      <c r="Y716" s="24"/>
      <c r="Z716" s="24"/>
      <c r="AA716" s="24"/>
      <c r="AB716" s="24"/>
    </row>
    <row r="717" ht="12.0" customHeight="1">
      <c r="A717" s="66"/>
      <c r="B717" s="25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4"/>
      <c r="W717" s="24"/>
      <c r="X717" s="24"/>
      <c r="Y717" s="24"/>
      <c r="Z717" s="24"/>
      <c r="AA717" s="24"/>
      <c r="AB717" s="24"/>
    </row>
    <row r="718" ht="12.0" customHeight="1">
      <c r="A718" s="66"/>
      <c r="B718" s="25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4"/>
      <c r="W718" s="24"/>
      <c r="X718" s="24"/>
      <c r="Y718" s="24"/>
      <c r="Z718" s="24"/>
      <c r="AA718" s="24"/>
      <c r="AB718" s="24"/>
    </row>
    <row r="719" ht="12.0" customHeight="1">
      <c r="A719" s="66"/>
      <c r="B719" s="25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4"/>
      <c r="W719" s="24"/>
      <c r="X719" s="24"/>
      <c r="Y719" s="24"/>
      <c r="Z719" s="24"/>
      <c r="AA719" s="24"/>
      <c r="AB719" s="24"/>
    </row>
    <row r="720" ht="12.0" customHeight="1">
      <c r="A720" s="66"/>
      <c r="B720" s="25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4"/>
      <c r="W720" s="24"/>
      <c r="X720" s="24"/>
      <c r="Y720" s="24"/>
      <c r="Z720" s="24"/>
      <c r="AA720" s="24"/>
      <c r="AB720" s="24"/>
    </row>
    <row r="721" ht="12.0" customHeight="1">
      <c r="A721" s="66"/>
      <c r="B721" s="25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4"/>
      <c r="W721" s="24"/>
      <c r="X721" s="24"/>
      <c r="Y721" s="24"/>
      <c r="Z721" s="24"/>
      <c r="AA721" s="24"/>
      <c r="AB721" s="24"/>
    </row>
    <row r="722" ht="12.0" customHeight="1">
      <c r="A722" s="66"/>
      <c r="B722" s="25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4"/>
      <c r="W722" s="24"/>
      <c r="X722" s="24"/>
      <c r="Y722" s="24"/>
      <c r="Z722" s="24"/>
      <c r="AA722" s="24"/>
      <c r="AB722" s="24"/>
    </row>
    <row r="723" ht="12.0" customHeight="1">
      <c r="A723" s="66"/>
      <c r="B723" s="25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4"/>
      <c r="W723" s="24"/>
      <c r="X723" s="24"/>
      <c r="Y723" s="24"/>
      <c r="Z723" s="24"/>
      <c r="AA723" s="24"/>
      <c r="AB723" s="24"/>
    </row>
    <row r="724" ht="12.0" customHeight="1">
      <c r="A724" s="66"/>
      <c r="B724" s="25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4"/>
      <c r="W724" s="24"/>
      <c r="X724" s="24"/>
      <c r="Y724" s="24"/>
      <c r="Z724" s="24"/>
      <c r="AA724" s="24"/>
      <c r="AB724" s="24"/>
    </row>
    <row r="725" ht="12.0" customHeight="1">
      <c r="A725" s="66"/>
      <c r="B725" s="25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4"/>
      <c r="W725" s="24"/>
      <c r="X725" s="24"/>
      <c r="Y725" s="24"/>
      <c r="Z725" s="24"/>
      <c r="AA725" s="24"/>
      <c r="AB725" s="24"/>
    </row>
    <row r="726" ht="12.0" customHeight="1">
      <c r="A726" s="66"/>
      <c r="B726" s="25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4"/>
      <c r="W726" s="24"/>
      <c r="X726" s="24"/>
      <c r="Y726" s="24"/>
      <c r="Z726" s="24"/>
      <c r="AA726" s="24"/>
      <c r="AB726" s="24"/>
    </row>
    <row r="727" ht="12.0" customHeight="1">
      <c r="A727" s="66"/>
      <c r="B727" s="25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4"/>
      <c r="W727" s="24"/>
      <c r="X727" s="24"/>
      <c r="Y727" s="24"/>
      <c r="Z727" s="24"/>
      <c r="AA727" s="24"/>
      <c r="AB727" s="24"/>
    </row>
    <row r="728" ht="12.0" customHeight="1">
      <c r="A728" s="66"/>
      <c r="B728" s="25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4"/>
      <c r="W728" s="24"/>
      <c r="X728" s="24"/>
      <c r="Y728" s="24"/>
      <c r="Z728" s="24"/>
      <c r="AA728" s="24"/>
      <c r="AB728" s="24"/>
    </row>
    <row r="729" ht="12.0" customHeight="1">
      <c r="A729" s="66"/>
      <c r="B729" s="25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4"/>
      <c r="W729" s="24"/>
      <c r="X729" s="24"/>
      <c r="Y729" s="24"/>
      <c r="Z729" s="24"/>
      <c r="AA729" s="24"/>
      <c r="AB729" s="24"/>
    </row>
    <row r="730" ht="12.0" customHeight="1">
      <c r="A730" s="66"/>
      <c r="B730" s="25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4"/>
      <c r="W730" s="24"/>
      <c r="X730" s="24"/>
      <c r="Y730" s="24"/>
      <c r="Z730" s="24"/>
      <c r="AA730" s="24"/>
      <c r="AB730" s="24"/>
    </row>
    <row r="731" ht="12.0" customHeight="1">
      <c r="A731" s="66"/>
      <c r="B731" s="25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4"/>
      <c r="W731" s="24"/>
      <c r="X731" s="24"/>
      <c r="Y731" s="24"/>
      <c r="Z731" s="24"/>
      <c r="AA731" s="24"/>
      <c r="AB731" s="24"/>
    </row>
    <row r="732" ht="12.0" customHeight="1">
      <c r="A732" s="66"/>
      <c r="B732" s="25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4"/>
      <c r="W732" s="24"/>
      <c r="X732" s="24"/>
      <c r="Y732" s="24"/>
      <c r="Z732" s="24"/>
      <c r="AA732" s="24"/>
      <c r="AB732" s="24"/>
    </row>
    <row r="733" ht="12.0" customHeight="1">
      <c r="A733" s="66"/>
      <c r="B733" s="25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4"/>
      <c r="W733" s="24"/>
      <c r="X733" s="24"/>
      <c r="Y733" s="24"/>
      <c r="Z733" s="24"/>
      <c r="AA733" s="24"/>
      <c r="AB733" s="24"/>
    </row>
    <row r="734" ht="12.0" customHeight="1">
      <c r="A734" s="66"/>
      <c r="B734" s="25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4"/>
      <c r="W734" s="24"/>
      <c r="X734" s="24"/>
      <c r="Y734" s="24"/>
      <c r="Z734" s="24"/>
      <c r="AA734" s="24"/>
      <c r="AB734" s="24"/>
    </row>
    <row r="735" ht="12.0" customHeight="1">
      <c r="A735" s="66"/>
      <c r="B735" s="25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4"/>
      <c r="W735" s="24"/>
      <c r="X735" s="24"/>
      <c r="Y735" s="24"/>
      <c r="Z735" s="24"/>
      <c r="AA735" s="24"/>
      <c r="AB735" s="24"/>
    </row>
    <row r="736" ht="12.0" customHeight="1">
      <c r="A736" s="66"/>
      <c r="B736" s="25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4"/>
      <c r="W736" s="24"/>
      <c r="X736" s="24"/>
      <c r="Y736" s="24"/>
      <c r="Z736" s="24"/>
      <c r="AA736" s="24"/>
      <c r="AB736" s="24"/>
    </row>
    <row r="737" ht="12.0" customHeight="1">
      <c r="A737" s="66"/>
      <c r="B737" s="25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4"/>
      <c r="W737" s="24"/>
      <c r="X737" s="24"/>
      <c r="Y737" s="24"/>
      <c r="Z737" s="24"/>
      <c r="AA737" s="24"/>
      <c r="AB737" s="24"/>
    </row>
    <row r="738" ht="12.0" customHeight="1">
      <c r="A738" s="66"/>
      <c r="B738" s="25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4"/>
      <c r="W738" s="24"/>
      <c r="X738" s="24"/>
      <c r="Y738" s="24"/>
      <c r="Z738" s="24"/>
      <c r="AA738" s="24"/>
      <c r="AB738" s="24"/>
    </row>
    <row r="739" ht="12.0" customHeight="1">
      <c r="A739" s="66"/>
      <c r="B739" s="25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4"/>
      <c r="W739" s="24"/>
      <c r="X739" s="24"/>
      <c r="Y739" s="24"/>
      <c r="Z739" s="24"/>
      <c r="AA739" s="24"/>
      <c r="AB739" s="24"/>
    </row>
    <row r="740" ht="12.0" customHeight="1">
      <c r="A740" s="66"/>
      <c r="B740" s="25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4"/>
      <c r="W740" s="24"/>
      <c r="X740" s="24"/>
      <c r="Y740" s="24"/>
      <c r="Z740" s="24"/>
      <c r="AA740" s="24"/>
      <c r="AB740" s="24"/>
    </row>
    <row r="741" ht="12.0" customHeight="1">
      <c r="A741" s="66"/>
      <c r="B741" s="25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4"/>
      <c r="W741" s="24"/>
      <c r="X741" s="24"/>
      <c r="Y741" s="24"/>
      <c r="Z741" s="24"/>
      <c r="AA741" s="24"/>
      <c r="AB741" s="24"/>
    </row>
    <row r="742" ht="12.0" customHeight="1">
      <c r="A742" s="66"/>
      <c r="B742" s="25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4"/>
      <c r="W742" s="24"/>
      <c r="X742" s="24"/>
      <c r="Y742" s="24"/>
      <c r="Z742" s="24"/>
      <c r="AA742" s="24"/>
      <c r="AB742" s="24"/>
    </row>
    <row r="743" ht="12.0" customHeight="1">
      <c r="A743" s="66"/>
      <c r="B743" s="25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4"/>
      <c r="W743" s="24"/>
      <c r="X743" s="24"/>
      <c r="Y743" s="24"/>
      <c r="Z743" s="24"/>
      <c r="AA743" s="24"/>
      <c r="AB743" s="24"/>
    </row>
    <row r="744" ht="12.0" customHeight="1">
      <c r="A744" s="66"/>
      <c r="B744" s="25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4"/>
      <c r="W744" s="24"/>
      <c r="X744" s="24"/>
      <c r="Y744" s="24"/>
      <c r="Z744" s="24"/>
      <c r="AA744" s="24"/>
      <c r="AB744" s="24"/>
    </row>
    <row r="745" ht="12.0" customHeight="1">
      <c r="A745" s="66"/>
      <c r="B745" s="25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4"/>
      <c r="W745" s="24"/>
      <c r="X745" s="24"/>
      <c r="Y745" s="24"/>
      <c r="Z745" s="24"/>
      <c r="AA745" s="24"/>
      <c r="AB745" s="24"/>
    </row>
    <row r="746" ht="12.0" customHeight="1">
      <c r="A746" s="66"/>
      <c r="B746" s="25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4"/>
      <c r="W746" s="24"/>
      <c r="X746" s="24"/>
      <c r="Y746" s="24"/>
      <c r="Z746" s="24"/>
      <c r="AA746" s="24"/>
      <c r="AB746" s="24"/>
    </row>
    <row r="747" ht="12.0" customHeight="1">
      <c r="A747" s="66"/>
      <c r="B747" s="25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4"/>
      <c r="W747" s="24"/>
      <c r="X747" s="24"/>
      <c r="Y747" s="24"/>
      <c r="Z747" s="24"/>
      <c r="AA747" s="24"/>
      <c r="AB747" s="24"/>
    </row>
    <row r="748" ht="12.0" customHeight="1">
      <c r="A748" s="66"/>
      <c r="B748" s="25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4"/>
      <c r="W748" s="24"/>
      <c r="X748" s="24"/>
      <c r="Y748" s="24"/>
      <c r="Z748" s="24"/>
      <c r="AA748" s="24"/>
      <c r="AB748" s="24"/>
    </row>
    <row r="749" ht="12.0" customHeight="1">
      <c r="A749" s="66"/>
      <c r="B749" s="25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4"/>
      <c r="W749" s="24"/>
      <c r="X749" s="24"/>
      <c r="Y749" s="24"/>
      <c r="Z749" s="24"/>
      <c r="AA749" s="24"/>
      <c r="AB749" s="24"/>
    </row>
    <row r="750" ht="12.0" customHeight="1">
      <c r="A750" s="66"/>
      <c r="B750" s="25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4"/>
      <c r="W750" s="24"/>
      <c r="X750" s="24"/>
      <c r="Y750" s="24"/>
      <c r="Z750" s="24"/>
      <c r="AA750" s="24"/>
      <c r="AB750" s="24"/>
    </row>
    <row r="751" ht="12.0" customHeight="1">
      <c r="A751" s="66"/>
      <c r="B751" s="25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4"/>
      <c r="W751" s="24"/>
      <c r="X751" s="24"/>
      <c r="Y751" s="24"/>
      <c r="Z751" s="24"/>
      <c r="AA751" s="24"/>
      <c r="AB751" s="24"/>
    </row>
    <row r="752" ht="12.0" customHeight="1">
      <c r="A752" s="66"/>
      <c r="B752" s="25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4"/>
      <c r="W752" s="24"/>
      <c r="X752" s="24"/>
      <c r="Y752" s="24"/>
      <c r="Z752" s="24"/>
      <c r="AA752" s="24"/>
      <c r="AB752" s="24"/>
    </row>
    <row r="753" ht="12.0" customHeight="1">
      <c r="A753" s="66"/>
      <c r="B753" s="25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4"/>
      <c r="W753" s="24"/>
      <c r="X753" s="24"/>
      <c r="Y753" s="24"/>
      <c r="Z753" s="24"/>
      <c r="AA753" s="24"/>
      <c r="AB753" s="24"/>
    </row>
    <row r="754" ht="12.0" customHeight="1">
      <c r="A754" s="66"/>
      <c r="B754" s="25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4"/>
      <c r="W754" s="24"/>
      <c r="X754" s="24"/>
      <c r="Y754" s="24"/>
      <c r="Z754" s="24"/>
      <c r="AA754" s="24"/>
      <c r="AB754" s="24"/>
    </row>
    <row r="755" ht="12.0" customHeight="1">
      <c r="A755" s="66"/>
      <c r="B755" s="25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4"/>
      <c r="W755" s="24"/>
      <c r="X755" s="24"/>
      <c r="Y755" s="24"/>
      <c r="Z755" s="24"/>
      <c r="AA755" s="24"/>
      <c r="AB755" s="24"/>
    </row>
    <row r="756" ht="12.0" customHeight="1">
      <c r="A756" s="66"/>
      <c r="B756" s="25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4"/>
      <c r="W756" s="24"/>
      <c r="X756" s="24"/>
      <c r="Y756" s="24"/>
      <c r="Z756" s="24"/>
      <c r="AA756" s="24"/>
      <c r="AB756" s="24"/>
    </row>
    <row r="757" ht="12.0" customHeight="1">
      <c r="A757" s="66"/>
      <c r="B757" s="25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4"/>
      <c r="W757" s="24"/>
      <c r="X757" s="24"/>
      <c r="Y757" s="24"/>
      <c r="Z757" s="24"/>
      <c r="AA757" s="24"/>
      <c r="AB757" s="24"/>
    </row>
    <row r="758" ht="12.0" customHeight="1">
      <c r="A758" s="66"/>
      <c r="B758" s="25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4"/>
      <c r="W758" s="24"/>
      <c r="X758" s="24"/>
      <c r="Y758" s="24"/>
      <c r="Z758" s="24"/>
      <c r="AA758" s="24"/>
      <c r="AB758" s="24"/>
    </row>
    <row r="759" ht="12.0" customHeight="1">
      <c r="A759" s="66"/>
      <c r="B759" s="25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4"/>
      <c r="W759" s="24"/>
      <c r="X759" s="24"/>
      <c r="Y759" s="24"/>
      <c r="Z759" s="24"/>
      <c r="AA759" s="24"/>
      <c r="AB759" s="24"/>
    </row>
    <row r="760" ht="12.0" customHeight="1">
      <c r="A760" s="66"/>
      <c r="B760" s="25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4"/>
      <c r="W760" s="24"/>
      <c r="X760" s="24"/>
      <c r="Y760" s="24"/>
      <c r="Z760" s="24"/>
      <c r="AA760" s="24"/>
      <c r="AB760" s="24"/>
    </row>
    <row r="761" ht="12.0" customHeight="1">
      <c r="A761" s="66"/>
      <c r="B761" s="25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4"/>
      <c r="W761" s="24"/>
      <c r="X761" s="24"/>
      <c r="Y761" s="24"/>
      <c r="Z761" s="24"/>
      <c r="AA761" s="24"/>
      <c r="AB761" s="24"/>
    </row>
    <row r="762" ht="12.0" customHeight="1">
      <c r="A762" s="66"/>
      <c r="B762" s="25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4"/>
      <c r="W762" s="24"/>
      <c r="X762" s="24"/>
      <c r="Y762" s="24"/>
      <c r="Z762" s="24"/>
      <c r="AA762" s="24"/>
      <c r="AB762" s="24"/>
    </row>
    <row r="763" ht="12.0" customHeight="1">
      <c r="A763" s="66"/>
      <c r="B763" s="25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4"/>
      <c r="W763" s="24"/>
      <c r="X763" s="24"/>
      <c r="Y763" s="24"/>
      <c r="Z763" s="24"/>
      <c r="AA763" s="24"/>
      <c r="AB763" s="24"/>
    </row>
    <row r="764" ht="12.0" customHeight="1">
      <c r="A764" s="66"/>
      <c r="B764" s="25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4"/>
      <c r="W764" s="24"/>
      <c r="X764" s="24"/>
      <c r="Y764" s="24"/>
      <c r="Z764" s="24"/>
      <c r="AA764" s="24"/>
      <c r="AB764" s="24"/>
    </row>
    <row r="765" ht="12.0" customHeight="1">
      <c r="A765" s="66"/>
      <c r="B765" s="25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4"/>
      <c r="W765" s="24"/>
      <c r="X765" s="24"/>
      <c r="Y765" s="24"/>
      <c r="Z765" s="24"/>
      <c r="AA765" s="24"/>
      <c r="AB765" s="24"/>
    </row>
    <row r="766" ht="12.0" customHeight="1">
      <c r="A766" s="66"/>
      <c r="B766" s="25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4"/>
      <c r="W766" s="24"/>
      <c r="X766" s="24"/>
      <c r="Y766" s="24"/>
      <c r="Z766" s="24"/>
      <c r="AA766" s="24"/>
      <c r="AB766" s="24"/>
    </row>
    <row r="767" ht="12.0" customHeight="1">
      <c r="A767" s="66"/>
      <c r="B767" s="25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4"/>
      <c r="W767" s="24"/>
      <c r="X767" s="24"/>
      <c r="Y767" s="24"/>
      <c r="Z767" s="24"/>
      <c r="AA767" s="24"/>
      <c r="AB767" s="24"/>
    </row>
    <row r="768" ht="12.0" customHeight="1">
      <c r="A768" s="66"/>
      <c r="B768" s="25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4"/>
      <c r="W768" s="24"/>
      <c r="X768" s="24"/>
      <c r="Y768" s="24"/>
      <c r="Z768" s="24"/>
      <c r="AA768" s="24"/>
      <c r="AB768" s="24"/>
    </row>
    <row r="769" ht="12.0" customHeight="1">
      <c r="A769" s="66"/>
      <c r="B769" s="25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4"/>
      <c r="W769" s="24"/>
      <c r="X769" s="24"/>
      <c r="Y769" s="24"/>
      <c r="Z769" s="24"/>
      <c r="AA769" s="24"/>
      <c r="AB769" s="24"/>
    </row>
    <row r="770" ht="12.0" customHeight="1">
      <c r="A770" s="66"/>
      <c r="B770" s="25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4"/>
      <c r="W770" s="24"/>
      <c r="X770" s="24"/>
      <c r="Y770" s="24"/>
      <c r="Z770" s="24"/>
      <c r="AA770" s="24"/>
      <c r="AB770" s="24"/>
    </row>
    <row r="771" ht="12.0" customHeight="1">
      <c r="A771" s="66"/>
      <c r="B771" s="25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4"/>
      <c r="W771" s="24"/>
      <c r="X771" s="24"/>
      <c r="Y771" s="24"/>
      <c r="Z771" s="24"/>
      <c r="AA771" s="24"/>
      <c r="AB771" s="24"/>
    </row>
    <row r="772" ht="12.0" customHeight="1">
      <c r="A772" s="66"/>
      <c r="B772" s="25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4"/>
      <c r="W772" s="24"/>
      <c r="X772" s="24"/>
      <c r="Y772" s="24"/>
      <c r="Z772" s="24"/>
      <c r="AA772" s="24"/>
      <c r="AB772" s="24"/>
    </row>
    <row r="773" ht="12.0" customHeight="1">
      <c r="A773" s="66"/>
      <c r="B773" s="25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4"/>
      <c r="W773" s="24"/>
      <c r="X773" s="24"/>
      <c r="Y773" s="24"/>
      <c r="Z773" s="24"/>
      <c r="AA773" s="24"/>
      <c r="AB773" s="24"/>
    </row>
    <row r="774" ht="12.0" customHeight="1">
      <c r="A774" s="66"/>
      <c r="B774" s="25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4"/>
      <c r="W774" s="24"/>
      <c r="X774" s="24"/>
      <c r="Y774" s="24"/>
      <c r="Z774" s="24"/>
      <c r="AA774" s="24"/>
      <c r="AB774" s="24"/>
    </row>
    <row r="775" ht="12.0" customHeight="1">
      <c r="A775" s="66"/>
      <c r="B775" s="25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4"/>
      <c r="W775" s="24"/>
      <c r="X775" s="24"/>
      <c r="Y775" s="24"/>
      <c r="Z775" s="24"/>
      <c r="AA775" s="24"/>
      <c r="AB775" s="24"/>
    </row>
    <row r="776" ht="12.0" customHeight="1">
      <c r="A776" s="66"/>
      <c r="B776" s="25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4"/>
      <c r="W776" s="24"/>
      <c r="X776" s="24"/>
      <c r="Y776" s="24"/>
      <c r="Z776" s="24"/>
      <c r="AA776" s="24"/>
      <c r="AB776" s="24"/>
    </row>
    <row r="777" ht="12.0" customHeight="1">
      <c r="A777" s="66"/>
      <c r="B777" s="25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4"/>
      <c r="W777" s="24"/>
      <c r="X777" s="24"/>
      <c r="Y777" s="24"/>
      <c r="Z777" s="24"/>
      <c r="AA777" s="24"/>
      <c r="AB777" s="24"/>
    </row>
    <row r="778" ht="12.0" customHeight="1">
      <c r="A778" s="66"/>
      <c r="B778" s="25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4"/>
      <c r="W778" s="24"/>
      <c r="X778" s="24"/>
      <c r="Y778" s="24"/>
      <c r="Z778" s="24"/>
      <c r="AA778" s="24"/>
      <c r="AB778" s="24"/>
    </row>
    <row r="779" ht="12.0" customHeight="1">
      <c r="A779" s="66"/>
      <c r="B779" s="25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4"/>
      <c r="W779" s="24"/>
      <c r="X779" s="24"/>
      <c r="Y779" s="24"/>
      <c r="Z779" s="24"/>
      <c r="AA779" s="24"/>
      <c r="AB779" s="24"/>
    </row>
    <row r="780" ht="12.0" customHeight="1">
      <c r="A780" s="66"/>
      <c r="B780" s="25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4"/>
      <c r="W780" s="24"/>
      <c r="X780" s="24"/>
      <c r="Y780" s="24"/>
      <c r="Z780" s="24"/>
      <c r="AA780" s="24"/>
      <c r="AB780" s="24"/>
    </row>
    <row r="781" ht="12.0" customHeight="1">
      <c r="A781" s="66"/>
      <c r="B781" s="25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4"/>
      <c r="W781" s="24"/>
      <c r="X781" s="24"/>
      <c r="Y781" s="24"/>
      <c r="Z781" s="24"/>
      <c r="AA781" s="24"/>
      <c r="AB781" s="24"/>
    </row>
    <row r="782" ht="12.0" customHeight="1">
      <c r="A782" s="66"/>
      <c r="B782" s="25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4"/>
      <c r="W782" s="24"/>
      <c r="X782" s="24"/>
      <c r="Y782" s="24"/>
      <c r="Z782" s="24"/>
      <c r="AA782" s="24"/>
      <c r="AB782" s="24"/>
    </row>
    <row r="783" ht="12.0" customHeight="1">
      <c r="A783" s="66"/>
      <c r="B783" s="25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4"/>
      <c r="W783" s="24"/>
      <c r="X783" s="24"/>
      <c r="Y783" s="24"/>
      <c r="Z783" s="24"/>
      <c r="AA783" s="24"/>
      <c r="AB783" s="24"/>
    </row>
    <row r="784" ht="12.0" customHeight="1">
      <c r="A784" s="66"/>
      <c r="B784" s="25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4"/>
      <c r="W784" s="24"/>
      <c r="X784" s="24"/>
      <c r="Y784" s="24"/>
      <c r="Z784" s="24"/>
      <c r="AA784" s="24"/>
      <c r="AB784" s="24"/>
    </row>
    <row r="785" ht="12.0" customHeight="1">
      <c r="A785" s="66"/>
      <c r="B785" s="25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4"/>
      <c r="W785" s="24"/>
      <c r="X785" s="24"/>
      <c r="Y785" s="24"/>
      <c r="Z785" s="24"/>
      <c r="AA785" s="24"/>
      <c r="AB785" s="24"/>
    </row>
    <row r="786" ht="12.0" customHeight="1">
      <c r="A786" s="66"/>
      <c r="B786" s="25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4"/>
      <c r="W786" s="24"/>
      <c r="X786" s="24"/>
      <c r="Y786" s="24"/>
      <c r="Z786" s="24"/>
      <c r="AA786" s="24"/>
      <c r="AB786" s="24"/>
    </row>
    <row r="787" ht="12.0" customHeight="1">
      <c r="A787" s="66"/>
      <c r="B787" s="25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4"/>
      <c r="W787" s="24"/>
      <c r="X787" s="24"/>
      <c r="Y787" s="24"/>
      <c r="Z787" s="24"/>
      <c r="AA787" s="24"/>
      <c r="AB787" s="24"/>
    </row>
    <row r="788" ht="12.0" customHeight="1">
      <c r="A788" s="66"/>
      <c r="B788" s="25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4"/>
      <c r="W788" s="24"/>
      <c r="X788" s="24"/>
      <c r="Y788" s="24"/>
      <c r="Z788" s="24"/>
      <c r="AA788" s="24"/>
      <c r="AB788" s="24"/>
    </row>
    <row r="789" ht="12.0" customHeight="1">
      <c r="A789" s="66"/>
      <c r="B789" s="25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4"/>
      <c r="W789" s="24"/>
      <c r="X789" s="24"/>
      <c r="Y789" s="24"/>
      <c r="Z789" s="24"/>
      <c r="AA789" s="24"/>
      <c r="AB789" s="24"/>
    </row>
    <row r="790" ht="12.0" customHeight="1">
      <c r="A790" s="66"/>
      <c r="B790" s="25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4"/>
      <c r="W790" s="24"/>
      <c r="X790" s="24"/>
      <c r="Y790" s="24"/>
      <c r="Z790" s="24"/>
      <c r="AA790" s="24"/>
      <c r="AB790" s="24"/>
    </row>
    <row r="791" ht="12.0" customHeight="1">
      <c r="A791" s="66"/>
      <c r="B791" s="25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4"/>
      <c r="W791" s="24"/>
      <c r="X791" s="24"/>
      <c r="Y791" s="24"/>
      <c r="Z791" s="24"/>
      <c r="AA791" s="24"/>
      <c r="AB791" s="24"/>
    </row>
    <row r="792" ht="12.0" customHeight="1">
      <c r="A792" s="66"/>
      <c r="B792" s="25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4"/>
      <c r="W792" s="24"/>
      <c r="X792" s="24"/>
      <c r="Y792" s="24"/>
      <c r="Z792" s="24"/>
      <c r="AA792" s="24"/>
      <c r="AB792" s="24"/>
    </row>
    <row r="793" ht="12.0" customHeight="1">
      <c r="A793" s="66"/>
      <c r="B793" s="25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4"/>
      <c r="W793" s="24"/>
      <c r="X793" s="24"/>
      <c r="Y793" s="24"/>
      <c r="Z793" s="24"/>
      <c r="AA793" s="24"/>
      <c r="AB793" s="24"/>
    </row>
    <row r="794" ht="12.0" customHeight="1">
      <c r="A794" s="66"/>
      <c r="B794" s="25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4"/>
      <c r="W794" s="24"/>
      <c r="X794" s="24"/>
      <c r="Y794" s="24"/>
      <c r="Z794" s="24"/>
      <c r="AA794" s="24"/>
      <c r="AB794" s="24"/>
    </row>
    <row r="795" ht="12.0" customHeight="1">
      <c r="A795" s="66"/>
      <c r="B795" s="25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4"/>
      <c r="W795" s="24"/>
      <c r="X795" s="24"/>
      <c r="Y795" s="24"/>
      <c r="Z795" s="24"/>
      <c r="AA795" s="24"/>
      <c r="AB795" s="24"/>
    </row>
    <row r="796" ht="12.0" customHeight="1">
      <c r="A796" s="66"/>
      <c r="B796" s="25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4"/>
      <c r="W796" s="24"/>
      <c r="X796" s="24"/>
      <c r="Y796" s="24"/>
      <c r="Z796" s="24"/>
      <c r="AA796" s="24"/>
      <c r="AB796" s="24"/>
    </row>
    <row r="797" ht="12.0" customHeight="1">
      <c r="A797" s="66"/>
      <c r="B797" s="25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4"/>
      <c r="W797" s="24"/>
      <c r="X797" s="24"/>
      <c r="Y797" s="24"/>
      <c r="Z797" s="24"/>
      <c r="AA797" s="24"/>
      <c r="AB797" s="24"/>
    </row>
    <row r="798" ht="12.0" customHeight="1">
      <c r="A798" s="66"/>
      <c r="B798" s="25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4"/>
      <c r="W798" s="24"/>
      <c r="X798" s="24"/>
      <c r="Y798" s="24"/>
      <c r="Z798" s="24"/>
      <c r="AA798" s="24"/>
      <c r="AB798" s="24"/>
    </row>
    <row r="799" ht="12.0" customHeight="1">
      <c r="A799" s="66"/>
      <c r="B799" s="25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4"/>
      <c r="W799" s="24"/>
      <c r="X799" s="24"/>
      <c r="Y799" s="24"/>
      <c r="Z799" s="24"/>
      <c r="AA799" s="24"/>
      <c r="AB799" s="24"/>
    </row>
    <row r="800" ht="12.0" customHeight="1">
      <c r="A800" s="66"/>
      <c r="B800" s="25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4"/>
      <c r="W800" s="24"/>
      <c r="X800" s="24"/>
      <c r="Y800" s="24"/>
      <c r="Z800" s="24"/>
      <c r="AA800" s="24"/>
      <c r="AB800" s="24"/>
    </row>
    <row r="801" ht="12.0" customHeight="1">
      <c r="A801" s="66"/>
      <c r="B801" s="25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4"/>
      <c r="W801" s="24"/>
      <c r="X801" s="24"/>
      <c r="Y801" s="24"/>
      <c r="Z801" s="24"/>
      <c r="AA801" s="24"/>
      <c r="AB801" s="24"/>
    </row>
    <row r="802" ht="12.0" customHeight="1">
      <c r="A802" s="66"/>
      <c r="B802" s="25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4"/>
      <c r="W802" s="24"/>
      <c r="X802" s="24"/>
      <c r="Y802" s="24"/>
      <c r="Z802" s="24"/>
      <c r="AA802" s="24"/>
      <c r="AB802" s="24"/>
    </row>
    <row r="803" ht="12.0" customHeight="1">
      <c r="A803" s="66"/>
      <c r="B803" s="25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4"/>
      <c r="W803" s="24"/>
      <c r="X803" s="24"/>
      <c r="Y803" s="24"/>
      <c r="Z803" s="24"/>
      <c r="AA803" s="24"/>
      <c r="AB803" s="24"/>
    </row>
    <row r="804" ht="12.0" customHeight="1">
      <c r="A804" s="66"/>
      <c r="B804" s="25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4"/>
      <c r="W804" s="24"/>
      <c r="X804" s="24"/>
      <c r="Y804" s="24"/>
      <c r="Z804" s="24"/>
      <c r="AA804" s="24"/>
      <c r="AB804" s="24"/>
    </row>
    <row r="805" ht="12.0" customHeight="1">
      <c r="A805" s="66"/>
      <c r="B805" s="25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4"/>
      <c r="W805" s="24"/>
      <c r="X805" s="24"/>
      <c r="Y805" s="24"/>
      <c r="Z805" s="24"/>
      <c r="AA805" s="24"/>
      <c r="AB805" s="24"/>
    </row>
    <row r="806" ht="12.0" customHeight="1">
      <c r="A806" s="66"/>
      <c r="B806" s="25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4"/>
      <c r="W806" s="24"/>
      <c r="X806" s="24"/>
      <c r="Y806" s="24"/>
      <c r="Z806" s="24"/>
      <c r="AA806" s="24"/>
      <c r="AB806" s="24"/>
    </row>
    <row r="807" ht="12.0" customHeight="1">
      <c r="A807" s="66"/>
      <c r="B807" s="25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4"/>
      <c r="W807" s="24"/>
      <c r="X807" s="24"/>
      <c r="Y807" s="24"/>
      <c r="Z807" s="24"/>
      <c r="AA807" s="24"/>
      <c r="AB807" s="24"/>
    </row>
    <row r="808" ht="12.0" customHeight="1">
      <c r="A808" s="66"/>
      <c r="B808" s="25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4"/>
      <c r="W808" s="24"/>
      <c r="X808" s="24"/>
      <c r="Y808" s="24"/>
      <c r="Z808" s="24"/>
      <c r="AA808" s="24"/>
      <c r="AB808" s="24"/>
    </row>
    <row r="809" ht="12.0" customHeight="1">
      <c r="A809" s="66"/>
      <c r="B809" s="25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4"/>
      <c r="W809" s="24"/>
      <c r="X809" s="24"/>
      <c r="Y809" s="24"/>
      <c r="Z809" s="24"/>
      <c r="AA809" s="24"/>
      <c r="AB809" s="24"/>
    </row>
    <row r="810" ht="12.0" customHeight="1">
      <c r="A810" s="66"/>
      <c r="B810" s="25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4"/>
      <c r="W810" s="24"/>
      <c r="X810" s="24"/>
      <c r="Y810" s="24"/>
      <c r="Z810" s="24"/>
      <c r="AA810" s="24"/>
      <c r="AB810" s="24"/>
    </row>
    <row r="811" ht="12.0" customHeight="1">
      <c r="A811" s="66"/>
      <c r="B811" s="25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4"/>
      <c r="W811" s="24"/>
      <c r="X811" s="24"/>
      <c r="Y811" s="24"/>
      <c r="Z811" s="24"/>
      <c r="AA811" s="24"/>
      <c r="AB811" s="24"/>
    </row>
    <row r="812" ht="12.0" customHeight="1">
      <c r="A812" s="66"/>
      <c r="B812" s="25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4"/>
      <c r="W812" s="24"/>
      <c r="X812" s="24"/>
      <c r="Y812" s="24"/>
      <c r="Z812" s="24"/>
      <c r="AA812" s="24"/>
      <c r="AB812" s="24"/>
    </row>
    <row r="813" ht="12.0" customHeight="1">
      <c r="A813" s="66"/>
      <c r="B813" s="25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4"/>
      <c r="W813" s="24"/>
      <c r="X813" s="24"/>
      <c r="Y813" s="24"/>
      <c r="Z813" s="24"/>
      <c r="AA813" s="24"/>
      <c r="AB813" s="24"/>
    </row>
    <row r="814" ht="12.0" customHeight="1">
      <c r="A814" s="66"/>
      <c r="B814" s="25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4"/>
      <c r="W814" s="24"/>
      <c r="X814" s="24"/>
      <c r="Y814" s="24"/>
      <c r="Z814" s="24"/>
      <c r="AA814" s="24"/>
      <c r="AB814" s="24"/>
    </row>
    <row r="815" ht="12.0" customHeight="1">
      <c r="A815" s="66"/>
      <c r="B815" s="25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4"/>
      <c r="W815" s="24"/>
      <c r="X815" s="24"/>
      <c r="Y815" s="24"/>
      <c r="Z815" s="24"/>
      <c r="AA815" s="24"/>
      <c r="AB815" s="24"/>
    </row>
    <row r="816" ht="12.0" customHeight="1">
      <c r="A816" s="66"/>
      <c r="B816" s="25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4"/>
      <c r="W816" s="24"/>
      <c r="X816" s="24"/>
      <c r="Y816" s="24"/>
      <c r="Z816" s="24"/>
      <c r="AA816" s="24"/>
      <c r="AB816" s="24"/>
    </row>
    <row r="817" ht="12.0" customHeight="1">
      <c r="A817" s="66"/>
      <c r="B817" s="25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4"/>
      <c r="W817" s="24"/>
      <c r="X817" s="24"/>
      <c r="Y817" s="24"/>
      <c r="Z817" s="24"/>
      <c r="AA817" s="24"/>
      <c r="AB817" s="24"/>
    </row>
    <row r="818" ht="12.0" customHeight="1">
      <c r="A818" s="66"/>
      <c r="B818" s="25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4"/>
      <c r="W818" s="24"/>
      <c r="X818" s="24"/>
      <c r="Y818" s="24"/>
      <c r="Z818" s="24"/>
      <c r="AA818" s="24"/>
      <c r="AB818" s="24"/>
    </row>
    <row r="819" ht="12.0" customHeight="1">
      <c r="A819" s="66"/>
      <c r="B819" s="25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4"/>
      <c r="W819" s="24"/>
      <c r="X819" s="24"/>
      <c r="Y819" s="24"/>
      <c r="Z819" s="24"/>
      <c r="AA819" s="24"/>
      <c r="AB819" s="24"/>
    </row>
    <row r="820" ht="12.0" customHeight="1">
      <c r="A820" s="66"/>
      <c r="B820" s="25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4"/>
      <c r="W820" s="24"/>
      <c r="X820" s="24"/>
      <c r="Y820" s="24"/>
      <c r="Z820" s="24"/>
      <c r="AA820" s="24"/>
      <c r="AB820" s="24"/>
    </row>
    <row r="821" ht="12.0" customHeight="1">
      <c r="A821" s="66"/>
      <c r="B821" s="25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4"/>
      <c r="W821" s="24"/>
      <c r="X821" s="24"/>
      <c r="Y821" s="24"/>
      <c r="Z821" s="24"/>
      <c r="AA821" s="24"/>
      <c r="AB821" s="24"/>
    </row>
    <row r="822" ht="12.0" customHeight="1">
      <c r="A822" s="66"/>
      <c r="B822" s="25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4"/>
      <c r="W822" s="24"/>
      <c r="X822" s="24"/>
      <c r="Y822" s="24"/>
      <c r="Z822" s="24"/>
      <c r="AA822" s="24"/>
      <c r="AB822" s="24"/>
    </row>
    <row r="823" ht="12.0" customHeight="1">
      <c r="A823" s="66"/>
      <c r="B823" s="25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4"/>
      <c r="W823" s="24"/>
      <c r="X823" s="24"/>
      <c r="Y823" s="24"/>
      <c r="Z823" s="24"/>
      <c r="AA823" s="24"/>
      <c r="AB823" s="24"/>
    </row>
    <row r="824" ht="12.0" customHeight="1">
      <c r="A824" s="66"/>
      <c r="B824" s="25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4"/>
      <c r="W824" s="24"/>
      <c r="X824" s="24"/>
      <c r="Y824" s="24"/>
      <c r="Z824" s="24"/>
      <c r="AA824" s="24"/>
      <c r="AB824" s="24"/>
    </row>
    <row r="825" ht="12.0" customHeight="1">
      <c r="A825" s="66"/>
      <c r="B825" s="25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4"/>
      <c r="W825" s="24"/>
      <c r="X825" s="24"/>
      <c r="Y825" s="24"/>
      <c r="Z825" s="24"/>
      <c r="AA825" s="24"/>
      <c r="AB825" s="24"/>
    </row>
    <row r="826" ht="12.0" customHeight="1">
      <c r="A826" s="66"/>
      <c r="B826" s="25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4"/>
      <c r="W826" s="24"/>
      <c r="X826" s="24"/>
      <c r="Y826" s="24"/>
      <c r="Z826" s="24"/>
      <c r="AA826" s="24"/>
      <c r="AB826" s="24"/>
    </row>
    <row r="827" ht="12.0" customHeight="1">
      <c r="A827" s="66"/>
      <c r="B827" s="25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4"/>
      <c r="W827" s="24"/>
      <c r="X827" s="24"/>
      <c r="Y827" s="24"/>
      <c r="Z827" s="24"/>
      <c r="AA827" s="24"/>
      <c r="AB827" s="24"/>
    </row>
    <row r="828" ht="12.0" customHeight="1">
      <c r="A828" s="66"/>
      <c r="B828" s="25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4"/>
      <c r="W828" s="24"/>
      <c r="X828" s="24"/>
      <c r="Y828" s="24"/>
      <c r="Z828" s="24"/>
      <c r="AA828" s="24"/>
      <c r="AB828" s="24"/>
    </row>
    <row r="829" ht="12.0" customHeight="1">
      <c r="A829" s="66"/>
      <c r="B829" s="25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4"/>
      <c r="W829" s="24"/>
      <c r="X829" s="24"/>
      <c r="Y829" s="24"/>
      <c r="Z829" s="24"/>
      <c r="AA829" s="24"/>
      <c r="AB829" s="24"/>
    </row>
    <row r="830" ht="12.0" customHeight="1">
      <c r="A830" s="66"/>
      <c r="B830" s="25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4"/>
      <c r="W830" s="24"/>
      <c r="X830" s="24"/>
      <c r="Y830" s="24"/>
      <c r="Z830" s="24"/>
      <c r="AA830" s="24"/>
      <c r="AB830" s="24"/>
    </row>
    <row r="831" ht="12.0" customHeight="1">
      <c r="A831" s="66"/>
      <c r="B831" s="25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4"/>
      <c r="W831" s="24"/>
      <c r="X831" s="24"/>
      <c r="Y831" s="24"/>
      <c r="Z831" s="24"/>
      <c r="AA831" s="24"/>
      <c r="AB831" s="24"/>
    </row>
    <row r="832" ht="12.0" customHeight="1">
      <c r="A832" s="66"/>
      <c r="B832" s="25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4"/>
      <c r="W832" s="24"/>
      <c r="X832" s="24"/>
      <c r="Y832" s="24"/>
      <c r="Z832" s="24"/>
      <c r="AA832" s="24"/>
      <c r="AB832" s="24"/>
    </row>
    <row r="833" ht="12.0" customHeight="1">
      <c r="A833" s="66"/>
      <c r="B833" s="25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4"/>
      <c r="W833" s="24"/>
      <c r="X833" s="24"/>
      <c r="Y833" s="24"/>
      <c r="Z833" s="24"/>
      <c r="AA833" s="24"/>
      <c r="AB833" s="24"/>
    </row>
    <row r="834" ht="12.0" customHeight="1">
      <c r="A834" s="66"/>
      <c r="B834" s="25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4"/>
      <c r="W834" s="24"/>
      <c r="X834" s="24"/>
      <c r="Y834" s="24"/>
      <c r="Z834" s="24"/>
      <c r="AA834" s="24"/>
      <c r="AB834" s="24"/>
    </row>
    <row r="835" ht="12.0" customHeight="1">
      <c r="A835" s="66"/>
      <c r="B835" s="25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4"/>
      <c r="W835" s="24"/>
      <c r="X835" s="24"/>
      <c r="Y835" s="24"/>
      <c r="Z835" s="24"/>
      <c r="AA835" s="24"/>
      <c r="AB835" s="24"/>
    </row>
    <row r="836" ht="12.0" customHeight="1">
      <c r="A836" s="66"/>
      <c r="B836" s="25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4"/>
      <c r="W836" s="24"/>
      <c r="X836" s="24"/>
      <c r="Y836" s="24"/>
      <c r="Z836" s="24"/>
      <c r="AA836" s="24"/>
      <c r="AB836" s="24"/>
    </row>
    <row r="837" ht="12.0" customHeight="1">
      <c r="A837" s="66"/>
      <c r="B837" s="25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4"/>
      <c r="W837" s="24"/>
      <c r="X837" s="24"/>
      <c r="Y837" s="24"/>
      <c r="Z837" s="24"/>
      <c r="AA837" s="24"/>
      <c r="AB837" s="24"/>
    </row>
    <row r="838" ht="12.0" customHeight="1">
      <c r="A838" s="66"/>
      <c r="B838" s="25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4"/>
      <c r="W838" s="24"/>
      <c r="X838" s="24"/>
      <c r="Y838" s="24"/>
      <c r="Z838" s="24"/>
      <c r="AA838" s="24"/>
      <c r="AB838" s="24"/>
    </row>
    <row r="839" ht="12.0" customHeight="1">
      <c r="A839" s="66"/>
      <c r="B839" s="25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4"/>
      <c r="W839" s="24"/>
      <c r="X839" s="24"/>
      <c r="Y839" s="24"/>
      <c r="Z839" s="24"/>
      <c r="AA839" s="24"/>
      <c r="AB839" s="24"/>
    </row>
    <row r="840" ht="12.0" customHeight="1">
      <c r="A840" s="66"/>
      <c r="B840" s="25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4"/>
      <c r="W840" s="24"/>
      <c r="X840" s="24"/>
      <c r="Y840" s="24"/>
      <c r="Z840" s="24"/>
      <c r="AA840" s="24"/>
      <c r="AB840" s="24"/>
    </row>
    <row r="841" ht="12.0" customHeight="1">
      <c r="A841" s="66"/>
      <c r="B841" s="25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4"/>
      <c r="W841" s="24"/>
      <c r="X841" s="24"/>
      <c r="Y841" s="24"/>
      <c r="Z841" s="24"/>
      <c r="AA841" s="24"/>
      <c r="AB841" s="24"/>
    </row>
    <row r="842" ht="12.0" customHeight="1">
      <c r="A842" s="66"/>
      <c r="B842" s="25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4"/>
      <c r="W842" s="24"/>
      <c r="X842" s="24"/>
      <c r="Y842" s="24"/>
      <c r="Z842" s="24"/>
      <c r="AA842" s="24"/>
      <c r="AB842" s="24"/>
    </row>
    <row r="843" ht="12.0" customHeight="1">
      <c r="A843" s="66"/>
      <c r="B843" s="25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4"/>
      <c r="W843" s="24"/>
      <c r="X843" s="24"/>
      <c r="Y843" s="24"/>
      <c r="Z843" s="24"/>
      <c r="AA843" s="24"/>
      <c r="AB843" s="24"/>
    </row>
    <row r="844" ht="12.0" customHeight="1">
      <c r="A844" s="66"/>
      <c r="B844" s="25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4"/>
      <c r="W844" s="24"/>
      <c r="X844" s="24"/>
      <c r="Y844" s="24"/>
      <c r="Z844" s="24"/>
      <c r="AA844" s="24"/>
      <c r="AB844" s="24"/>
    </row>
    <row r="845" ht="12.0" customHeight="1">
      <c r="A845" s="66"/>
      <c r="B845" s="25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4"/>
      <c r="W845" s="24"/>
      <c r="X845" s="24"/>
      <c r="Y845" s="24"/>
      <c r="Z845" s="24"/>
      <c r="AA845" s="24"/>
      <c r="AB845" s="24"/>
    </row>
    <row r="846" ht="12.0" customHeight="1">
      <c r="A846" s="66"/>
      <c r="B846" s="25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4"/>
      <c r="W846" s="24"/>
      <c r="X846" s="24"/>
      <c r="Y846" s="24"/>
      <c r="Z846" s="24"/>
      <c r="AA846" s="24"/>
      <c r="AB846" s="24"/>
    </row>
    <row r="847" ht="12.0" customHeight="1">
      <c r="A847" s="66"/>
      <c r="B847" s="25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4"/>
      <c r="W847" s="24"/>
      <c r="X847" s="24"/>
      <c r="Y847" s="24"/>
      <c r="Z847" s="24"/>
      <c r="AA847" s="24"/>
      <c r="AB847" s="24"/>
    </row>
    <row r="848" ht="12.0" customHeight="1">
      <c r="A848" s="66"/>
      <c r="B848" s="25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4"/>
      <c r="W848" s="24"/>
      <c r="X848" s="24"/>
      <c r="Y848" s="24"/>
      <c r="Z848" s="24"/>
      <c r="AA848" s="24"/>
      <c r="AB848" s="24"/>
    </row>
    <row r="849" ht="12.0" customHeight="1">
      <c r="A849" s="66"/>
      <c r="B849" s="25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4"/>
      <c r="W849" s="24"/>
      <c r="X849" s="24"/>
      <c r="Y849" s="24"/>
      <c r="Z849" s="24"/>
      <c r="AA849" s="24"/>
      <c r="AB849" s="24"/>
    </row>
    <row r="850" ht="12.0" customHeight="1">
      <c r="A850" s="66"/>
      <c r="B850" s="25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4"/>
      <c r="W850" s="24"/>
      <c r="X850" s="24"/>
      <c r="Y850" s="24"/>
      <c r="Z850" s="24"/>
      <c r="AA850" s="24"/>
      <c r="AB850" s="24"/>
    </row>
    <row r="851" ht="12.0" customHeight="1">
      <c r="A851" s="66"/>
      <c r="B851" s="25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4"/>
      <c r="W851" s="24"/>
      <c r="X851" s="24"/>
      <c r="Y851" s="24"/>
      <c r="Z851" s="24"/>
      <c r="AA851" s="24"/>
      <c r="AB851" s="24"/>
    </row>
    <row r="852" ht="12.0" customHeight="1">
      <c r="A852" s="66"/>
      <c r="B852" s="25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4"/>
      <c r="W852" s="24"/>
      <c r="X852" s="24"/>
      <c r="Y852" s="24"/>
      <c r="Z852" s="24"/>
      <c r="AA852" s="24"/>
      <c r="AB852" s="24"/>
    </row>
    <row r="853" ht="12.0" customHeight="1">
      <c r="A853" s="66"/>
      <c r="B853" s="25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4"/>
      <c r="W853" s="24"/>
      <c r="X853" s="24"/>
      <c r="Y853" s="24"/>
      <c r="Z853" s="24"/>
      <c r="AA853" s="24"/>
      <c r="AB853" s="24"/>
    </row>
    <row r="854" ht="12.0" customHeight="1">
      <c r="A854" s="66"/>
      <c r="B854" s="25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4"/>
      <c r="W854" s="24"/>
      <c r="X854" s="24"/>
      <c r="Y854" s="24"/>
      <c r="Z854" s="24"/>
      <c r="AA854" s="24"/>
      <c r="AB854" s="24"/>
    </row>
    <row r="855" ht="12.0" customHeight="1">
      <c r="A855" s="66"/>
      <c r="B855" s="25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4"/>
      <c r="W855" s="24"/>
      <c r="X855" s="24"/>
      <c r="Y855" s="24"/>
      <c r="Z855" s="24"/>
      <c r="AA855" s="24"/>
      <c r="AB855" s="24"/>
    </row>
    <row r="856" ht="12.0" customHeight="1">
      <c r="A856" s="66"/>
      <c r="B856" s="25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4"/>
      <c r="W856" s="24"/>
      <c r="X856" s="24"/>
      <c r="Y856" s="24"/>
      <c r="Z856" s="24"/>
      <c r="AA856" s="24"/>
      <c r="AB856" s="24"/>
    </row>
    <row r="857" ht="12.0" customHeight="1">
      <c r="A857" s="66"/>
      <c r="B857" s="25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4"/>
      <c r="W857" s="24"/>
      <c r="X857" s="24"/>
      <c r="Y857" s="24"/>
      <c r="Z857" s="24"/>
      <c r="AA857" s="24"/>
      <c r="AB857" s="24"/>
    </row>
    <row r="858" ht="12.0" customHeight="1">
      <c r="A858" s="66"/>
      <c r="B858" s="25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4"/>
      <c r="W858" s="24"/>
      <c r="X858" s="24"/>
      <c r="Y858" s="24"/>
      <c r="Z858" s="24"/>
      <c r="AA858" s="24"/>
      <c r="AB858" s="24"/>
    </row>
    <row r="859" ht="12.0" customHeight="1">
      <c r="A859" s="66"/>
      <c r="B859" s="25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4"/>
      <c r="W859" s="24"/>
      <c r="X859" s="24"/>
      <c r="Y859" s="24"/>
      <c r="Z859" s="24"/>
      <c r="AA859" s="24"/>
      <c r="AB859" s="24"/>
    </row>
    <row r="860" ht="12.0" customHeight="1">
      <c r="A860" s="66"/>
      <c r="B860" s="25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4"/>
      <c r="W860" s="24"/>
      <c r="X860" s="24"/>
      <c r="Y860" s="24"/>
      <c r="Z860" s="24"/>
      <c r="AA860" s="24"/>
      <c r="AB860" s="24"/>
    </row>
    <row r="861" ht="12.0" customHeight="1">
      <c r="A861" s="66"/>
      <c r="B861" s="25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4"/>
      <c r="W861" s="24"/>
      <c r="X861" s="24"/>
      <c r="Y861" s="24"/>
      <c r="Z861" s="24"/>
      <c r="AA861" s="24"/>
      <c r="AB861" s="24"/>
    </row>
    <row r="862" ht="12.0" customHeight="1">
      <c r="A862" s="66"/>
      <c r="B862" s="25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4"/>
      <c r="W862" s="24"/>
      <c r="X862" s="24"/>
      <c r="Y862" s="24"/>
      <c r="Z862" s="24"/>
      <c r="AA862" s="24"/>
      <c r="AB862" s="24"/>
    </row>
    <row r="863" ht="12.0" customHeight="1">
      <c r="A863" s="66"/>
      <c r="B863" s="25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4"/>
      <c r="W863" s="24"/>
      <c r="X863" s="24"/>
      <c r="Y863" s="24"/>
      <c r="Z863" s="24"/>
      <c r="AA863" s="24"/>
      <c r="AB863" s="24"/>
    </row>
    <row r="864" ht="12.0" customHeight="1">
      <c r="A864" s="66"/>
      <c r="B864" s="25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4"/>
      <c r="W864" s="24"/>
      <c r="X864" s="24"/>
      <c r="Y864" s="24"/>
      <c r="Z864" s="24"/>
      <c r="AA864" s="24"/>
      <c r="AB864" s="24"/>
    </row>
    <row r="865" ht="12.0" customHeight="1">
      <c r="A865" s="66"/>
      <c r="B865" s="25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4"/>
      <c r="W865" s="24"/>
      <c r="X865" s="24"/>
      <c r="Y865" s="24"/>
      <c r="Z865" s="24"/>
      <c r="AA865" s="24"/>
      <c r="AB865" s="24"/>
    </row>
    <row r="866" ht="12.0" customHeight="1">
      <c r="A866" s="66"/>
      <c r="B866" s="25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4"/>
      <c r="W866" s="24"/>
      <c r="X866" s="24"/>
      <c r="Y866" s="24"/>
      <c r="Z866" s="24"/>
      <c r="AA866" s="24"/>
      <c r="AB866" s="24"/>
    </row>
    <row r="867" ht="12.0" customHeight="1">
      <c r="A867" s="66"/>
      <c r="B867" s="25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4"/>
      <c r="W867" s="24"/>
      <c r="X867" s="24"/>
      <c r="Y867" s="24"/>
      <c r="Z867" s="24"/>
      <c r="AA867" s="24"/>
      <c r="AB867" s="24"/>
    </row>
    <row r="868" ht="12.0" customHeight="1">
      <c r="A868" s="66"/>
      <c r="B868" s="25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4"/>
      <c r="W868" s="24"/>
      <c r="X868" s="24"/>
      <c r="Y868" s="24"/>
      <c r="Z868" s="24"/>
      <c r="AA868" s="24"/>
      <c r="AB868" s="24"/>
    </row>
    <row r="869" ht="12.0" customHeight="1">
      <c r="A869" s="66"/>
      <c r="B869" s="25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4"/>
      <c r="W869" s="24"/>
      <c r="X869" s="24"/>
      <c r="Y869" s="24"/>
      <c r="Z869" s="24"/>
      <c r="AA869" s="24"/>
      <c r="AB869" s="24"/>
    </row>
    <row r="870" ht="12.0" customHeight="1">
      <c r="A870" s="66"/>
      <c r="B870" s="25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4"/>
      <c r="W870" s="24"/>
      <c r="X870" s="24"/>
      <c r="Y870" s="24"/>
      <c r="Z870" s="24"/>
      <c r="AA870" s="24"/>
      <c r="AB870" s="24"/>
    </row>
    <row r="871" ht="12.0" customHeight="1">
      <c r="A871" s="66"/>
      <c r="B871" s="25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4"/>
      <c r="W871" s="24"/>
      <c r="X871" s="24"/>
      <c r="Y871" s="24"/>
      <c r="Z871" s="24"/>
      <c r="AA871" s="24"/>
      <c r="AB871" s="24"/>
    </row>
    <row r="872" ht="12.0" customHeight="1">
      <c r="A872" s="66"/>
      <c r="B872" s="25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4"/>
      <c r="W872" s="24"/>
      <c r="X872" s="24"/>
      <c r="Y872" s="24"/>
      <c r="Z872" s="24"/>
      <c r="AA872" s="24"/>
      <c r="AB872" s="24"/>
    </row>
    <row r="873" ht="12.0" customHeight="1">
      <c r="A873" s="66"/>
      <c r="B873" s="25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4"/>
      <c r="W873" s="24"/>
      <c r="X873" s="24"/>
      <c r="Y873" s="24"/>
      <c r="Z873" s="24"/>
      <c r="AA873" s="24"/>
      <c r="AB873" s="24"/>
    </row>
    <row r="874" ht="12.0" customHeight="1">
      <c r="A874" s="66"/>
      <c r="B874" s="25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4"/>
      <c r="W874" s="24"/>
      <c r="X874" s="24"/>
      <c r="Y874" s="24"/>
      <c r="Z874" s="24"/>
      <c r="AA874" s="24"/>
      <c r="AB874" s="24"/>
    </row>
    <row r="875" ht="12.0" customHeight="1">
      <c r="A875" s="66"/>
      <c r="B875" s="25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4"/>
      <c r="W875" s="24"/>
      <c r="X875" s="24"/>
      <c r="Y875" s="24"/>
      <c r="Z875" s="24"/>
      <c r="AA875" s="24"/>
      <c r="AB875" s="24"/>
    </row>
    <row r="876" ht="12.0" customHeight="1">
      <c r="A876" s="66"/>
      <c r="B876" s="25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4"/>
      <c r="W876" s="24"/>
      <c r="X876" s="24"/>
      <c r="Y876" s="24"/>
      <c r="Z876" s="24"/>
      <c r="AA876" s="24"/>
      <c r="AB876" s="24"/>
    </row>
    <row r="877" ht="12.0" customHeight="1">
      <c r="A877" s="66"/>
      <c r="B877" s="25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4"/>
      <c r="W877" s="24"/>
      <c r="X877" s="24"/>
      <c r="Y877" s="24"/>
      <c r="Z877" s="24"/>
      <c r="AA877" s="24"/>
      <c r="AB877" s="24"/>
    </row>
    <row r="878" ht="12.0" customHeight="1">
      <c r="A878" s="66"/>
      <c r="B878" s="25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4"/>
      <c r="W878" s="24"/>
      <c r="X878" s="24"/>
      <c r="Y878" s="24"/>
      <c r="Z878" s="24"/>
      <c r="AA878" s="24"/>
      <c r="AB878" s="24"/>
    </row>
    <row r="879" ht="12.0" customHeight="1">
      <c r="A879" s="66"/>
      <c r="B879" s="25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4"/>
      <c r="W879" s="24"/>
      <c r="X879" s="24"/>
      <c r="Y879" s="24"/>
      <c r="Z879" s="24"/>
      <c r="AA879" s="24"/>
      <c r="AB879" s="24"/>
    </row>
    <row r="880" ht="12.0" customHeight="1">
      <c r="A880" s="66"/>
      <c r="B880" s="25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4"/>
      <c r="W880" s="24"/>
      <c r="X880" s="24"/>
      <c r="Y880" s="24"/>
      <c r="Z880" s="24"/>
      <c r="AA880" s="24"/>
      <c r="AB880" s="24"/>
    </row>
    <row r="881" ht="12.0" customHeight="1">
      <c r="A881" s="66"/>
      <c r="B881" s="25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4"/>
      <c r="W881" s="24"/>
      <c r="X881" s="24"/>
      <c r="Y881" s="24"/>
      <c r="Z881" s="24"/>
      <c r="AA881" s="24"/>
      <c r="AB881" s="24"/>
    </row>
    <row r="882" ht="12.0" customHeight="1">
      <c r="A882" s="66"/>
      <c r="B882" s="25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4"/>
      <c r="W882" s="24"/>
      <c r="X882" s="24"/>
      <c r="Y882" s="24"/>
      <c r="Z882" s="24"/>
      <c r="AA882" s="24"/>
      <c r="AB882" s="24"/>
    </row>
    <row r="883" ht="12.0" customHeight="1">
      <c r="A883" s="66"/>
      <c r="B883" s="25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4"/>
      <c r="W883" s="24"/>
      <c r="X883" s="24"/>
      <c r="Y883" s="24"/>
      <c r="Z883" s="24"/>
      <c r="AA883" s="24"/>
      <c r="AB883" s="24"/>
    </row>
    <row r="884" ht="12.0" customHeight="1">
      <c r="A884" s="66"/>
      <c r="B884" s="25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4"/>
      <c r="W884" s="24"/>
      <c r="X884" s="24"/>
      <c r="Y884" s="24"/>
      <c r="Z884" s="24"/>
      <c r="AA884" s="24"/>
      <c r="AB884" s="24"/>
    </row>
    <row r="885" ht="12.0" customHeight="1">
      <c r="A885" s="66"/>
      <c r="B885" s="25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4"/>
      <c r="W885" s="24"/>
      <c r="X885" s="24"/>
      <c r="Y885" s="24"/>
      <c r="Z885" s="24"/>
      <c r="AA885" s="24"/>
      <c r="AB885" s="24"/>
    </row>
    <row r="886" ht="12.0" customHeight="1">
      <c r="A886" s="66"/>
      <c r="B886" s="25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4"/>
      <c r="W886" s="24"/>
      <c r="X886" s="24"/>
      <c r="Y886" s="24"/>
      <c r="Z886" s="24"/>
      <c r="AA886" s="24"/>
      <c r="AB886" s="24"/>
    </row>
    <row r="887" ht="12.0" customHeight="1">
      <c r="A887" s="66"/>
      <c r="B887" s="25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4"/>
      <c r="W887" s="24"/>
      <c r="X887" s="24"/>
      <c r="Y887" s="24"/>
      <c r="Z887" s="24"/>
      <c r="AA887" s="24"/>
      <c r="AB887" s="24"/>
    </row>
    <row r="888" ht="12.0" customHeight="1">
      <c r="A888" s="66"/>
      <c r="B888" s="25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4"/>
      <c r="W888" s="24"/>
      <c r="X888" s="24"/>
      <c r="Y888" s="24"/>
      <c r="Z888" s="24"/>
      <c r="AA888" s="24"/>
      <c r="AB888" s="24"/>
    </row>
    <row r="889" ht="12.0" customHeight="1">
      <c r="A889" s="66"/>
      <c r="B889" s="25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4"/>
      <c r="W889" s="24"/>
      <c r="X889" s="24"/>
      <c r="Y889" s="24"/>
      <c r="Z889" s="24"/>
      <c r="AA889" s="24"/>
      <c r="AB889" s="24"/>
    </row>
    <row r="890" ht="12.0" customHeight="1">
      <c r="A890" s="66"/>
      <c r="B890" s="25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4"/>
      <c r="W890" s="24"/>
      <c r="X890" s="24"/>
      <c r="Y890" s="24"/>
      <c r="Z890" s="24"/>
      <c r="AA890" s="24"/>
      <c r="AB890" s="24"/>
    </row>
    <row r="891" ht="12.0" customHeight="1">
      <c r="A891" s="66"/>
      <c r="B891" s="25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4"/>
      <c r="W891" s="24"/>
      <c r="X891" s="24"/>
      <c r="Y891" s="24"/>
      <c r="Z891" s="24"/>
      <c r="AA891" s="24"/>
      <c r="AB891" s="24"/>
    </row>
    <row r="892" ht="12.0" customHeight="1">
      <c r="A892" s="66"/>
      <c r="B892" s="25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4"/>
      <c r="W892" s="24"/>
      <c r="X892" s="24"/>
      <c r="Y892" s="24"/>
      <c r="Z892" s="24"/>
      <c r="AA892" s="24"/>
      <c r="AB892" s="24"/>
    </row>
    <row r="893" ht="12.0" customHeight="1">
      <c r="A893" s="66"/>
      <c r="B893" s="25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4"/>
      <c r="W893" s="24"/>
      <c r="X893" s="24"/>
      <c r="Y893" s="24"/>
      <c r="Z893" s="24"/>
      <c r="AA893" s="24"/>
      <c r="AB893" s="24"/>
    </row>
    <row r="894" ht="12.0" customHeight="1">
      <c r="A894" s="66"/>
      <c r="B894" s="25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4"/>
      <c r="W894" s="24"/>
      <c r="X894" s="24"/>
      <c r="Y894" s="24"/>
      <c r="Z894" s="24"/>
      <c r="AA894" s="24"/>
      <c r="AB894" s="24"/>
    </row>
    <row r="895" ht="12.0" customHeight="1">
      <c r="A895" s="66"/>
      <c r="B895" s="25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4"/>
      <c r="W895" s="24"/>
      <c r="X895" s="24"/>
      <c r="Y895" s="24"/>
      <c r="Z895" s="24"/>
      <c r="AA895" s="24"/>
      <c r="AB895" s="24"/>
    </row>
    <row r="896" ht="12.0" customHeight="1">
      <c r="A896" s="66"/>
      <c r="B896" s="25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4"/>
      <c r="W896" s="24"/>
      <c r="X896" s="24"/>
      <c r="Y896" s="24"/>
      <c r="Z896" s="24"/>
      <c r="AA896" s="24"/>
      <c r="AB896" s="24"/>
    </row>
    <row r="897" ht="12.0" customHeight="1">
      <c r="A897" s="66"/>
      <c r="B897" s="25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4"/>
      <c r="W897" s="24"/>
      <c r="X897" s="24"/>
      <c r="Y897" s="24"/>
      <c r="Z897" s="24"/>
      <c r="AA897" s="24"/>
      <c r="AB897" s="24"/>
    </row>
    <row r="898" ht="12.0" customHeight="1">
      <c r="A898" s="66"/>
      <c r="B898" s="25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4"/>
      <c r="W898" s="24"/>
      <c r="X898" s="24"/>
      <c r="Y898" s="24"/>
      <c r="Z898" s="24"/>
      <c r="AA898" s="24"/>
      <c r="AB898" s="24"/>
    </row>
    <row r="899" ht="12.0" customHeight="1">
      <c r="A899" s="66"/>
      <c r="B899" s="25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4"/>
      <c r="W899" s="24"/>
      <c r="X899" s="24"/>
      <c r="Y899" s="24"/>
      <c r="Z899" s="24"/>
      <c r="AA899" s="24"/>
      <c r="AB899" s="24"/>
    </row>
    <row r="900" ht="12.0" customHeight="1">
      <c r="A900" s="66"/>
      <c r="B900" s="25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4"/>
      <c r="W900" s="24"/>
      <c r="X900" s="24"/>
      <c r="Y900" s="24"/>
      <c r="Z900" s="24"/>
      <c r="AA900" s="24"/>
      <c r="AB900" s="24"/>
    </row>
    <row r="901" ht="12.0" customHeight="1">
      <c r="A901" s="66"/>
      <c r="B901" s="25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4"/>
      <c r="W901" s="24"/>
      <c r="X901" s="24"/>
      <c r="Y901" s="24"/>
      <c r="Z901" s="24"/>
      <c r="AA901" s="24"/>
      <c r="AB901" s="24"/>
    </row>
    <row r="902" ht="12.0" customHeight="1">
      <c r="A902" s="66"/>
      <c r="B902" s="25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4"/>
      <c r="W902" s="24"/>
      <c r="X902" s="24"/>
      <c r="Y902" s="24"/>
      <c r="Z902" s="24"/>
      <c r="AA902" s="24"/>
      <c r="AB902" s="24"/>
    </row>
    <row r="903" ht="12.0" customHeight="1">
      <c r="A903" s="66"/>
      <c r="B903" s="25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4"/>
      <c r="W903" s="24"/>
      <c r="X903" s="24"/>
      <c r="Y903" s="24"/>
      <c r="Z903" s="24"/>
      <c r="AA903" s="24"/>
      <c r="AB903" s="24"/>
    </row>
    <row r="904" ht="12.0" customHeight="1">
      <c r="A904" s="66"/>
      <c r="B904" s="25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4"/>
      <c r="W904" s="24"/>
      <c r="X904" s="24"/>
      <c r="Y904" s="24"/>
      <c r="Z904" s="24"/>
      <c r="AA904" s="24"/>
      <c r="AB904" s="24"/>
    </row>
    <row r="905" ht="12.0" customHeight="1">
      <c r="A905" s="66"/>
      <c r="B905" s="25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4"/>
      <c r="W905" s="24"/>
      <c r="X905" s="24"/>
      <c r="Y905" s="24"/>
      <c r="Z905" s="24"/>
      <c r="AA905" s="24"/>
      <c r="AB905" s="24"/>
    </row>
    <row r="906" ht="12.0" customHeight="1">
      <c r="A906" s="66"/>
      <c r="B906" s="25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4"/>
      <c r="W906" s="24"/>
      <c r="X906" s="24"/>
      <c r="Y906" s="24"/>
      <c r="Z906" s="24"/>
      <c r="AA906" s="24"/>
      <c r="AB906" s="24"/>
    </row>
    <row r="907" ht="12.0" customHeight="1">
      <c r="A907" s="66"/>
      <c r="B907" s="25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4"/>
      <c r="W907" s="24"/>
      <c r="X907" s="24"/>
      <c r="Y907" s="24"/>
      <c r="Z907" s="24"/>
      <c r="AA907" s="24"/>
      <c r="AB907" s="24"/>
    </row>
    <row r="908" ht="12.0" customHeight="1">
      <c r="A908" s="66"/>
      <c r="B908" s="25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4"/>
      <c r="W908" s="24"/>
      <c r="X908" s="24"/>
      <c r="Y908" s="24"/>
      <c r="Z908" s="24"/>
      <c r="AA908" s="24"/>
      <c r="AB908" s="24"/>
    </row>
    <row r="909" ht="12.0" customHeight="1">
      <c r="A909" s="66"/>
      <c r="B909" s="25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4"/>
      <c r="W909" s="24"/>
      <c r="X909" s="24"/>
      <c r="Y909" s="24"/>
      <c r="Z909" s="24"/>
      <c r="AA909" s="24"/>
      <c r="AB909" s="24"/>
    </row>
    <row r="910" ht="12.0" customHeight="1">
      <c r="A910" s="66"/>
      <c r="B910" s="25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4"/>
      <c r="W910" s="24"/>
      <c r="X910" s="24"/>
      <c r="Y910" s="24"/>
      <c r="Z910" s="24"/>
      <c r="AA910" s="24"/>
      <c r="AB910" s="24"/>
    </row>
    <row r="911" ht="12.0" customHeight="1">
      <c r="A911" s="66"/>
      <c r="B911" s="25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4"/>
      <c r="W911" s="24"/>
      <c r="X911" s="24"/>
      <c r="Y911" s="24"/>
      <c r="Z911" s="24"/>
      <c r="AA911" s="24"/>
      <c r="AB911" s="24"/>
    </row>
    <row r="912" ht="12.0" customHeight="1">
      <c r="A912" s="66"/>
      <c r="B912" s="25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4"/>
      <c r="W912" s="24"/>
      <c r="X912" s="24"/>
      <c r="Y912" s="24"/>
      <c r="Z912" s="24"/>
      <c r="AA912" s="24"/>
      <c r="AB912" s="24"/>
    </row>
    <row r="913" ht="12.0" customHeight="1">
      <c r="A913" s="66"/>
      <c r="B913" s="25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4"/>
      <c r="W913" s="24"/>
      <c r="X913" s="24"/>
      <c r="Y913" s="24"/>
      <c r="Z913" s="24"/>
      <c r="AA913" s="24"/>
      <c r="AB913" s="24"/>
    </row>
    <row r="914" ht="12.0" customHeight="1">
      <c r="A914" s="66"/>
      <c r="B914" s="25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4"/>
      <c r="W914" s="24"/>
      <c r="X914" s="24"/>
      <c r="Y914" s="24"/>
      <c r="Z914" s="24"/>
      <c r="AA914" s="24"/>
      <c r="AB914" s="24"/>
    </row>
    <row r="915" ht="12.0" customHeight="1">
      <c r="A915" s="66"/>
      <c r="B915" s="25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4"/>
      <c r="W915" s="24"/>
      <c r="X915" s="24"/>
      <c r="Y915" s="24"/>
      <c r="Z915" s="24"/>
      <c r="AA915" s="24"/>
      <c r="AB915" s="24"/>
    </row>
    <row r="916" ht="12.0" customHeight="1">
      <c r="A916" s="66"/>
      <c r="B916" s="25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4"/>
      <c r="W916" s="24"/>
      <c r="X916" s="24"/>
      <c r="Y916" s="24"/>
      <c r="Z916" s="24"/>
      <c r="AA916" s="24"/>
      <c r="AB916" s="24"/>
    </row>
    <row r="917" ht="12.0" customHeight="1">
      <c r="A917" s="66"/>
      <c r="B917" s="25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4"/>
      <c r="W917" s="24"/>
      <c r="X917" s="24"/>
      <c r="Y917" s="24"/>
      <c r="Z917" s="24"/>
      <c r="AA917" s="24"/>
      <c r="AB917" s="24"/>
    </row>
    <row r="918" ht="12.0" customHeight="1">
      <c r="A918" s="66"/>
      <c r="B918" s="25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4"/>
      <c r="W918" s="24"/>
      <c r="X918" s="24"/>
      <c r="Y918" s="24"/>
      <c r="Z918" s="24"/>
      <c r="AA918" s="24"/>
      <c r="AB918" s="24"/>
    </row>
    <row r="919" ht="12.0" customHeight="1">
      <c r="A919" s="66"/>
      <c r="B919" s="25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4"/>
      <c r="W919" s="24"/>
      <c r="X919" s="24"/>
      <c r="Y919" s="24"/>
      <c r="Z919" s="24"/>
      <c r="AA919" s="24"/>
      <c r="AB919" s="24"/>
    </row>
    <row r="920" ht="12.0" customHeight="1">
      <c r="A920" s="66"/>
      <c r="B920" s="25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4"/>
      <c r="W920" s="24"/>
      <c r="X920" s="24"/>
      <c r="Y920" s="24"/>
      <c r="Z920" s="24"/>
      <c r="AA920" s="24"/>
      <c r="AB920" s="24"/>
    </row>
    <row r="921" ht="12.0" customHeight="1">
      <c r="A921" s="66"/>
      <c r="B921" s="25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4"/>
      <c r="W921" s="24"/>
      <c r="X921" s="24"/>
      <c r="Y921" s="24"/>
      <c r="Z921" s="24"/>
      <c r="AA921" s="24"/>
      <c r="AB921" s="24"/>
    </row>
    <row r="922" ht="12.0" customHeight="1">
      <c r="A922" s="66"/>
      <c r="B922" s="25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4"/>
      <c r="W922" s="24"/>
      <c r="X922" s="24"/>
      <c r="Y922" s="24"/>
      <c r="Z922" s="24"/>
      <c r="AA922" s="24"/>
      <c r="AB922" s="24"/>
    </row>
    <row r="923" ht="12.0" customHeight="1">
      <c r="A923" s="66"/>
      <c r="B923" s="25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4"/>
      <c r="W923" s="24"/>
      <c r="X923" s="24"/>
      <c r="Y923" s="24"/>
      <c r="Z923" s="24"/>
      <c r="AA923" s="24"/>
      <c r="AB923" s="24"/>
    </row>
    <row r="924" ht="12.0" customHeight="1">
      <c r="A924" s="66"/>
      <c r="B924" s="25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4"/>
      <c r="W924" s="24"/>
      <c r="X924" s="24"/>
      <c r="Y924" s="24"/>
      <c r="Z924" s="24"/>
      <c r="AA924" s="24"/>
      <c r="AB924" s="24"/>
    </row>
    <row r="925" ht="12.0" customHeight="1">
      <c r="A925" s="66"/>
      <c r="B925" s="25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4"/>
      <c r="W925" s="24"/>
      <c r="X925" s="24"/>
      <c r="Y925" s="24"/>
      <c r="Z925" s="24"/>
      <c r="AA925" s="24"/>
      <c r="AB925" s="24"/>
    </row>
    <row r="926" ht="12.0" customHeight="1">
      <c r="A926" s="66"/>
      <c r="B926" s="25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4"/>
      <c r="W926" s="24"/>
      <c r="X926" s="24"/>
      <c r="Y926" s="24"/>
      <c r="Z926" s="24"/>
      <c r="AA926" s="24"/>
      <c r="AB926" s="24"/>
    </row>
    <row r="927" ht="12.0" customHeight="1">
      <c r="A927" s="66"/>
      <c r="B927" s="25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4"/>
      <c r="W927" s="24"/>
      <c r="X927" s="24"/>
      <c r="Y927" s="24"/>
      <c r="Z927" s="24"/>
      <c r="AA927" s="24"/>
      <c r="AB927" s="24"/>
    </row>
    <row r="928" ht="12.0" customHeight="1">
      <c r="A928" s="66"/>
      <c r="B928" s="25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4"/>
      <c r="W928" s="24"/>
      <c r="X928" s="24"/>
      <c r="Y928" s="24"/>
      <c r="Z928" s="24"/>
      <c r="AA928" s="24"/>
      <c r="AB928" s="24"/>
    </row>
    <row r="929" ht="12.0" customHeight="1">
      <c r="A929" s="66"/>
      <c r="B929" s="25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4"/>
      <c r="W929" s="24"/>
      <c r="X929" s="24"/>
      <c r="Y929" s="24"/>
      <c r="Z929" s="24"/>
      <c r="AA929" s="24"/>
      <c r="AB929" s="24"/>
    </row>
    <row r="930" ht="12.0" customHeight="1">
      <c r="A930" s="66"/>
      <c r="B930" s="25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4"/>
      <c r="W930" s="24"/>
      <c r="X930" s="24"/>
      <c r="Y930" s="24"/>
      <c r="Z930" s="24"/>
      <c r="AA930" s="24"/>
      <c r="AB930" s="24"/>
    </row>
    <row r="931" ht="12.0" customHeight="1">
      <c r="A931" s="66"/>
      <c r="B931" s="25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4"/>
      <c r="W931" s="24"/>
      <c r="X931" s="24"/>
      <c r="Y931" s="24"/>
      <c r="Z931" s="24"/>
      <c r="AA931" s="24"/>
      <c r="AB931" s="24"/>
    </row>
    <row r="932" ht="12.0" customHeight="1">
      <c r="A932" s="66"/>
      <c r="B932" s="25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4"/>
      <c r="W932" s="24"/>
      <c r="X932" s="24"/>
      <c r="Y932" s="24"/>
      <c r="Z932" s="24"/>
      <c r="AA932" s="24"/>
      <c r="AB932" s="24"/>
    </row>
    <row r="933" ht="12.0" customHeight="1">
      <c r="A933" s="66"/>
      <c r="B933" s="25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4"/>
      <c r="W933" s="24"/>
      <c r="X933" s="24"/>
      <c r="Y933" s="24"/>
      <c r="Z933" s="24"/>
      <c r="AA933" s="24"/>
      <c r="AB933" s="24"/>
    </row>
    <row r="934" ht="12.0" customHeight="1">
      <c r="A934" s="66"/>
      <c r="B934" s="25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4"/>
      <c r="W934" s="24"/>
      <c r="X934" s="24"/>
      <c r="Y934" s="24"/>
      <c r="Z934" s="24"/>
      <c r="AA934" s="24"/>
      <c r="AB934" s="24"/>
    </row>
    <row r="935" ht="12.0" customHeight="1">
      <c r="A935" s="66"/>
      <c r="B935" s="25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4"/>
      <c r="W935" s="24"/>
      <c r="X935" s="24"/>
      <c r="Y935" s="24"/>
      <c r="Z935" s="24"/>
      <c r="AA935" s="24"/>
      <c r="AB935" s="24"/>
    </row>
    <row r="936" ht="12.0" customHeight="1">
      <c r="A936" s="66"/>
      <c r="B936" s="25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4"/>
      <c r="W936" s="24"/>
      <c r="X936" s="24"/>
      <c r="Y936" s="24"/>
      <c r="Z936" s="24"/>
      <c r="AA936" s="24"/>
      <c r="AB936" s="24"/>
    </row>
    <row r="937" ht="12.0" customHeight="1">
      <c r="A937" s="66"/>
      <c r="B937" s="25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4"/>
      <c r="W937" s="24"/>
      <c r="X937" s="24"/>
      <c r="Y937" s="24"/>
      <c r="Z937" s="24"/>
      <c r="AA937" s="24"/>
      <c r="AB937" s="24"/>
    </row>
    <row r="938" ht="12.0" customHeight="1">
      <c r="A938" s="66"/>
      <c r="B938" s="25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4"/>
      <c r="W938" s="24"/>
      <c r="X938" s="24"/>
      <c r="Y938" s="24"/>
      <c r="Z938" s="24"/>
      <c r="AA938" s="24"/>
      <c r="AB938" s="24"/>
    </row>
    <row r="939" ht="12.0" customHeight="1">
      <c r="A939" s="66"/>
      <c r="B939" s="25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4"/>
      <c r="W939" s="24"/>
      <c r="X939" s="24"/>
      <c r="Y939" s="24"/>
      <c r="Z939" s="24"/>
      <c r="AA939" s="24"/>
      <c r="AB939" s="24"/>
    </row>
    <row r="940" ht="12.0" customHeight="1">
      <c r="A940" s="66"/>
      <c r="B940" s="25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4"/>
      <c r="W940" s="24"/>
      <c r="X940" s="24"/>
      <c r="Y940" s="24"/>
      <c r="Z940" s="24"/>
      <c r="AA940" s="24"/>
      <c r="AB940" s="24"/>
    </row>
    <row r="941" ht="12.0" customHeight="1">
      <c r="A941" s="66"/>
      <c r="B941" s="25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4"/>
      <c r="W941" s="24"/>
      <c r="X941" s="24"/>
      <c r="Y941" s="24"/>
      <c r="Z941" s="24"/>
      <c r="AA941" s="24"/>
      <c r="AB941" s="24"/>
    </row>
    <row r="942" ht="12.0" customHeight="1">
      <c r="A942" s="66"/>
      <c r="B942" s="25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4"/>
      <c r="W942" s="24"/>
      <c r="X942" s="24"/>
      <c r="Y942" s="24"/>
      <c r="Z942" s="24"/>
      <c r="AA942" s="24"/>
      <c r="AB942" s="24"/>
    </row>
    <row r="943" ht="12.0" customHeight="1">
      <c r="A943" s="66"/>
      <c r="B943" s="25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4"/>
      <c r="W943" s="24"/>
      <c r="X943" s="24"/>
      <c r="Y943" s="24"/>
      <c r="Z943" s="24"/>
      <c r="AA943" s="24"/>
      <c r="AB943" s="24"/>
    </row>
    <row r="944" ht="12.0" customHeight="1">
      <c r="A944" s="66"/>
      <c r="B944" s="25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4"/>
      <c r="W944" s="24"/>
      <c r="X944" s="24"/>
      <c r="Y944" s="24"/>
      <c r="Z944" s="24"/>
      <c r="AA944" s="24"/>
      <c r="AB944" s="24"/>
    </row>
    <row r="945" ht="12.0" customHeight="1">
      <c r="A945" s="66"/>
      <c r="B945" s="25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4"/>
      <c r="W945" s="24"/>
      <c r="X945" s="24"/>
      <c r="Y945" s="24"/>
      <c r="Z945" s="24"/>
      <c r="AA945" s="24"/>
      <c r="AB945" s="24"/>
    </row>
    <row r="946" ht="12.0" customHeight="1">
      <c r="A946" s="66"/>
      <c r="B946" s="25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4"/>
      <c r="W946" s="24"/>
      <c r="X946" s="24"/>
      <c r="Y946" s="24"/>
      <c r="Z946" s="24"/>
      <c r="AA946" s="24"/>
      <c r="AB946" s="24"/>
    </row>
    <row r="947" ht="12.0" customHeight="1">
      <c r="A947" s="66"/>
      <c r="B947" s="25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4"/>
      <c r="W947" s="24"/>
      <c r="X947" s="24"/>
      <c r="Y947" s="24"/>
      <c r="Z947" s="24"/>
      <c r="AA947" s="24"/>
      <c r="AB947" s="24"/>
    </row>
    <row r="948" ht="12.0" customHeight="1">
      <c r="A948" s="66"/>
      <c r="B948" s="25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4"/>
      <c r="W948" s="24"/>
      <c r="X948" s="24"/>
      <c r="Y948" s="24"/>
      <c r="Z948" s="24"/>
      <c r="AA948" s="24"/>
      <c r="AB948" s="24"/>
    </row>
    <row r="949" ht="12.0" customHeight="1">
      <c r="A949" s="66"/>
      <c r="B949" s="25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4"/>
      <c r="W949" s="24"/>
      <c r="X949" s="24"/>
      <c r="Y949" s="24"/>
      <c r="Z949" s="24"/>
      <c r="AA949" s="24"/>
      <c r="AB949" s="24"/>
    </row>
    <row r="950" ht="12.0" customHeight="1">
      <c r="A950" s="66"/>
      <c r="B950" s="25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4"/>
      <c r="W950" s="24"/>
      <c r="X950" s="24"/>
      <c r="Y950" s="24"/>
      <c r="Z950" s="24"/>
      <c r="AA950" s="24"/>
      <c r="AB950" s="24"/>
    </row>
    <row r="951" ht="12.0" customHeight="1">
      <c r="A951" s="66"/>
      <c r="B951" s="25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4"/>
      <c r="W951" s="24"/>
      <c r="X951" s="24"/>
      <c r="Y951" s="24"/>
      <c r="Z951" s="24"/>
      <c r="AA951" s="24"/>
      <c r="AB951" s="24"/>
    </row>
    <row r="952" ht="12.0" customHeight="1">
      <c r="A952" s="66"/>
      <c r="B952" s="25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4"/>
      <c r="W952" s="24"/>
      <c r="X952" s="24"/>
      <c r="Y952" s="24"/>
      <c r="Z952" s="24"/>
      <c r="AA952" s="24"/>
      <c r="AB952" s="24"/>
    </row>
    <row r="953" ht="12.0" customHeight="1">
      <c r="A953" s="66"/>
      <c r="B953" s="25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4"/>
      <c r="W953" s="24"/>
      <c r="X953" s="24"/>
      <c r="Y953" s="24"/>
      <c r="Z953" s="24"/>
      <c r="AA953" s="24"/>
      <c r="AB953" s="24"/>
    </row>
    <row r="954" ht="12.0" customHeight="1">
      <c r="A954" s="66"/>
      <c r="B954" s="25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4"/>
      <c r="W954" s="24"/>
      <c r="X954" s="24"/>
      <c r="Y954" s="24"/>
      <c r="Z954" s="24"/>
      <c r="AA954" s="24"/>
      <c r="AB954" s="24"/>
    </row>
    <row r="955" ht="12.0" customHeight="1">
      <c r="A955" s="66"/>
      <c r="B955" s="25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4"/>
      <c r="W955" s="24"/>
      <c r="X955" s="24"/>
      <c r="Y955" s="24"/>
      <c r="Z955" s="24"/>
      <c r="AA955" s="24"/>
      <c r="AB955" s="24"/>
    </row>
    <row r="956" ht="12.0" customHeight="1">
      <c r="A956" s="66"/>
      <c r="B956" s="25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4"/>
      <c r="W956" s="24"/>
      <c r="X956" s="24"/>
      <c r="Y956" s="24"/>
      <c r="Z956" s="24"/>
      <c r="AA956" s="24"/>
      <c r="AB956" s="24"/>
    </row>
    <row r="957" ht="12.0" customHeight="1">
      <c r="A957" s="66"/>
      <c r="B957" s="25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4"/>
      <c r="W957" s="24"/>
      <c r="X957" s="24"/>
      <c r="Y957" s="24"/>
      <c r="Z957" s="24"/>
      <c r="AA957" s="24"/>
      <c r="AB957" s="24"/>
    </row>
    <row r="958" ht="12.0" customHeight="1">
      <c r="A958" s="66"/>
      <c r="B958" s="25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4"/>
      <c r="W958" s="24"/>
      <c r="X958" s="24"/>
      <c r="Y958" s="24"/>
      <c r="Z958" s="24"/>
      <c r="AA958" s="24"/>
      <c r="AB958" s="24"/>
    </row>
    <row r="959" ht="12.0" customHeight="1">
      <c r="A959" s="66"/>
      <c r="B959" s="25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4"/>
      <c r="W959" s="24"/>
      <c r="X959" s="24"/>
      <c r="Y959" s="24"/>
      <c r="Z959" s="24"/>
      <c r="AA959" s="24"/>
      <c r="AB959" s="24"/>
    </row>
    <row r="960" ht="12.0" customHeight="1">
      <c r="A960" s="66"/>
      <c r="B960" s="25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4"/>
      <c r="W960" s="24"/>
      <c r="X960" s="24"/>
      <c r="Y960" s="24"/>
      <c r="Z960" s="24"/>
      <c r="AA960" s="24"/>
      <c r="AB960" s="24"/>
    </row>
    <row r="961" ht="12.0" customHeight="1">
      <c r="A961" s="66"/>
      <c r="B961" s="25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4"/>
      <c r="W961" s="24"/>
      <c r="X961" s="24"/>
      <c r="Y961" s="24"/>
      <c r="Z961" s="24"/>
      <c r="AA961" s="24"/>
      <c r="AB961" s="24"/>
    </row>
    <row r="962" ht="12.0" customHeight="1">
      <c r="A962" s="66"/>
      <c r="B962" s="25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4"/>
      <c r="W962" s="24"/>
      <c r="X962" s="24"/>
      <c r="Y962" s="24"/>
      <c r="Z962" s="24"/>
      <c r="AA962" s="24"/>
      <c r="AB962" s="24"/>
    </row>
    <row r="963" ht="12.0" customHeight="1">
      <c r="A963" s="66"/>
      <c r="B963" s="25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4"/>
      <c r="W963" s="24"/>
      <c r="X963" s="24"/>
      <c r="Y963" s="24"/>
      <c r="Z963" s="24"/>
      <c r="AA963" s="24"/>
      <c r="AB963" s="24"/>
    </row>
    <row r="964" ht="12.0" customHeight="1">
      <c r="A964" s="66"/>
      <c r="B964" s="25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4"/>
      <c r="W964" s="24"/>
      <c r="X964" s="24"/>
      <c r="Y964" s="24"/>
      <c r="Z964" s="24"/>
      <c r="AA964" s="24"/>
      <c r="AB964" s="24"/>
    </row>
    <row r="965" ht="12.0" customHeight="1">
      <c r="A965" s="66"/>
      <c r="B965" s="25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4"/>
      <c r="W965" s="24"/>
      <c r="X965" s="24"/>
      <c r="Y965" s="24"/>
      <c r="Z965" s="24"/>
      <c r="AA965" s="24"/>
      <c r="AB965" s="24"/>
    </row>
    <row r="966" ht="12.0" customHeight="1">
      <c r="A966" s="66"/>
      <c r="B966" s="25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4"/>
      <c r="W966" s="24"/>
      <c r="X966" s="24"/>
      <c r="Y966" s="24"/>
      <c r="Z966" s="24"/>
      <c r="AA966" s="24"/>
      <c r="AB966" s="24"/>
    </row>
    <row r="967" ht="12.0" customHeight="1">
      <c r="A967" s="66"/>
      <c r="B967" s="25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4"/>
      <c r="W967" s="24"/>
      <c r="X967" s="24"/>
      <c r="Y967" s="24"/>
      <c r="Z967" s="24"/>
      <c r="AA967" s="24"/>
      <c r="AB967" s="24"/>
    </row>
    <row r="968" ht="12.0" customHeight="1">
      <c r="A968" s="66"/>
      <c r="B968" s="25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4"/>
      <c r="W968" s="24"/>
      <c r="X968" s="24"/>
      <c r="Y968" s="24"/>
      <c r="Z968" s="24"/>
      <c r="AA968" s="24"/>
      <c r="AB968" s="24"/>
    </row>
    <row r="969" ht="12.0" customHeight="1">
      <c r="A969" s="66"/>
      <c r="B969" s="25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4"/>
      <c r="W969" s="24"/>
      <c r="X969" s="24"/>
      <c r="Y969" s="24"/>
      <c r="Z969" s="24"/>
      <c r="AA969" s="24"/>
      <c r="AB969" s="24"/>
    </row>
    <row r="970" ht="12.0" customHeight="1">
      <c r="A970" s="66"/>
      <c r="B970" s="25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4"/>
      <c r="W970" s="24"/>
      <c r="X970" s="24"/>
      <c r="Y970" s="24"/>
      <c r="Z970" s="24"/>
      <c r="AA970" s="24"/>
      <c r="AB970" s="24"/>
    </row>
    <row r="971" ht="12.0" customHeight="1">
      <c r="A971" s="66"/>
      <c r="B971" s="25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4"/>
      <c r="W971" s="24"/>
      <c r="X971" s="24"/>
      <c r="Y971" s="24"/>
      <c r="Z971" s="24"/>
      <c r="AA971" s="24"/>
      <c r="AB971" s="24"/>
    </row>
    <row r="972" ht="12.0" customHeight="1">
      <c r="A972" s="66"/>
      <c r="B972" s="25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4"/>
      <c r="W972" s="24"/>
      <c r="X972" s="24"/>
      <c r="Y972" s="24"/>
      <c r="Z972" s="24"/>
      <c r="AA972" s="24"/>
      <c r="AB972" s="24"/>
    </row>
    <row r="973" ht="12.0" customHeight="1">
      <c r="A973" s="66"/>
      <c r="B973" s="25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4"/>
      <c r="W973" s="24"/>
      <c r="X973" s="24"/>
      <c r="Y973" s="24"/>
      <c r="Z973" s="24"/>
      <c r="AA973" s="24"/>
      <c r="AB973" s="24"/>
    </row>
    <row r="974" ht="12.0" customHeight="1">
      <c r="A974" s="66"/>
      <c r="B974" s="25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4"/>
      <c r="W974" s="24"/>
      <c r="X974" s="24"/>
      <c r="Y974" s="24"/>
      <c r="Z974" s="24"/>
      <c r="AA974" s="24"/>
      <c r="AB974" s="24"/>
    </row>
    <row r="975" ht="12.0" customHeight="1">
      <c r="A975" s="66"/>
      <c r="B975" s="25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4"/>
      <c r="W975" s="24"/>
      <c r="X975" s="24"/>
      <c r="Y975" s="24"/>
      <c r="Z975" s="24"/>
      <c r="AA975" s="24"/>
      <c r="AB975" s="24"/>
    </row>
    <row r="976" ht="12.0" customHeight="1">
      <c r="A976" s="66"/>
      <c r="B976" s="25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4"/>
      <c r="W976" s="24"/>
      <c r="X976" s="24"/>
      <c r="Y976" s="24"/>
      <c r="Z976" s="24"/>
      <c r="AA976" s="24"/>
      <c r="AB976" s="24"/>
    </row>
    <row r="977" ht="12.0" customHeight="1">
      <c r="A977" s="66"/>
      <c r="B977" s="25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4"/>
      <c r="W977" s="24"/>
      <c r="X977" s="24"/>
      <c r="Y977" s="24"/>
      <c r="Z977" s="24"/>
      <c r="AA977" s="24"/>
      <c r="AB977" s="24"/>
    </row>
    <row r="978" ht="12.0" customHeight="1">
      <c r="A978" s="66"/>
      <c r="B978" s="25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4"/>
      <c r="W978" s="24"/>
      <c r="X978" s="24"/>
      <c r="Y978" s="24"/>
      <c r="Z978" s="24"/>
      <c r="AA978" s="24"/>
      <c r="AB978" s="24"/>
    </row>
    <row r="979" ht="12.0" customHeight="1">
      <c r="A979" s="66"/>
      <c r="B979" s="25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4"/>
      <c r="W979" s="24"/>
      <c r="X979" s="24"/>
      <c r="Y979" s="24"/>
      <c r="Z979" s="24"/>
      <c r="AA979" s="24"/>
      <c r="AB979" s="24"/>
    </row>
    <row r="980" ht="12.0" customHeight="1">
      <c r="A980" s="66"/>
      <c r="B980" s="25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4"/>
      <c r="W980" s="24"/>
      <c r="X980" s="24"/>
      <c r="Y980" s="24"/>
      <c r="Z980" s="24"/>
      <c r="AA980" s="24"/>
      <c r="AB980" s="24"/>
    </row>
    <row r="981" ht="12.0" customHeight="1">
      <c r="A981" s="66"/>
      <c r="B981" s="25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4"/>
      <c r="W981" s="24"/>
      <c r="X981" s="24"/>
      <c r="Y981" s="24"/>
      <c r="Z981" s="24"/>
      <c r="AA981" s="24"/>
      <c r="AB981" s="24"/>
    </row>
    <row r="982" ht="12.0" customHeight="1">
      <c r="A982" s="66"/>
      <c r="B982" s="25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4"/>
      <c r="W982" s="24"/>
      <c r="X982" s="24"/>
      <c r="Y982" s="24"/>
      <c r="Z982" s="24"/>
      <c r="AA982" s="24"/>
      <c r="AB982" s="24"/>
    </row>
    <row r="983" ht="12.0" customHeight="1">
      <c r="A983" s="66"/>
      <c r="B983" s="25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4"/>
      <c r="W983" s="24"/>
      <c r="X983" s="24"/>
      <c r="Y983" s="24"/>
      <c r="Z983" s="24"/>
      <c r="AA983" s="24"/>
      <c r="AB983" s="24"/>
    </row>
    <row r="984" ht="12.0" customHeight="1">
      <c r="A984" s="66"/>
      <c r="B984" s="25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4"/>
      <c r="W984" s="24"/>
      <c r="X984" s="24"/>
      <c r="Y984" s="24"/>
      <c r="Z984" s="24"/>
      <c r="AA984" s="24"/>
      <c r="AB984" s="24"/>
    </row>
    <row r="985" ht="12.0" customHeight="1">
      <c r="A985" s="66"/>
      <c r="B985" s="25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4"/>
      <c r="W985" s="24"/>
      <c r="X985" s="24"/>
      <c r="Y985" s="24"/>
      <c r="Z985" s="24"/>
      <c r="AA985" s="24"/>
      <c r="AB985" s="24"/>
    </row>
    <row r="986" ht="12.0" customHeight="1">
      <c r="A986" s="66"/>
      <c r="B986" s="25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4"/>
      <c r="W986" s="24"/>
      <c r="X986" s="24"/>
      <c r="Y986" s="24"/>
      <c r="Z986" s="24"/>
      <c r="AA986" s="24"/>
      <c r="AB986" s="24"/>
    </row>
    <row r="987" ht="12.0" customHeight="1">
      <c r="A987" s="66"/>
      <c r="B987" s="25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4"/>
      <c r="W987" s="24"/>
      <c r="X987" s="24"/>
      <c r="Y987" s="24"/>
      <c r="Z987" s="24"/>
      <c r="AA987" s="24"/>
      <c r="AB987" s="24"/>
    </row>
    <row r="988" ht="12.0" customHeight="1">
      <c r="A988" s="66"/>
      <c r="B988" s="25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4"/>
      <c r="W988" s="24"/>
      <c r="X988" s="24"/>
      <c r="Y988" s="24"/>
      <c r="Z988" s="24"/>
      <c r="AA988" s="24"/>
      <c r="AB988" s="24"/>
    </row>
    <row r="989" ht="12.0" customHeight="1">
      <c r="A989" s="66"/>
      <c r="B989" s="25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4"/>
      <c r="W989" s="24"/>
      <c r="X989" s="24"/>
      <c r="Y989" s="24"/>
      <c r="Z989" s="24"/>
      <c r="AA989" s="24"/>
      <c r="AB989" s="24"/>
    </row>
    <row r="990" ht="12.0" customHeight="1">
      <c r="A990" s="66"/>
      <c r="B990" s="25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4"/>
      <c r="W990" s="24"/>
      <c r="X990" s="24"/>
      <c r="Y990" s="24"/>
      <c r="Z990" s="24"/>
      <c r="AA990" s="24"/>
      <c r="AB990" s="24"/>
    </row>
    <row r="991" ht="12.0" customHeight="1">
      <c r="A991" s="66"/>
      <c r="B991" s="25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4"/>
      <c r="W991" s="24"/>
      <c r="X991" s="24"/>
      <c r="Y991" s="24"/>
      <c r="Z991" s="24"/>
      <c r="AA991" s="24"/>
      <c r="AB991" s="24"/>
    </row>
    <row r="992" ht="12.0" customHeight="1">
      <c r="A992" s="66"/>
      <c r="B992" s="25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4"/>
      <c r="W992" s="24"/>
      <c r="X992" s="24"/>
      <c r="Y992" s="24"/>
      <c r="Z992" s="24"/>
      <c r="AA992" s="24"/>
      <c r="AB992" s="24"/>
    </row>
    <row r="993" ht="12.0" customHeight="1">
      <c r="A993" s="66"/>
      <c r="B993" s="25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4"/>
      <c r="W993" s="24"/>
      <c r="X993" s="24"/>
      <c r="Y993" s="24"/>
      <c r="Z993" s="24"/>
      <c r="AA993" s="24"/>
      <c r="AB993" s="24"/>
    </row>
    <row r="994" ht="12.0" customHeight="1">
      <c r="A994" s="66"/>
      <c r="B994" s="25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4"/>
      <c r="W994" s="24"/>
      <c r="X994" s="24"/>
      <c r="Y994" s="24"/>
      <c r="Z994" s="24"/>
      <c r="AA994" s="24"/>
      <c r="AB994" s="24"/>
    </row>
    <row r="995" ht="12.0" customHeight="1">
      <c r="A995" s="66"/>
      <c r="B995" s="25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4"/>
      <c r="W995" s="24"/>
      <c r="X995" s="24"/>
      <c r="Y995" s="24"/>
      <c r="Z995" s="24"/>
      <c r="AA995" s="24"/>
      <c r="AB995" s="24"/>
    </row>
    <row r="996" ht="12.0" customHeight="1">
      <c r="A996" s="66"/>
      <c r="B996" s="25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4"/>
      <c r="W996" s="24"/>
      <c r="X996" s="24"/>
      <c r="Y996" s="24"/>
      <c r="Z996" s="24"/>
      <c r="AA996" s="24"/>
      <c r="AB996" s="24"/>
    </row>
    <row r="997" ht="12.0" customHeight="1">
      <c r="A997" s="66"/>
      <c r="B997" s="25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4"/>
      <c r="W997" s="24"/>
      <c r="X997" s="24"/>
      <c r="Y997" s="24"/>
      <c r="Z997" s="24"/>
      <c r="AA997" s="24"/>
      <c r="AB997" s="24"/>
    </row>
    <row r="998" ht="12.0" customHeight="1">
      <c r="A998" s="66"/>
      <c r="B998" s="25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4"/>
      <c r="W998" s="24"/>
      <c r="X998" s="24"/>
      <c r="Y998" s="24"/>
      <c r="Z998" s="24"/>
      <c r="AA998" s="24"/>
      <c r="AB998" s="24"/>
    </row>
    <row r="999" ht="12.0" customHeight="1">
      <c r="A999" s="66"/>
      <c r="B999" s="25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4"/>
      <c r="W999" s="24"/>
      <c r="X999" s="24"/>
      <c r="Y999" s="24"/>
      <c r="Z999" s="24"/>
      <c r="AA999" s="24"/>
      <c r="AB999" s="24"/>
    </row>
    <row r="1000" ht="12.0" customHeight="1">
      <c r="A1000" s="66"/>
      <c r="B1000" s="25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4"/>
      <c r="W1000" s="24"/>
      <c r="X1000" s="24"/>
      <c r="Y1000" s="24"/>
      <c r="Z1000" s="24"/>
      <c r="AA1000" s="24"/>
      <c r="AB1000" s="24"/>
    </row>
  </sheetData>
  <mergeCells count="1">
    <mergeCell ref="B1:Q1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2023-09-12T13:22:43Z</dcterms:created>
  <dc:creator>José Inácio Schneider</dc:creator>
</cp:coreProperties>
</file>