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1f24bd7d08b909/usp/5 semestre/dinamica de sistemas I/trabalho_din-sist/"/>
    </mc:Choice>
  </mc:AlternateContent>
  <xr:revisionPtr revIDLastSave="429" documentId="8_{CBED2D85-033E-419D-965E-AD6A7738A5BC}" xr6:coauthVersionLast="47" xr6:coauthVersionMax="47" xr10:uidLastSave="{3147D69F-67C8-46A2-92FA-CCD8FECC18FF}"/>
  <bookViews>
    <workbookView xWindow="-110" yWindow="-110" windowWidth="19420" windowHeight="10300" xr2:uid="{DB9FC27E-077B-4FCF-B734-D8F4F6C169CB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7" i="1" l="1"/>
  <c r="L127" i="1"/>
  <c r="G129" i="1"/>
  <c r="E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M128" i="1"/>
  <c r="N128" i="1" s="1"/>
  <c r="M129" i="1"/>
  <c r="M130" i="1"/>
  <c r="M131" i="1"/>
  <c r="M132" i="1"/>
  <c r="M133" i="1"/>
  <c r="M134" i="1"/>
  <c r="N134" i="1" s="1"/>
  <c r="M135" i="1"/>
  <c r="M136" i="1"/>
  <c r="M137" i="1"/>
  <c r="M138" i="1"/>
  <c r="M139" i="1"/>
  <c r="N139" i="1" s="1"/>
  <c r="M140" i="1"/>
  <c r="M141" i="1"/>
  <c r="N141" i="1" s="1"/>
  <c r="M142" i="1"/>
  <c r="M143" i="1"/>
  <c r="M144" i="1"/>
  <c r="M145" i="1"/>
  <c r="M146" i="1"/>
  <c r="N146" i="1" s="1"/>
  <c r="M127" i="1"/>
  <c r="L146" i="1"/>
  <c r="F130" i="1"/>
  <c r="F131" i="1"/>
  <c r="F132" i="1"/>
  <c r="F133" i="1"/>
  <c r="F134" i="1"/>
  <c r="F135" i="1"/>
  <c r="F136" i="1"/>
  <c r="F137" i="1"/>
  <c r="F138" i="1"/>
  <c r="L136" i="1" s="1"/>
  <c r="F139" i="1"/>
  <c r="F140" i="1"/>
  <c r="F141" i="1"/>
  <c r="F142" i="1"/>
  <c r="F143" i="1"/>
  <c r="F144" i="1"/>
  <c r="F145" i="1"/>
  <c r="F146" i="1"/>
  <c r="F147" i="1"/>
  <c r="F148" i="1"/>
  <c r="F129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N138" i="1"/>
  <c r="T137" i="1"/>
  <c r="S137" i="1"/>
  <c r="R137" i="1"/>
  <c r="Q137" i="1"/>
  <c r="P137" i="1"/>
  <c r="N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N131" i="1"/>
  <c r="T130" i="1"/>
  <c r="S130" i="1"/>
  <c r="R130" i="1"/>
  <c r="Q130" i="1"/>
  <c r="P130" i="1"/>
  <c r="T129" i="1"/>
  <c r="S129" i="1"/>
  <c r="R129" i="1"/>
  <c r="Q129" i="1"/>
  <c r="P129" i="1"/>
  <c r="N129" i="1"/>
  <c r="T128" i="1"/>
  <c r="S128" i="1"/>
  <c r="R128" i="1"/>
  <c r="Q128" i="1"/>
  <c r="P128" i="1"/>
  <c r="T127" i="1"/>
  <c r="S127" i="1"/>
  <c r="R127" i="1"/>
  <c r="Q127" i="1"/>
  <c r="P127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29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30" i="1"/>
  <c r="D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29" i="1"/>
  <c r="M32" i="1"/>
  <c r="D131" i="1" s="1"/>
  <c r="E56" i="1"/>
  <c r="F56" i="1" s="1"/>
  <c r="E119" i="1"/>
  <c r="F119" i="1" s="1"/>
  <c r="E121" i="1"/>
  <c r="F121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D120" i="1"/>
  <c r="E120" i="1" s="1"/>
  <c r="F120" i="1" s="1"/>
  <c r="D121" i="1"/>
  <c r="D2" i="1"/>
  <c r="E2" i="1" s="1"/>
  <c r="F2" i="1" s="1"/>
  <c r="C52" i="1"/>
  <c r="C71" i="1"/>
  <c r="C72" i="1"/>
  <c r="C83" i="1"/>
  <c r="C84" i="1"/>
  <c r="C85" i="1"/>
  <c r="C92" i="1"/>
  <c r="C111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B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B84" i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3" i="1"/>
  <c r="C3" i="1" s="1"/>
  <c r="B2" i="1"/>
  <c r="C2" i="1" s="1"/>
  <c r="N144" i="1" l="1"/>
  <c r="N132" i="1"/>
  <c r="N136" i="1"/>
  <c r="I129" i="1"/>
  <c r="N135" i="1"/>
  <c r="N145" i="1"/>
  <c r="N142" i="1"/>
  <c r="N133" i="1"/>
  <c r="N143" i="1"/>
  <c r="N130" i="1"/>
  <c r="N140" i="1"/>
  <c r="C130" i="1"/>
  <c r="E137" i="1" l="1"/>
  <c r="E135" i="1"/>
  <c r="E132" i="1"/>
  <c r="E131" i="1"/>
  <c r="E136" i="1"/>
  <c r="E134" i="1"/>
  <c r="E133" i="1"/>
  <c r="E130" i="1"/>
  <c r="E148" i="1"/>
  <c r="E147" i="1"/>
  <c r="E146" i="1"/>
  <c r="E145" i="1"/>
  <c r="E144" i="1"/>
  <c r="E143" i="1"/>
  <c r="E142" i="1"/>
  <c r="E141" i="1"/>
  <c r="E140" i="1"/>
  <c r="E139" i="1"/>
  <c r="E138" i="1"/>
</calcChain>
</file>

<file path=xl/sharedStrings.xml><?xml version="1.0" encoding="utf-8"?>
<sst xmlns="http://schemas.openxmlformats.org/spreadsheetml/2006/main" count="62" uniqueCount="52">
  <si>
    <t>E (GPa)</t>
  </si>
  <si>
    <t>L (m)</t>
  </si>
  <si>
    <t>m (kg)</t>
  </si>
  <si>
    <t>Comprimento do cabo (m)</t>
  </si>
  <si>
    <t>Carga em ar (N)</t>
  </si>
  <si>
    <t>Tensão em ar (Pa)</t>
  </si>
  <si>
    <t>Empuxo no cabo (N)</t>
  </si>
  <si>
    <t>Carga em água (N)</t>
  </si>
  <si>
    <t>Tensão em água (Pa)</t>
  </si>
  <si>
    <t>AR</t>
  </si>
  <si>
    <t>ÁGUA</t>
  </si>
  <si>
    <t>Com massa do cabo</t>
  </si>
  <si>
    <t>Sem massa do cabo</t>
  </si>
  <si>
    <t>k (N/m)</t>
  </si>
  <si>
    <t>FREQUÊNCIAS NATURAIS</t>
  </si>
  <si>
    <t>CABO</t>
  </si>
  <si>
    <t>Condições do mar</t>
  </si>
  <si>
    <t>T (s)</t>
  </si>
  <si>
    <t>Y (m)</t>
  </si>
  <si>
    <t>Profundidade (m)</t>
  </si>
  <si>
    <t>massa específica (kg/m^3)</t>
  </si>
  <si>
    <t>Dados do manifold</t>
  </si>
  <si>
    <t>Ca</t>
  </si>
  <si>
    <t>Cd</t>
  </si>
  <si>
    <t>Deslocamento (m^3)</t>
  </si>
  <si>
    <t>B (m)</t>
  </si>
  <si>
    <t>H (m)</t>
  </si>
  <si>
    <t xml:space="preserve">Dados do cabo de aço </t>
  </si>
  <si>
    <t>Tensão de ruptura (GPa)</t>
  </si>
  <si>
    <t>Fator de histerese</t>
  </si>
  <si>
    <t>g (m/s^2)</t>
  </si>
  <si>
    <t>Amortecimentos</t>
  </si>
  <si>
    <t>Zeta cte</t>
  </si>
  <si>
    <t>C cte</t>
  </si>
  <si>
    <t>Gravidade</t>
  </si>
  <si>
    <t>Area (m^2)</t>
  </si>
  <si>
    <t>d (m)</t>
  </si>
  <si>
    <t>Amortecido (zeta cte)</t>
  </si>
  <si>
    <t>Amortecido (c cte)</t>
  </si>
  <si>
    <t>Amortecido (c_h cte)</t>
  </si>
  <si>
    <t>Frequências ondas (Hz)</t>
  </si>
  <si>
    <t>C_crit</t>
  </si>
  <si>
    <t>C_h</t>
  </si>
  <si>
    <t>Zeta</t>
  </si>
  <si>
    <t>T = 5s</t>
  </si>
  <si>
    <t>T = 6s</t>
  </si>
  <si>
    <t>T = 7s</t>
  </si>
  <si>
    <t>T = 8s</t>
  </si>
  <si>
    <t>T = 9s</t>
  </si>
  <si>
    <t>Peso (N)</t>
  </si>
  <si>
    <t>Comprimento do cabo(m)</t>
  </si>
  <si>
    <t>f_n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</si>
</sst>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Frequências</a:t>
            </a:r>
            <a:r>
              <a:rPr lang="pt-BR" baseline="0"/>
              <a:t> naturais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948149029700323E-2"/>
          <c:y val="8.9335926963975909E-2"/>
          <c:w val="0.85859828635008673"/>
          <c:h val="0.69415465022627609"/>
        </c:manualLayout>
      </c:layout>
      <c:lineChart>
        <c:grouping val="standard"/>
        <c:varyColors val="0"/>
        <c:ser>
          <c:idx val="0"/>
          <c:order val="0"/>
          <c:tx>
            <c:v>AR (sem massa do cabo)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[1]Planilha1!$Q$6:$Q$25</c:f>
              <c:numCache>
                <c:formatCode>General</c:formatCode>
                <c:ptCount val="20"/>
                <c:pt idx="0">
                  <c:v>0.56418958354775628</c:v>
                </c:pt>
                <c:pt idx="1">
                  <c:v>0.39894228040143265</c:v>
                </c:pt>
                <c:pt idx="2">
                  <c:v>0.32573500793527999</c:v>
                </c:pt>
                <c:pt idx="3">
                  <c:v>0.28209479177387814</c:v>
                </c:pt>
                <c:pt idx="4">
                  <c:v>0.252313252202016</c:v>
                </c:pt>
                <c:pt idx="5">
                  <c:v>0.23032943298089031</c:v>
                </c:pt>
                <c:pt idx="6">
                  <c:v>0.2132436186229231</c:v>
                </c:pt>
                <c:pt idx="7">
                  <c:v>0.19947114020071632</c:v>
                </c:pt>
                <c:pt idx="8">
                  <c:v>0.18806319451591877</c:v>
                </c:pt>
                <c:pt idx="9">
                  <c:v>0.17841241161527713</c:v>
                </c:pt>
                <c:pt idx="10">
                  <c:v>0.17010955993225252</c:v>
                </c:pt>
                <c:pt idx="11">
                  <c:v>0.16286750396763999</c:v>
                </c:pt>
                <c:pt idx="12">
                  <c:v>0.15647803635108537</c:v>
                </c:pt>
                <c:pt idx="13">
                  <c:v>0.15078600877302686</c:v>
                </c:pt>
                <c:pt idx="14">
                  <c:v>0.14567312407894387</c:v>
                </c:pt>
                <c:pt idx="15">
                  <c:v>0.14104739588693907</c:v>
                </c:pt>
                <c:pt idx="16">
                  <c:v>0.13683607328474348</c:v>
                </c:pt>
                <c:pt idx="17">
                  <c:v>0.13298076013381091</c:v>
                </c:pt>
                <c:pt idx="18">
                  <c:v>0.12943396735173512</c:v>
                </c:pt>
                <c:pt idx="19">
                  <c:v>0.126156626101008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0-4B35-B569-8E3457F771AC}"/>
            </c:ext>
          </c:extLst>
        </c:ser>
        <c:ser>
          <c:idx val="1"/>
          <c:order val="1"/>
          <c:tx>
            <c:v>AR (com massa do cabo)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[1]Planilha1!$R$6:$R$25</c:f>
              <c:numCache>
                <c:formatCode>General</c:formatCode>
                <c:ptCount val="20"/>
                <c:pt idx="0">
                  <c:v>0.56280157381198159</c:v>
                </c:pt>
                <c:pt idx="1">
                  <c:v>0.39698654654408966</c:v>
                </c:pt>
                <c:pt idx="2">
                  <c:v>0.3233484896031884</c:v>
                </c:pt>
                <c:pt idx="3">
                  <c:v>0.27934910738359398</c:v>
                </c:pt>
                <c:pt idx="4">
                  <c:v>0.24925460695990115</c:v>
                </c:pt>
                <c:pt idx="5">
                  <c:v>0.22699094229424924</c:v>
                </c:pt>
                <c:pt idx="6">
                  <c:v>0.20965058824431515</c:v>
                </c:pt>
                <c:pt idx="7">
                  <c:v>0.1956437652279768</c:v>
                </c:pt>
                <c:pt idx="8">
                  <c:v>0.18401810453224532</c:v>
                </c:pt>
                <c:pt idx="9">
                  <c:v>0.17416362864704629</c:v>
                </c:pt>
                <c:pt idx="10">
                  <c:v>0.16566912871377357</c:v>
                </c:pt>
                <c:pt idx="11">
                  <c:v>0.15824592617448255</c:v>
                </c:pt>
                <c:pt idx="12">
                  <c:v>0.15168458101444685</c:v>
                </c:pt>
                <c:pt idx="13">
                  <c:v>0.14582894098706872</c:v>
                </c:pt>
                <c:pt idx="14">
                  <c:v>0.1405598778106468</c:v>
                </c:pt>
                <c:pt idx="15">
                  <c:v>0.13578470737100784</c:v>
                </c:pt>
                <c:pt idx="16">
                  <c:v>0.13143008590089975</c:v>
                </c:pt>
                <c:pt idx="17">
                  <c:v>0.12743710818780135</c:v>
                </c:pt>
                <c:pt idx="18">
                  <c:v>0.12375784394530941</c:v>
                </c:pt>
                <c:pt idx="19">
                  <c:v>0.12035283879581654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0-4B35-B569-8E3457F771AC}"/>
            </c:ext>
          </c:extLst>
        </c:ser>
        <c:ser>
          <c:idx val="2"/>
          <c:order val="2"/>
          <c:tx>
            <c:v>ÁGUA (sem massa do cabo)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[1]Planilha1!$S$6:$S$25</c:f>
              <c:numCache>
                <c:formatCode>General</c:formatCode>
                <c:ptCount val="20"/>
                <c:pt idx="0">
                  <c:v>0.47479672568907233</c:v>
                </c:pt>
                <c:pt idx="1">
                  <c:v>0.33573198441991214</c:v>
                </c:pt>
                <c:pt idx="2">
                  <c:v>0.27412401738693881</c:v>
                </c:pt>
                <c:pt idx="3">
                  <c:v>0.23739836284453616</c:v>
                </c:pt>
                <c:pt idx="4">
                  <c:v>0.21233555082701727</c:v>
                </c:pt>
                <c:pt idx="5">
                  <c:v>0.19383495158040351</c:v>
                </c:pt>
                <c:pt idx="6">
                  <c:v>0.17945629421157686</c:v>
                </c:pt>
                <c:pt idx="7">
                  <c:v>0.16786599220995607</c:v>
                </c:pt>
                <c:pt idx="8">
                  <c:v>0.15826557522969079</c:v>
                </c:pt>
                <c:pt idx="9">
                  <c:v>0.15014390787676477</c:v>
                </c:pt>
                <c:pt idx="10">
                  <c:v>0.1431565991636318</c:v>
                </c:pt>
                <c:pt idx="11">
                  <c:v>0.13706200869346941</c:v>
                </c:pt>
                <c:pt idx="12">
                  <c:v>0.13168491845341238</c:v>
                </c:pt>
                <c:pt idx="13">
                  <c:v>0.12689476256361418</c:v>
                </c:pt>
                <c:pt idx="14">
                  <c:v>0.12259198742850588</c:v>
                </c:pt>
                <c:pt idx="15">
                  <c:v>0.11869918142226808</c:v>
                </c:pt>
                <c:pt idx="16">
                  <c:v>0.1151551206302035</c:v>
                </c:pt>
                <c:pt idx="17">
                  <c:v>0.11191066147330404</c:v>
                </c:pt>
                <c:pt idx="18">
                  <c:v>0.10892583926329835</c:v>
                </c:pt>
                <c:pt idx="19">
                  <c:v>0.10616777541350864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0-4B35-B569-8E3457F771AC}"/>
            </c:ext>
          </c:extLst>
        </c:ser>
        <c:ser>
          <c:idx val="3"/>
          <c:order val="3"/>
          <c:tx>
            <c:v>ÁGUA (com massa do cabo)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[1]Planilha1!$T$6:$T$25</c:f>
              <c:numCache>
                <c:formatCode>General</c:formatCode>
                <c:ptCount val="20"/>
                <c:pt idx="0">
                  <c:v>0.4739685775608849</c:v>
                </c:pt>
                <c:pt idx="1">
                  <c:v>0.33456385963711732</c:v>
                </c:pt>
                <c:pt idx="2">
                  <c:v>0.27269708075465049</c:v>
                </c:pt>
                <c:pt idx="3">
                  <c:v>0.23575494705262168</c:v>
                </c:pt>
                <c:pt idx="4">
                  <c:v>0.21050290129796975</c:v>
                </c:pt>
                <c:pt idx="5">
                  <c:v>0.19183255297807714</c:v>
                </c:pt>
                <c:pt idx="6">
                  <c:v>0.17729900719522673</c:v>
                </c:pt>
                <c:pt idx="7">
                  <c:v>0.16556565559484102</c:v>
                </c:pt>
                <c:pt idx="8">
                  <c:v>0.15583192249395789</c:v>
                </c:pt>
                <c:pt idx="9">
                  <c:v>0.14758513493298442</c:v>
                </c:pt>
                <c:pt idx="10">
                  <c:v>0.14047973761198265</c:v>
                </c:pt>
                <c:pt idx="11">
                  <c:v>0.13427318277285905</c:v>
                </c:pt>
                <c:pt idx="12">
                  <c:v>0.12878952857252582</c:v>
                </c:pt>
                <c:pt idx="13">
                  <c:v>0.12389762040913158</c:v>
                </c:pt>
                <c:pt idx="14">
                  <c:v>0.11949741796455648</c:v>
                </c:pt>
                <c:pt idx="15">
                  <c:v>0.11551110155700382</c:v>
                </c:pt>
                <c:pt idx="16">
                  <c:v>0.11187710101009501</c:v>
                </c:pt>
                <c:pt idx="17">
                  <c:v>0.10854597580313875</c:v>
                </c:pt>
                <c:pt idx="18">
                  <c:v>0.10547750422344031</c:v>
                </c:pt>
                <c:pt idx="19">
                  <c:v>0.10263858336816882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0-4B35-B569-8E3457F771AC}"/>
            </c:ext>
          </c:extLst>
        </c:ser>
        <c:ser>
          <c:idx val="4"/>
          <c:order val="4"/>
          <c:tx>
            <c:v>ÁGUA (amortecido com zeta cte)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[1]Planilha1!$U$6:$U$25</c:f>
              <c:numCache>
                <c:formatCode>General</c:formatCode>
                <c:ptCount val="20"/>
                <c:pt idx="0">
                  <c:v>0.41046882876330132</c:v>
                </c:pt>
                <c:pt idx="1">
                  <c:v>0.28974080163391475</c:v>
                </c:pt>
                <c:pt idx="2">
                  <c:v>0.23616259947138385</c:v>
                </c:pt>
                <c:pt idx="3">
                  <c:v>0.20416977321542562</c:v>
                </c:pt>
                <c:pt idx="4">
                  <c:v>0.18230086009437008</c:v>
                </c:pt>
                <c:pt idx="5">
                  <c:v>0.16613186415183895</c:v>
                </c:pt>
                <c:pt idx="6">
                  <c:v>0.15354544429682632</c:v>
                </c:pt>
                <c:pt idx="7">
                  <c:v>0.1433840637393575</c:v>
                </c:pt>
                <c:pt idx="8">
                  <c:v>0.13495440360033523</c:v>
                </c:pt>
                <c:pt idx="9">
                  <c:v>0.12781247607291868</c:v>
                </c:pt>
                <c:pt idx="10">
                  <c:v>0.12165902148894926</c:v>
                </c:pt>
                <c:pt idx="11">
                  <c:v>0.11628398732828699</c:v>
                </c:pt>
                <c:pt idx="12">
                  <c:v>0.11153500348522917</c:v>
                </c:pt>
                <c:pt idx="13">
                  <c:v>0.10729848674274928</c:v>
                </c:pt>
                <c:pt idx="14">
                  <c:v>0.10348779964395285</c:v>
                </c:pt>
                <c:pt idx="15">
                  <c:v>0.10003554836748953</c:v>
                </c:pt>
                <c:pt idx="16">
                  <c:v>9.6888411576499953E-2</c:v>
                </c:pt>
                <c:pt idx="17">
                  <c:v>9.4003572524089141E-2</c:v>
                </c:pt>
                <c:pt idx="18">
                  <c:v>9.1346198185279726E-2</c:v>
                </c:pt>
                <c:pt idx="19">
                  <c:v>8.8887620605281173E-2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0-4B35-B569-8E3457F771AC}"/>
            </c:ext>
          </c:extLst>
        </c:ser>
        <c:ser>
          <c:idx val="5"/>
          <c:order val="5"/>
          <c:tx>
            <c:v>ÁGUA (amortecido com C cte)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[1]Planilha1!$V$6:$V$25</c:f>
              <c:numCache>
                <c:formatCode>General</c:formatCode>
                <c:ptCount val="20"/>
                <c:pt idx="0">
                  <c:v>0.47062946408533823</c:v>
                </c:pt>
                <c:pt idx="1">
                  <c:v>0.32984955417041345</c:v>
                </c:pt>
                <c:pt idx="2">
                  <c:v>0.26693275482899909</c:v>
                </c:pt>
                <c:pt idx="3">
                  <c:v>0.22910961294712784</c:v>
                </c:pt>
                <c:pt idx="4">
                  <c:v>0.20308493923655238</c:v>
                </c:pt>
                <c:pt idx="5">
                  <c:v>0.18371916982679626</c:v>
                </c:pt>
                <c:pt idx="6">
                  <c:v>0.16854884239425194</c:v>
                </c:pt>
                <c:pt idx="7">
                  <c:v>0.15622521671661047</c:v>
                </c:pt>
                <c:pt idx="8">
                  <c:v>0.14593926486813022</c:v>
                </c:pt>
                <c:pt idx="9">
                  <c:v>0.13717214002829139</c:v>
                </c:pt>
                <c:pt idx="10">
                  <c:v>0.12957361007952423</c:v>
                </c:pt>
                <c:pt idx="11">
                  <c:v>0.12289748046970986</c:v>
                </c:pt>
                <c:pt idx="12">
                  <c:v>0.11696489784428202</c:v>
                </c:pt>
                <c:pt idx="13">
                  <c:v>0.11164233703134489</c:v>
                </c:pt>
                <c:pt idx="14">
                  <c:v>0.10682779523494638</c:v>
                </c:pt>
                <c:pt idx="15">
                  <c:v>0.10244180478207494</c:v>
                </c:pt>
                <c:pt idx="16">
                  <c:v>9.8421394314270536E-2</c:v>
                </c:pt>
                <c:pt idx="17">
                  <c:v>9.4715918905861993E-2</c:v>
                </c:pt>
                <c:pt idx="18">
                  <c:v>9.1284111504378082E-2</c:v>
                </c:pt>
                <c:pt idx="19">
                  <c:v>8.8091954017064808E-2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0-4B35-B569-8E3457F771AC}"/>
            </c:ext>
          </c:extLst>
        </c:ser>
        <c:ser>
          <c:idx val="6"/>
          <c:order val="6"/>
          <c:tx>
            <c:v>ÁGUA (amortecido com C_h cte)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[1]Planilha1!$W$6:$W$25</c:f>
              <c:numCache>
                <c:formatCode>General</c:formatCode>
                <c:ptCount val="20"/>
                <c:pt idx="0">
                  <c:v>0.47330733918729989</c:v>
                </c:pt>
                <c:pt idx="1">
                  <c:v>0.33433137495470661</c:v>
                </c:pt>
                <c:pt idx="2">
                  <c:v>0.27257120326849704</c:v>
                </c:pt>
                <c:pt idx="3">
                  <c:v>0.23567361462953249</c:v>
                </c:pt>
                <c:pt idx="4">
                  <c:v>0.21044500639479385</c:v>
                </c:pt>
                <c:pt idx="5">
                  <c:v>0.19178873797291743</c:v>
                </c:pt>
                <c:pt idx="6">
                  <c:v>0.17726441583605695</c:v>
                </c:pt>
                <c:pt idx="7">
                  <c:v>0.16553748772195817</c:v>
                </c:pt>
                <c:pt idx="8">
                  <c:v>0.15580843653153817</c:v>
                </c:pt>
                <c:pt idx="9">
                  <c:v>0.1475651839842235</c:v>
                </c:pt>
                <c:pt idx="10">
                  <c:v>0.14046253184620602</c:v>
                </c:pt>
                <c:pt idx="11">
                  <c:v>0.13425815832585228</c:v>
                </c:pt>
                <c:pt idx="12">
                  <c:v>0.12877627080613868</c:v>
                </c:pt>
                <c:pt idx="13">
                  <c:v>0.12388581676977835</c:v>
                </c:pt>
                <c:pt idx="14">
                  <c:v>0.11948682783784974</c:v>
                </c:pt>
                <c:pt idx="15">
                  <c:v>0.11550153632505132</c:v>
                </c:pt>
                <c:pt idx="16">
                  <c:v>0.1118684104687771</c:v>
                </c:pt>
                <c:pt idx="17">
                  <c:v>0.1085380386747051</c:v>
                </c:pt>
                <c:pt idx="18">
                  <c:v>0.10547022138163605</c:v>
                </c:pt>
                <c:pt idx="19">
                  <c:v>0.10263187290506973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0-4B35-B569-8E3457F771AC}"/>
            </c:ext>
          </c:extLst>
        </c:ser>
        <c:ser>
          <c:idx val="7"/>
          <c:order val="7"/>
          <c:tx>
            <c:v>Onda (T=5s)</c:v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[1]Planilha1!$AC$6:$AC$25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0-4B35-B569-8E3457F771AC}"/>
            </c:ext>
          </c:extLst>
        </c:ser>
        <c:ser>
          <c:idx val="8"/>
          <c:order val="8"/>
          <c:tx>
            <c:v>Onda (T=6s)</c:v>
          </c:tx>
          <c:spPr>
            <a:ln w="127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[1]Planilha1!$AD$6:$AD$25</c:f>
              <c:numCache>
                <c:formatCode>General</c:formatCode>
                <c:ptCount val="20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20-4B35-B569-8E3457F771AC}"/>
            </c:ext>
          </c:extLst>
        </c:ser>
        <c:ser>
          <c:idx val="9"/>
          <c:order val="9"/>
          <c:tx>
            <c:v>Onda (T=7s)</c:v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[1]Planilha1!$AE$6:$AE$25</c:f>
              <c:numCache>
                <c:formatCode>General</c:formatCode>
                <c:ptCount val="20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0-4B35-B569-8E3457F771AC}"/>
            </c:ext>
          </c:extLst>
        </c:ser>
        <c:ser>
          <c:idx val="10"/>
          <c:order val="10"/>
          <c:tx>
            <c:v>Onda (T=8s)</c:v>
          </c:tx>
          <c:spPr>
            <a:ln w="1270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[1]Planilha1!$AF$6:$AF$25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20-4B35-B569-8E3457F771AC}"/>
            </c:ext>
          </c:extLst>
        </c:ser>
        <c:ser>
          <c:idx val="11"/>
          <c:order val="11"/>
          <c:tx>
            <c:v>Onda (T=9s)</c:v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[1]Planilha1!$O$6:$O$25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[1]Planilha1!$AG$6:$AG$25</c:f>
              <c:numCache>
                <c:formatCode>General</c:formatCode>
                <c:ptCount val="20"/>
                <c:pt idx="0">
                  <c:v>0.22222222222222221</c:v>
                </c:pt>
                <c:pt idx="1">
                  <c:v>0.22222222222222221</c:v>
                </c:pt>
                <c:pt idx="2">
                  <c:v>0.22222222222222221</c:v>
                </c:pt>
                <c:pt idx="3">
                  <c:v>0.22222222222222221</c:v>
                </c:pt>
                <c:pt idx="4">
                  <c:v>0.22222222222222221</c:v>
                </c:pt>
                <c:pt idx="5">
                  <c:v>0.22222222222222221</c:v>
                </c:pt>
                <c:pt idx="6">
                  <c:v>0.22222222222222221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0.22222222222222221</c:v>
                </c:pt>
                <c:pt idx="13">
                  <c:v>0.22222222222222221</c:v>
                </c:pt>
                <c:pt idx="14">
                  <c:v>0.22222222222222221</c:v>
                </c:pt>
                <c:pt idx="15">
                  <c:v>0.22222222222222221</c:v>
                </c:pt>
                <c:pt idx="16">
                  <c:v>0.22222222222222221</c:v>
                </c:pt>
                <c:pt idx="17">
                  <c:v>0.22222222222222221</c:v>
                </c:pt>
                <c:pt idx="18">
                  <c:v>0.22222222222222221</c:v>
                </c:pt>
                <c:pt idx="19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20-4B35-B569-8E3457F7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08224"/>
        <c:axId val="1718311584"/>
      </c:lineChart>
      <c:catAx>
        <c:axId val="171830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Comprimento</a:t>
                </a:r>
                <a:r>
                  <a:rPr lang="pt-BR" baseline="0"/>
                  <a:t> do cabo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311584"/>
        <c:crosses val="autoZero"/>
        <c:auto val="1"/>
        <c:lblAlgn val="ctr"/>
        <c:lblOffset val="100"/>
        <c:tickMarkSkip val="1"/>
        <c:noMultiLvlLbl val="0"/>
      </c:catAx>
      <c:valAx>
        <c:axId val="1718311584"/>
        <c:scaling>
          <c:orientation val="minMax"/>
          <c:max val="0.60000000000000009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(Hz)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3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1258957</xdr:colOff>
      <xdr:row>156</xdr:row>
      <xdr:rowOff>66261</xdr:rowOff>
    </xdr:from>
    <xdr:to>
      <xdr:col>7</xdr:col>
      <xdr:colOff>887493</xdr:colOff>
      <xdr:row>195</xdr:row>
      <xdr:rowOff>20083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DCECA5-D72F-4D6A-B98F-68C5B4A0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sta\Downloads\Din_Sist.xlsx" TargetMode="External"/><Relationship Id="rId1" Type="http://schemas.openxmlformats.org/officeDocument/2006/relationships/externalLinkPath" Target="file:///C:\Users\gusta\Downloads\Din_S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6">
          <cell r="O6">
            <v>150</v>
          </cell>
          <cell r="Q6">
            <v>0.56418958354775628</v>
          </cell>
          <cell r="R6">
            <v>0.56280157381198159</v>
          </cell>
          <cell r="S6">
            <v>0.47479672568907233</v>
          </cell>
          <cell r="T6">
            <v>0.4739685775608849</v>
          </cell>
          <cell r="U6">
            <v>0.41046882876330132</v>
          </cell>
          <cell r="V6">
            <v>0.47062946408533823</v>
          </cell>
          <cell r="W6">
            <v>0.47330733918729989</v>
          </cell>
          <cell r="AC6">
            <v>0.2</v>
          </cell>
          <cell r="AD6">
            <v>0.16666666666666666</v>
          </cell>
          <cell r="AE6">
            <v>0.14285714285714285</v>
          </cell>
          <cell r="AF6">
            <v>0.125</v>
          </cell>
          <cell r="AG6">
            <v>0.22222222222222221</v>
          </cell>
        </row>
        <row r="7">
          <cell r="O7">
            <v>300</v>
          </cell>
          <cell r="Q7">
            <v>0.39894228040143265</v>
          </cell>
          <cell r="R7">
            <v>0.39698654654408966</v>
          </cell>
          <cell r="S7">
            <v>0.33573198441991214</v>
          </cell>
          <cell r="T7">
            <v>0.33456385963711732</v>
          </cell>
          <cell r="U7">
            <v>0.28974080163391475</v>
          </cell>
          <cell r="V7">
            <v>0.32984955417041345</v>
          </cell>
          <cell r="W7">
            <v>0.33433137495470661</v>
          </cell>
          <cell r="AC7">
            <v>0.2</v>
          </cell>
          <cell r="AD7">
            <v>0.16666666666666666</v>
          </cell>
          <cell r="AE7">
            <v>0.14285714285714285</v>
          </cell>
          <cell r="AF7">
            <v>0.125</v>
          </cell>
          <cell r="AG7">
            <v>0.22222222222222221</v>
          </cell>
        </row>
        <row r="8">
          <cell r="O8">
            <v>450</v>
          </cell>
          <cell r="Q8">
            <v>0.32573500793527999</v>
          </cell>
          <cell r="R8">
            <v>0.3233484896031884</v>
          </cell>
          <cell r="S8">
            <v>0.27412401738693881</v>
          </cell>
          <cell r="T8">
            <v>0.27269708075465049</v>
          </cell>
          <cell r="U8">
            <v>0.23616259947138385</v>
          </cell>
          <cell r="V8">
            <v>0.26693275482899909</v>
          </cell>
          <cell r="W8">
            <v>0.27257120326849704</v>
          </cell>
          <cell r="AC8">
            <v>0.2</v>
          </cell>
          <cell r="AD8">
            <v>0.16666666666666666</v>
          </cell>
          <cell r="AE8">
            <v>0.14285714285714285</v>
          </cell>
          <cell r="AF8">
            <v>0.125</v>
          </cell>
          <cell r="AG8">
            <v>0.22222222222222221</v>
          </cell>
        </row>
        <row r="9">
          <cell r="O9">
            <v>600</v>
          </cell>
          <cell r="Q9">
            <v>0.28209479177387814</v>
          </cell>
          <cell r="R9">
            <v>0.27934910738359398</v>
          </cell>
          <cell r="S9">
            <v>0.23739836284453616</v>
          </cell>
          <cell r="T9">
            <v>0.23575494705262168</v>
          </cell>
          <cell r="U9">
            <v>0.20416977321542562</v>
          </cell>
          <cell r="V9">
            <v>0.22910961294712784</v>
          </cell>
          <cell r="W9">
            <v>0.23567361462953249</v>
          </cell>
          <cell r="AC9">
            <v>0.2</v>
          </cell>
          <cell r="AD9">
            <v>0.16666666666666666</v>
          </cell>
          <cell r="AE9">
            <v>0.14285714285714285</v>
          </cell>
          <cell r="AF9">
            <v>0.125</v>
          </cell>
          <cell r="AG9">
            <v>0.22222222222222221</v>
          </cell>
        </row>
        <row r="10">
          <cell r="O10">
            <v>750</v>
          </cell>
          <cell r="Q10">
            <v>0.252313252202016</v>
          </cell>
          <cell r="R10">
            <v>0.24925460695990115</v>
          </cell>
          <cell r="S10">
            <v>0.21233555082701727</v>
          </cell>
          <cell r="T10">
            <v>0.21050290129796975</v>
          </cell>
          <cell r="U10">
            <v>0.18230086009437008</v>
          </cell>
          <cell r="V10">
            <v>0.20308493923655238</v>
          </cell>
          <cell r="W10">
            <v>0.21044500639479385</v>
          </cell>
          <cell r="AC10">
            <v>0.2</v>
          </cell>
          <cell r="AD10">
            <v>0.16666666666666666</v>
          </cell>
          <cell r="AE10">
            <v>0.14285714285714285</v>
          </cell>
          <cell r="AF10">
            <v>0.125</v>
          </cell>
          <cell r="AG10">
            <v>0.22222222222222221</v>
          </cell>
        </row>
        <row r="11">
          <cell r="O11">
            <v>900</v>
          </cell>
          <cell r="Q11">
            <v>0.23032943298089031</v>
          </cell>
          <cell r="R11">
            <v>0.22699094229424924</v>
          </cell>
          <cell r="S11">
            <v>0.19383495158040351</v>
          </cell>
          <cell r="T11">
            <v>0.19183255297807714</v>
          </cell>
          <cell r="U11">
            <v>0.16613186415183895</v>
          </cell>
          <cell r="V11">
            <v>0.18371916982679626</v>
          </cell>
          <cell r="W11">
            <v>0.19178873797291743</v>
          </cell>
          <cell r="AC11">
            <v>0.2</v>
          </cell>
          <cell r="AD11">
            <v>0.16666666666666666</v>
          </cell>
          <cell r="AE11">
            <v>0.14285714285714285</v>
          </cell>
          <cell r="AF11">
            <v>0.125</v>
          </cell>
          <cell r="AG11">
            <v>0.22222222222222221</v>
          </cell>
        </row>
        <row r="12">
          <cell r="O12">
            <v>1050</v>
          </cell>
          <cell r="Q12">
            <v>0.2132436186229231</v>
          </cell>
          <cell r="R12">
            <v>0.20965058824431515</v>
          </cell>
          <cell r="S12">
            <v>0.17945629421157686</v>
          </cell>
          <cell r="T12">
            <v>0.17729900719522673</v>
          </cell>
          <cell r="U12">
            <v>0.15354544429682632</v>
          </cell>
          <cell r="V12">
            <v>0.16854884239425194</v>
          </cell>
          <cell r="W12">
            <v>0.17726441583605695</v>
          </cell>
          <cell r="AC12">
            <v>0.2</v>
          </cell>
          <cell r="AD12">
            <v>0.16666666666666666</v>
          </cell>
          <cell r="AE12">
            <v>0.14285714285714285</v>
          </cell>
          <cell r="AF12">
            <v>0.125</v>
          </cell>
          <cell r="AG12">
            <v>0.22222222222222221</v>
          </cell>
        </row>
        <row r="13">
          <cell r="O13">
            <v>1200</v>
          </cell>
          <cell r="Q13">
            <v>0.19947114020071632</v>
          </cell>
          <cell r="R13">
            <v>0.1956437652279768</v>
          </cell>
          <cell r="S13">
            <v>0.16786599220995607</v>
          </cell>
          <cell r="T13">
            <v>0.16556565559484102</v>
          </cell>
          <cell r="U13">
            <v>0.1433840637393575</v>
          </cell>
          <cell r="V13">
            <v>0.15622521671661047</v>
          </cell>
          <cell r="W13">
            <v>0.16553748772195817</v>
          </cell>
          <cell r="AC13">
            <v>0.2</v>
          </cell>
          <cell r="AD13">
            <v>0.16666666666666666</v>
          </cell>
          <cell r="AE13">
            <v>0.14285714285714285</v>
          </cell>
          <cell r="AF13">
            <v>0.125</v>
          </cell>
          <cell r="AG13">
            <v>0.22222222222222221</v>
          </cell>
        </row>
        <row r="14">
          <cell r="O14">
            <v>1350</v>
          </cell>
          <cell r="Q14">
            <v>0.18806319451591877</v>
          </cell>
          <cell r="R14">
            <v>0.18401810453224532</v>
          </cell>
          <cell r="S14">
            <v>0.15826557522969079</v>
          </cell>
          <cell r="T14">
            <v>0.15583192249395789</v>
          </cell>
          <cell r="U14">
            <v>0.13495440360033523</v>
          </cell>
          <cell r="V14">
            <v>0.14593926486813022</v>
          </cell>
          <cell r="W14">
            <v>0.15580843653153817</v>
          </cell>
          <cell r="AC14">
            <v>0.2</v>
          </cell>
          <cell r="AD14">
            <v>0.16666666666666666</v>
          </cell>
          <cell r="AE14">
            <v>0.14285714285714285</v>
          </cell>
          <cell r="AF14">
            <v>0.125</v>
          </cell>
          <cell r="AG14">
            <v>0.22222222222222221</v>
          </cell>
        </row>
        <row r="15">
          <cell r="O15">
            <v>1500</v>
          </cell>
          <cell r="Q15">
            <v>0.17841241161527713</v>
          </cell>
          <cell r="R15">
            <v>0.17416362864704629</v>
          </cell>
          <cell r="S15">
            <v>0.15014390787676477</v>
          </cell>
          <cell r="T15">
            <v>0.14758513493298442</v>
          </cell>
          <cell r="U15">
            <v>0.12781247607291868</v>
          </cell>
          <cell r="V15">
            <v>0.13717214002829139</v>
          </cell>
          <cell r="W15">
            <v>0.1475651839842235</v>
          </cell>
          <cell r="AC15">
            <v>0.2</v>
          </cell>
          <cell r="AD15">
            <v>0.16666666666666666</v>
          </cell>
          <cell r="AE15">
            <v>0.14285714285714285</v>
          </cell>
          <cell r="AF15">
            <v>0.125</v>
          </cell>
          <cell r="AG15">
            <v>0.22222222222222221</v>
          </cell>
        </row>
        <row r="16">
          <cell r="O16">
            <v>1650</v>
          </cell>
          <cell r="Q16">
            <v>0.17010955993225252</v>
          </cell>
          <cell r="R16">
            <v>0.16566912871377357</v>
          </cell>
          <cell r="S16">
            <v>0.1431565991636318</v>
          </cell>
          <cell r="T16">
            <v>0.14047973761198265</v>
          </cell>
          <cell r="U16">
            <v>0.12165902148894926</v>
          </cell>
          <cell r="V16">
            <v>0.12957361007952423</v>
          </cell>
          <cell r="W16">
            <v>0.14046253184620602</v>
          </cell>
          <cell r="AC16">
            <v>0.2</v>
          </cell>
          <cell r="AD16">
            <v>0.16666666666666666</v>
          </cell>
          <cell r="AE16">
            <v>0.14285714285714285</v>
          </cell>
          <cell r="AF16">
            <v>0.125</v>
          </cell>
          <cell r="AG16">
            <v>0.22222222222222221</v>
          </cell>
        </row>
        <row r="17">
          <cell r="O17">
            <v>1800</v>
          </cell>
          <cell r="Q17">
            <v>0.16286750396763999</v>
          </cell>
          <cell r="R17">
            <v>0.15824592617448255</v>
          </cell>
          <cell r="S17">
            <v>0.13706200869346941</v>
          </cell>
          <cell r="T17">
            <v>0.13427318277285905</v>
          </cell>
          <cell r="U17">
            <v>0.11628398732828699</v>
          </cell>
          <cell r="V17">
            <v>0.12289748046970986</v>
          </cell>
          <cell r="W17">
            <v>0.13425815832585228</v>
          </cell>
          <cell r="AC17">
            <v>0.2</v>
          </cell>
          <cell r="AD17">
            <v>0.16666666666666666</v>
          </cell>
          <cell r="AE17">
            <v>0.14285714285714285</v>
          </cell>
          <cell r="AF17">
            <v>0.125</v>
          </cell>
          <cell r="AG17">
            <v>0.22222222222222221</v>
          </cell>
        </row>
        <row r="18">
          <cell r="O18">
            <v>1950</v>
          </cell>
          <cell r="Q18">
            <v>0.15647803635108537</v>
          </cell>
          <cell r="R18">
            <v>0.15168458101444685</v>
          </cell>
          <cell r="S18">
            <v>0.13168491845341238</v>
          </cell>
          <cell r="T18">
            <v>0.12878952857252582</v>
          </cell>
          <cell r="U18">
            <v>0.11153500348522917</v>
          </cell>
          <cell r="V18">
            <v>0.11696489784428202</v>
          </cell>
          <cell r="W18">
            <v>0.12877627080613868</v>
          </cell>
          <cell r="AC18">
            <v>0.2</v>
          </cell>
          <cell r="AD18">
            <v>0.16666666666666666</v>
          </cell>
          <cell r="AE18">
            <v>0.14285714285714285</v>
          </cell>
          <cell r="AF18">
            <v>0.125</v>
          </cell>
          <cell r="AG18">
            <v>0.22222222222222221</v>
          </cell>
        </row>
        <row r="19">
          <cell r="O19">
            <v>2100</v>
          </cell>
          <cell r="Q19">
            <v>0.15078600877302686</v>
          </cell>
          <cell r="R19">
            <v>0.14582894098706872</v>
          </cell>
          <cell r="S19">
            <v>0.12689476256361418</v>
          </cell>
          <cell r="T19">
            <v>0.12389762040913158</v>
          </cell>
          <cell r="U19">
            <v>0.10729848674274928</v>
          </cell>
          <cell r="V19">
            <v>0.11164233703134489</v>
          </cell>
          <cell r="W19">
            <v>0.12388581676977835</v>
          </cell>
          <cell r="AC19">
            <v>0.2</v>
          </cell>
          <cell r="AD19">
            <v>0.16666666666666666</v>
          </cell>
          <cell r="AE19">
            <v>0.14285714285714285</v>
          </cell>
          <cell r="AF19">
            <v>0.125</v>
          </cell>
          <cell r="AG19">
            <v>0.22222222222222221</v>
          </cell>
        </row>
        <row r="20">
          <cell r="O20">
            <v>2250</v>
          </cell>
          <cell r="Q20">
            <v>0.14567312407894387</v>
          </cell>
          <cell r="R20">
            <v>0.1405598778106468</v>
          </cell>
          <cell r="S20">
            <v>0.12259198742850588</v>
          </cell>
          <cell r="T20">
            <v>0.11949741796455648</v>
          </cell>
          <cell r="U20">
            <v>0.10348779964395285</v>
          </cell>
          <cell r="V20">
            <v>0.10682779523494638</v>
          </cell>
          <cell r="W20">
            <v>0.11948682783784974</v>
          </cell>
          <cell r="AC20">
            <v>0.2</v>
          </cell>
          <cell r="AD20">
            <v>0.16666666666666666</v>
          </cell>
          <cell r="AE20">
            <v>0.14285714285714285</v>
          </cell>
          <cell r="AF20">
            <v>0.125</v>
          </cell>
          <cell r="AG20">
            <v>0.22222222222222221</v>
          </cell>
        </row>
        <row r="21">
          <cell r="O21">
            <v>2400</v>
          </cell>
          <cell r="Q21">
            <v>0.14104739588693907</v>
          </cell>
          <cell r="R21">
            <v>0.13578470737100784</v>
          </cell>
          <cell r="S21">
            <v>0.11869918142226808</v>
          </cell>
          <cell r="T21">
            <v>0.11551110155700382</v>
          </cell>
          <cell r="U21">
            <v>0.10003554836748953</v>
          </cell>
          <cell r="V21">
            <v>0.10244180478207494</v>
          </cell>
          <cell r="W21">
            <v>0.11550153632505132</v>
          </cell>
          <cell r="AC21">
            <v>0.2</v>
          </cell>
          <cell r="AD21">
            <v>0.16666666666666666</v>
          </cell>
          <cell r="AE21">
            <v>0.14285714285714285</v>
          </cell>
          <cell r="AF21">
            <v>0.125</v>
          </cell>
          <cell r="AG21">
            <v>0.22222222222222221</v>
          </cell>
        </row>
        <row r="22">
          <cell r="O22">
            <v>2550</v>
          </cell>
          <cell r="Q22">
            <v>0.13683607328474348</v>
          </cell>
          <cell r="R22">
            <v>0.13143008590089975</v>
          </cell>
          <cell r="S22">
            <v>0.1151551206302035</v>
          </cell>
          <cell r="T22">
            <v>0.11187710101009501</v>
          </cell>
          <cell r="U22">
            <v>9.6888411576499953E-2</v>
          </cell>
          <cell r="V22">
            <v>9.8421394314270536E-2</v>
          </cell>
          <cell r="W22">
            <v>0.1118684104687771</v>
          </cell>
          <cell r="AC22">
            <v>0.2</v>
          </cell>
          <cell r="AD22">
            <v>0.16666666666666666</v>
          </cell>
          <cell r="AE22">
            <v>0.14285714285714285</v>
          </cell>
          <cell r="AF22">
            <v>0.125</v>
          </cell>
          <cell r="AG22">
            <v>0.22222222222222221</v>
          </cell>
        </row>
        <row r="23">
          <cell r="O23">
            <v>2700</v>
          </cell>
          <cell r="Q23">
            <v>0.13298076013381091</v>
          </cell>
          <cell r="R23">
            <v>0.12743710818780135</v>
          </cell>
          <cell r="S23">
            <v>0.11191066147330404</v>
          </cell>
          <cell r="T23">
            <v>0.10854597580313875</v>
          </cell>
          <cell r="U23">
            <v>9.4003572524089141E-2</v>
          </cell>
          <cell r="V23">
            <v>9.4715918905861993E-2</v>
          </cell>
          <cell r="W23">
            <v>0.1085380386747051</v>
          </cell>
          <cell r="AC23">
            <v>0.2</v>
          </cell>
          <cell r="AD23">
            <v>0.16666666666666666</v>
          </cell>
          <cell r="AE23">
            <v>0.14285714285714285</v>
          </cell>
          <cell r="AF23">
            <v>0.125</v>
          </cell>
          <cell r="AG23">
            <v>0.22222222222222221</v>
          </cell>
        </row>
        <row r="24">
          <cell r="O24">
            <v>2850</v>
          </cell>
          <cell r="Q24">
            <v>0.12943396735173512</v>
          </cell>
          <cell r="R24">
            <v>0.12375784394530941</v>
          </cell>
          <cell r="S24">
            <v>0.10892583926329835</v>
          </cell>
          <cell r="T24">
            <v>0.10547750422344031</v>
          </cell>
          <cell r="U24">
            <v>9.1346198185279726E-2</v>
          </cell>
          <cell r="V24">
            <v>9.1284111504378082E-2</v>
          </cell>
          <cell r="W24">
            <v>0.10547022138163605</v>
          </cell>
          <cell r="AC24">
            <v>0.2</v>
          </cell>
          <cell r="AD24">
            <v>0.16666666666666666</v>
          </cell>
          <cell r="AE24">
            <v>0.14285714285714285</v>
          </cell>
          <cell r="AF24">
            <v>0.125</v>
          </cell>
          <cell r="AG24">
            <v>0.22222222222222221</v>
          </cell>
        </row>
        <row r="25">
          <cell r="O25">
            <v>3000</v>
          </cell>
          <cell r="Q25">
            <v>0.126156626101008</v>
          </cell>
          <cell r="R25">
            <v>0.12035283879581654</v>
          </cell>
          <cell r="S25">
            <v>0.10616777541350864</v>
          </cell>
          <cell r="T25">
            <v>0.10263858336816882</v>
          </cell>
          <cell r="U25">
            <v>8.8887620605281173E-2</v>
          </cell>
          <cell r="V25">
            <v>8.8091954017064808E-2</v>
          </cell>
          <cell r="W25">
            <v>0.10263187290506973</v>
          </cell>
          <cell r="AC25">
            <v>0.2</v>
          </cell>
          <cell r="AD25">
            <v>0.16666666666666666</v>
          </cell>
          <cell r="AE25">
            <v>0.14285714285714285</v>
          </cell>
          <cell r="AF25">
            <v>0.125</v>
          </cell>
          <cell r="AG25">
            <v>0.22222222222222221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27AA-BF11-45A4-850D-161B79E20640}">
  <dimension ref="A1:T148"/>
  <sheetViews>
    <sheetView tabSelected="1" topLeftCell="A124" zoomScale="68" zoomScaleNormal="100" workbookViewId="0">
      <selection activeCell="G1" sqref="G1:G123"/>
    </sheetView>
  </sheetViews>
  <sheetFormatPr defaultRowHeight="14.5" x14ac:dyDescent="0.35"/>
  <cols>
    <col min="1" max="1" width="25.453125" bestFit="1" customWidth="1"/>
    <col min="2" max="2" width="19.90625" bestFit="1" customWidth="1"/>
    <col min="3" max="5" width="19.6328125" bestFit="1" customWidth="1"/>
    <col min="6" max="6" width="20.81640625" bestFit="1" customWidth="1"/>
    <col min="7" max="7" width="21" bestFit="1" customWidth="1"/>
    <col min="8" max="8" width="17.90625" bestFit="1" customWidth="1"/>
    <col min="9" max="9" width="22.1796875" bestFit="1" customWidth="1"/>
    <col min="12" max="12" width="26.81640625" bestFit="1" customWidth="1"/>
    <col min="13" max="13" width="21" bestFit="1" customWidth="1"/>
    <col min="14" max="14" width="16.08984375" bestFit="1" customWidth="1"/>
    <col min="15" max="15" width="20.1796875" bestFit="1" customWidth="1"/>
    <col min="16" max="19" width="9" bestFit="1" customWidth="1"/>
  </cols>
  <sheetData>
    <row r="1" spans="1:14" x14ac:dyDescent="0.35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H1" s="2" t="s">
        <v>49</v>
      </c>
      <c r="I1" s="2" t="s">
        <v>50</v>
      </c>
      <c r="K1" s="1"/>
      <c r="L1" s="1"/>
      <c r="M1" s="1"/>
      <c r="N1" s="1"/>
    </row>
    <row r="2" spans="1:14" x14ac:dyDescent="0.35">
      <c r="A2" s="12">
        <v>25</v>
      </c>
      <c r="B2" s="12">
        <f>($M$18+($M$32*A2*$M$28))*$M$35</f>
        <v>982419.90598920721</v>
      </c>
      <c r="C2" s="12">
        <f t="shared" ref="C2:C33" si="0">B2/($M$32)</f>
        <v>781784921.15028715</v>
      </c>
      <c r="D2" s="12">
        <f>$M$15*$M$32*A2*$M$35</f>
        <v>317.1123624533538</v>
      </c>
      <c r="E2" s="12">
        <f>($M$18*$M$35)-($M$15*$M$35*$M$21)+($M$28*$M$35*$M$32*A2)-(D2)</f>
        <v>477402.7936267539</v>
      </c>
      <c r="F2" s="12">
        <f>E2/$M$32</f>
        <v>379905072.25788933</v>
      </c>
      <c r="H2" s="3">
        <f>$M$32*$M$28*I2*$M$35</f>
        <v>14519.435935242878</v>
      </c>
      <c r="I2" s="3">
        <v>150</v>
      </c>
    </row>
    <row r="3" spans="1:14" x14ac:dyDescent="0.35">
      <c r="A3" s="12">
        <v>50</v>
      </c>
      <c r="B3" s="12">
        <f>($M$18+($M$32*A3*$M$28))*$M$35</f>
        <v>984839.81197841442</v>
      </c>
      <c r="C3" s="12">
        <f t="shared" si="0"/>
        <v>783710621.15028715</v>
      </c>
      <c r="D3" s="12">
        <f t="shared" ref="D3:D66" si="1">$M$15*$M$32*A3*$M$35</f>
        <v>634.22472490670759</v>
      </c>
      <c r="E3" s="12">
        <f t="shared" ref="E3:E66" si="2">($M$18*$M$35)-($M$15*$M$35*$M$21)+($M$28*$M$35*$M$32*A3)-(D3)</f>
        <v>479505.58725350769</v>
      </c>
      <c r="F3" s="12">
        <f>E3/$M$32</f>
        <v>381578422.25788933</v>
      </c>
      <c r="H3" s="3">
        <f t="shared" ref="H3:H21" si="3">$M$32*$M$28*I3*$M$35</f>
        <v>29038.871870485757</v>
      </c>
      <c r="I3" s="3">
        <v>300</v>
      </c>
    </row>
    <row r="4" spans="1:14" x14ac:dyDescent="0.35">
      <c r="A4" s="12">
        <v>75</v>
      </c>
      <c r="B4" s="12">
        <f t="shared" ref="B4:B67" si="4">($M$18+($M$32*A4*$M$28))*$M$35</f>
        <v>987259.71796762152</v>
      </c>
      <c r="C4" s="12">
        <f t="shared" si="0"/>
        <v>785636321.15028715</v>
      </c>
      <c r="D4" s="12">
        <f t="shared" si="1"/>
        <v>951.33708736006145</v>
      </c>
      <c r="E4" s="12">
        <f t="shared" si="2"/>
        <v>481608.38088026154</v>
      </c>
      <c r="F4" s="12">
        <f t="shared" ref="F4:F67" si="5">E4/$M$32</f>
        <v>383251772.25788933</v>
      </c>
      <c r="H4" s="3">
        <f t="shared" si="3"/>
        <v>43558.307805728633</v>
      </c>
      <c r="I4" s="3">
        <v>450</v>
      </c>
    </row>
    <row r="5" spans="1:14" x14ac:dyDescent="0.35">
      <c r="A5" s="12">
        <v>100</v>
      </c>
      <c r="B5" s="12">
        <f t="shared" si="4"/>
        <v>989679.62395682873</v>
      </c>
      <c r="C5" s="12">
        <f t="shared" si="0"/>
        <v>787562021.15028715</v>
      </c>
      <c r="D5" s="12">
        <f t="shared" si="1"/>
        <v>1268.4494498134152</v>
      </c>
      <c r="E5" s="12">
        <f t="shared" si="2"/>
        <v>483711.17450701533</v>
      </c>
      <c r="F5" s="12">
        <f t="shared" si="5"/>
        <v>384925122.25788933</v>
      </c>
      <c r="H5" s="3">
        <f t="shared" si="3"/>
        <v>58077.743740971513</v>
      </c>
      <c r="I5" s="3">
        <v>600</v>
      </c>
    </row>
    <row r="6" spans="1:14" x14ac:dyDescent="0.35">
      <c r="A6" s="12">
        <v>125</v>
      </c>
      <c r="B6" s="12">
        <f t="shared" si="4"/>
        <v>992099.52994603571</v>
      </c>
      <c r="C6" s="12">
        <f t="shared" si="0"/>
        <v>789487721.15028703</v>
      </c>
      <c r="D6" s="12">
        <f t="shared" si="1"/>
        <v>1585.5618122667693</v>
      </c>
      <c r="E6" s="12">
        <f t="shared" si="2"/>
        <v>485813.96813376906</v>
      </c>
      <c r="F6" s="12">
        <f t="shared" si="5"/>
        <v>386598472.25788927</v>
      </c>
      <c r="H6" s="3">
        <f t="shared" si="3"/>
        <v>72597.179676214393</v>
      </c>
      <c r="I6" s="3">
        <v>750</v>
      </c>
    </row>
    <row r="7" spans="1:14" x14ac:dyDescent="0.35">
      <c r="A7" s="12">
        <v>150</v>
      </c>
      <c r="B7" s="12">
        <f t="shared" si="4"/>
        <v>994519.43593524292</v>
      </c>
      <c r="C7" s="12">
        <f t="shared" si="0"/>
        <v>791413421.15028703</v>
      </c>
      <c r="D7" s="12">
        <f t="shared" si="1"/>
        <v>1902.6741747201229</v>
      </c>
      <c r="E7" s="12">
        <f t="shared" si="2"/>
        <v>487916.76176052284</v>
      </c>
      <c r="F7" s="12">
        <f t="shared" si="5"/>
        <v>388271822.25788927</v>
      </c>
      <c r="H7" s="3">
        <f t="shared" si="3"/>
        <v>87116.615611457266</v>
      </c>
      <c r="I7" s="3">
        <v>900</v>
      </c>
    </row>
    <row r="8" spans="1:14" x14ac:dyDescent="0.35">
      <c r="A8" s="12">
        <v>175</v>
      </c>
      <c r="B8" s="12">
        <f t="shared" si="4"/>
        <v>996939.34192445001</v>
      </c>
      <c r="C8" s="12">
        <f t="shared" si="0"/>
        <v>793339121.15028703</v>
      </c>
      <c r="D8" s="12">
        <f t="shared" si="1"/>
        <v>2219.7865371734765</v>
      </c>
      <c r="E8" s="12">
        <f t="shared" si="2"/>
        <v>490019.55538727663</v>
      </c>
      <c r="F8" s="12">
        <f t="shared" si="5"/>
        <v>389945172.25788927</v>
      </c>
      <c r="H8" s="3">
        <f t="shared" si="3"/>
        <v>101636.05154670015</v>
      </c>
      <c r="I8" s="3">
        <v>1050</v>
      </c>
    </row>
    <row r="9" spans="1:14" x14ac:dyDescent="0.35">
      <c r="A9" s="12">
        <v>200</v>
      </c>
      <c r="B9" s="12">
        <f t="shared" si="4"/>
        <v>999359.24791365722</v>
      </c>
      <c r="C9" s="12">
        <f t="shared" si="0"/>
        <v>795264821.15028703</v>
      </c>
      <c r="D9" s="12">
        <f t="shared" si="1"/>
        <v>2536.8988996268304</v>
      </c>
      <c r="E9" s="12">
        <f t="shared" si="2"/>
        <v>492122.34901403048</v>
      </c>
      <c r="F9" s="12">
        <f t="shared" si="5"/>
        <v>391618522.25788933</v>
      </c>
      <c r="H9" s="3">
        <f t="shared" si="3"/>
        <v>116155.48748194303</v>
      </c>
      <c r="I9" s="3">
        <v>1200</v>
      </c>
    </row>
    <row r="10" spans="1:14" x14ac:dyDescent="0.35">
      <c r="A10" s="12">
        <v>225</v>
      </c>
      <c r="B10" s="12">
        <f t="shared" si="4"/>
        <v>1001779.1539028644</v>
      </c>
      <c r="C10" s="12">
        <f t="shared" si="0"/>
        <v>797190521.15028715</v>
      </c>
      <c r="D10" s="12">
        <f t="shared" si="1"/>
        <v>2854.0112620801842</v>
      </c>
      <c r="E10" s="12">
        <f t="shared" si="2"/>
        <v>494225.14264078427</v>
      </c>
      <c r="F10" s="12">
        <f t="shared" si="5"/>
        <v>393291872.25788933</v>
      </c>
      <c r="H10" s="3">
        <f t="shared" si="3"/>
        <v>130674.92341718591</v>
      </c>
      <c r="I10" s="3">
        <v>1350</v>
      </c>
    </row>
    <row r="11" spans="1:14" x14ac:dyDescent="0.35">
      <c r="A11" s="12">
        <v>250</v>
      </c>
      <c r="B11" s="12">
        <f t="shared" si="4"/>
        <v>1004199.0598920715</v>
      </c>
      <c r="C11" s="12">
        <f t="shared" si="0"/>
        <v>799116221.15028715</v>
      </c>
      <c r="D11" s="12">
        <f t="shared" si="1"/>
        <v>3171.1236245335385</v>
      </c>
      <c r="E11" s="12">
        <f t="shared" si="2"/>
        <v>496327.93626753805</v>
      </c>
      <c r="F11" s="12">
        <f t="shared" si="5"/>
        <v>394965222.25788933</v>
      </c>
      <c r="H11" s="3">
        <f t="shared" si="3"/>
        <v>145194.35935242879</v>
      </c>
      <c r="I11" s="3">
        <v>1500</v>
      </c>
      <c r="L11" s="13" t="s">
        <v>16</v>
      </c>
      <c r="M11" s="14"/>
    </row>
    <row r="12" spans="1:14" x14ac:dyDescent="0.35">
      <c r="A12" s="12">
        <v>275</v>
      </c>
      <c r="B12" s="12">
        <f t="shared" si="4"/>
        <v>1006618.9658812787</v>
      </c>
      <c r="C12" s="12">
        <f t="shared" si="0"/>
        <v>801041921.15028715</v>
      </c>
      <c r="D12" s="12">
        <f t="shared" si="1"/>
        <v>3488.2359869868919</v>
      </c>
      <c r="E12" s="12">
        <f t="shared" si="2"/>
        <v>498430.72989429184</v>
      </c>
      <c r="F12" s="12">
        <f t="shared" si="5"/>
        <v>396638572.25788933</v>
      </c>
      <c r="H12" s="3">
        <f t="shared" si="3"/>
        <v>159713.79528767167</v>
      </c>
      <c r="I12" s="3">
        <v>1650</v>
      </c>
      <c r="L12" s="3" t="s">
        <v>17</v>
      </c>
      <c r="M12" s="3">
        <v>7</v>
      </c>
    </row>
    <row r="13" spans="1:14" x14ac:dyDescent="0.35">
      <c r="A13" s="12">
        <v>300</v>
      </c>
      <c r="B13" s="12">
        <f t="shared" si="4"/>
        <v>1009038.8718704858</v>
      </c>
      <c r="C13" s="12">
        <f t="shared" si="0"/>
        <v>802967621.15028715</v>
      </c>
      <c r="D13" s="12">
        <f t="shared" si="1"/>
        <v>3805.3483494402458</v>
      </c>
      <c r="E13" s="12">
        <f t="shared" si="2"/>
        <v>500533.52352104563</v>
      </c>
      <c r="F13" s="12">
        <f t="shared" si="5"/>
        <v>398311922.25788933</v>
      </c>
      <c r="H13" s="3">
        <f t="shared" si="3"/>
        <v>174233.23122291453</v>
      </c>
      <c r="I13" s="3">
        <v>1800</v>
      </c>
      <c r="L13" s="3" t="s">
        <v>18</v>
      </c>
      <c r="M13" s="3">
        <v>2</v>
      </c>
    </row>
    <row r="14" spans="1:14" x14ac:dyDescent="0.35">
      <c r="A14" s="12">
        <v>325</v>
      </c>
      <c r="B14" s="12">
        <f t="shared" si="4"/>
        <v>1011458.777859693</v>
      </c>
      <c r="C14" s="12">
        <f t="shared" si="0"/>
        <v>804893321.15028715</v>
      </c>
      <c r="D14" s="12">
        <f t="shared" si="1"/>
        <v>4122.4607118936001</v>
      </c>
      <c r="E14" s="12">
        <f t="shared" si="2"/>
        <v>502636.31714779942</v>
      </c>
      <c r="F14" s="12">
        <f t="shared" si="5"/>
        <v>399985272.25788933</v>
      </c>
      <c r="H14" s="3">
        <f t="shared" si="3"/>
        <v>188752.66715815742</v>
      </c>
      <c r="I14" s="3">
        <v>1950</v>
      </c>
      <c r="L14" s="3" t="s">
        <v>19</v>
      </c>
      <c r="M14" s="3">
        <v>3000</v>
      </c>
    </row>
    <row r="15" spans="1:14" x14ac:dyDescent="0.35">
      <c r="A15" s="12">
        <v>350</v>
      </c>
      <c r="B15" s="12">
        <f t="shared" si="4"/>
        <v>1013878.6838489</v>
      </c>
      <c r="C15" s="12">
        <f t="shared" si="0"/>
        <v>806819021.15028703</v>
      </c>
      <c r="D15" s="12">
        <f t="shared" si="1"/>
        <v>4439.573074346953</v>
      </c>
      <c r="E15" s="12">
        <f t="shared" si="2"/>
        <v>504739.11077455321</v>
      </c>
      <c r="F15" s="12">
        <f t="shared" si="5"/>
        <v>401658622.25788933</v>
      </c>
      <c r="H15" s="3">
        <f t="shared" si="3"/>
        <v>203272.10309340031</v>
      </c>
      <c r="I15" s="3">
        <v>2100</v>
      </c>
      <c r="L15" s="3" t="s">
        <v>20</v>
      </c>
      <c r="M15" s="3">
        <v>1030</v>
      </c>
    </row>
    <row r="16" spans="1:14" x14ac:dyDescent="0.35">
      <c r="A16" s="12">
        <v>375</v>
      </c>
      <c r="B16" s="12">
        <f t="shared" si="4"/>
        <v>1016298.5898381072</v>
      </c>
      <c r="C16" s="12">
        <f t="shared" si="0"/>
        <v>808744721.15028703</v>
      </c>
      <c r="D16" s="12">
        <f t="shared" si="1"/>
        <v>4756.6854368003069</v>
      </c>
      <c r="E16" s="12">
        <f t="shared" si="2"/>
        <v>506841.90440130699</v>
      </c>
      <c r="F16" s="12">
        <f t="shared" si="5"/>
        <v>403331972.25788933</v>
      </c>
      <c r="H16" s="3">
        <f t="shared" si="3"/>
        <v>217791.53902864319</v>
      </c>
      <c r="I16" s="3">
        <v>2250</v>
      </c>
    </row>
    <row r="17" spans="1:13" x14ac:dyDescent="0.35">
      <c r="A17" s="12">
        <v>400</v>
      </c>
      <c r="B17" s="12">
        <f t="shared" si="4"/>
        <v>1018718.4958273143</v>
      </c>
      <c r="C17" s="12">
        <f t="shared" si="0"/>
        <v>810670421.15028703</v>
      </c>
      <c r="D17" s="12">
        <f t="shared" si="1"/>
        <v>5073.7977992536607</v>
      </c>
      <c r="E17" s="12">
        <f t="shared" si="2"/>
        <v>508944.69802806078</v>
      </c>
      <c r="F17" s="12">
        <f t="shared" si="5"/>
        <v>405005322.25788927</v>
      </c>
      <c r="H17" s="3">
        <f t="shared" si="3"/>
        <v>232310.97496388605</v>
      </c>
      <c r="I17" s="3">
        <v>2400</v>
      </c>
      <c r="L17" s="13" t="s">
        <v>21</v>
      </c>
      <c r="M17" s="14"/>
    </row>
    <row r="18" spans="1:13" x14ac:dyDescent="0.35">
      <c r="A18" s="12">
        <v>425</v>
      </c>
      <c r="B18" s="12">
        <f t="shared" si="4"/>
        <v>1021138.4018165215</v>
      </c>
      <c r="C18" s="12">
        <f t="shared" si="0"/>
        <v>812596121.15028703</v>
      </c>
      <c r="D18" s="12">
        <f t="shared" si="1"/>
        <v>5390.9101617070155</v>
      </c>
      <c r="E18" s="12">
        <f t="shared" si="2"/>
        <v>511047.49165481457</v>
      </c>
      <c r="F18" s="12">
        <f t="shared" si="5"/>
        <v>406678672.25788927</v>
      </c>
      <c r="H18" s="3">
        <f t="shared" si="3"/>
        <v>246830.41089912897</v>
      </c>
      <c r="I18" s="3">
        <v>2550</v>
      </c>
      <c r="L18" s="3" t="s">
        <v>2</v>
      </c>
      <c r="M18" s="3">
        <v>100000</v>
      </c>
    </row>
    <row r="19" spans="1:13" x14ac:dyDescent="0.35">
      <c r="A19" s="12">
        <v>450</v>
      </c>
      <c r="B19" s="12">
        <f t="shared" si="4"/>
        <v>1023558.3078057287</v>
      </c>
      <c r="C19" s="12">
        <f t="shared" si="0"/>
        <v>814521821.15028715</v>
      </c>
      <c r="D19" s="12">
        <f t="shared" si="1"/>
        <v>5708.0225241603684</v>
      </c>
      <c r="E19" s="12">
        <f t="shared" si="2"/>
        <v>513150.28528156836</v>
      </c>
      <c r="F19" s="12">
        <f t="shared" si="5"/>
        <v>408352022.25788927</v>
      </c>
      <c r="H19" s="3">
        <f t="shared" si="3"/>
        <v>261349.84683437183</v>
      </c>
      <c r="I19" s="3">
        <v>2700</v>
      </c>
      <c r="L19" s="3" t="s">
        <v>22</v>
      </c>
      <c r="M19" s="3">
        <v>0.8</v>
      </c>
    </row>
    <row r="20" spans="1:13" x14ac:dyDescent="0.35">
      <c r="A20" s="12">
        <v>475</v>
      </c>
      <c r="B20" s="12">
        <f t="shared" si="4"/>
        <v>1025978.2137949358</v>
      </c>
      <c r="C20" s="12">
        <f t="shared" si="0"/>
        <v>816447521.15028715</v>
      </c>
      <c r="D20" s="12">
        <f t="shared" si="1"/>
        <v>6025.1348866137223</v>
      </c>
      <c r="E20" s="12">
        <f t="shared" si="2"/>
        <v>515253.0789083222</v>
      </c>
      <c r="F20" s="12">
        <f t="shared" si="5"/>
        <v>410025372.25788933</v>
      </c>
      <c r="H20" s="3">
        <f t="shared" si="3"/>
        <v>275869.28276961471</v>
      </c>
      <c r="I20" s="3">
        <v>2850</v>
      </c>
      <c r="L20" s="3" t="s">
        <v>23</v>
      </c>
      <c r="M20" s="3">
        <v>1.2</v>
      </c>
    </row>
    <row r="21" spans="1:13" x14ac:dyDescent="0.35">
      <c r="A21" s="12">
        <v>500</v>
      </c>
      <c r="B21" s="12">
        <f t="shared" si="4"/>
        <v>1028398.1197841431</v>
      </c>
      <c r="C21" s="12">
        <f t="shared" si="0"/>
        <v>818373221.15028715</v>
      </c>
      <c r="D21" s="12">
        <f t="shared" si="1"/>
        <v>6342.2472490670771</v>
      </c>
      <c r="E21" s="12">
        <f t="shared" si="2"/>
        <v>517355.87253507599</v>
      </c>
      <c r="F21" s="12">
        <f t="shared" si="5"/>
        <v>411698722.25788933</v>
      </c>
      <c r="H21" s="3">
        <f t="shared" si="3"/>
        <v>290388.71870485757</v>
      </c>
      <c r="I21" s="3">
        <v>3000</v>
      </c>
      <c r="L21" s="3" t="s">
        <v>24</v>
      </c>
      <c r="M21" s="3">
        <v>50</v>
      </c>
    </row>
    <row r="22" spans="1:13" x14ac:dyDescent="0.35">
      <c r="A22" s="12">
        <v>525</v>
      </c>
      <c r="B22" s="12">
        <f t="shared" si="4"/>
        <v>1030818.0257733501</v>
      </c>
      <c r="C22" s="12">
        <f t="shared" si="0"/>
        <v>820298921.15028715</v>
      </c>
      <c r="D22" s="12">
        <f t="shared" si="1"/>
        <v>6659.35961152043</v>
      </c>
      <c r="E22" s="12">
        <f t="shared" si="2"/>
        <v>519458.66616182972</v>
      </c>
      <c r="F22" s="12">
        <f t="shared" si="5"/>
        <v>413372072.25788927</v>
      </c>
      <c r="L22" s="3" t="s">
        <v>1</v>
      </c>
      <c r="M22" s="3">
        <v>8</v>
      </c>
    </row>
    <row r="23" spans="1:13" x14ac:dyDescent="0.35">
      <c r="A23" s="12">
        <v>550</v>
      </c>
      <c r="B23" s="12">
        <f t="shared" si="4"/>
        <v>1033237.9317625574</v>
      </c>
      <c r="C23" s="12">
        <f t="shared" si="0"/>
        <v>822224621.15028715</v>
      </c>
      <c r="D23" s="12">
        <f t="shared" si="1"/>
        <v>6976.4719739737839</v>
      </c>
      <c r="E23" s="12">
        <f t="shared" si="2"/>
        <v>521561.45978858357</v>
      </c>
      <c r="F23" s="12">
        <f t="shared" si="5"/>
        <v>415045422.25788933</v>
      </c>
      <c r="L23" s="3" t="s">
        <v>25</v>
      </c>
      <c r="M23" s="3">
        <v>5</v>
      </c>
    </row>
    <row r="24" spans="1:13" x14ac:dyDescent="0.35">
      <c r="A24" s="12">
        <v>575</v>
      </c>
      <c r="B24" s="12">
        <f t="shared" si="4"/>
        <v>1035657.8377517645</v>
      </c>
      <c r="C24" s="12">
        <f t="shared" si="0"/>
        <v>824150321.15028715</v>
      </c>
      <c r="D24" s="12">
        <f t="shared" si="1"/>
        <v>7293.5843364271377</v>
      </c>
      <c r="E24" s="12">
        <f t="shared" si="2"/>
        <v>523664.2534153373</v>
      </c>
      <c r="F24" s="12">
        <f t="shared" si="5"/>
        <v>416718772.25788927</v>
      </c>
      <c r="L24" s="3" t="s">
        <v>26</v>
      </c>
      <c r="M24" s="3">
        <v>4</v>
      </c>
    </row>
    <row r="25" spans="1:13" x14ac:dyDescent="0.35">
      <c r="A25" s="12">
        <v>600</v>
      </c>
      <c r="B25" s="12">
        <f t="shared" si="4"/>
        <v>1038077.7437409715</v>
      </c>
      <c r="C25" s="12">
        <f t="shared" si="0"/>
        <v>826076021.15028703</v>
      </c>
      <c r="D25" s="12">
        <f t="shared" si="1"/>
        <v>7610.6966988804916</v>
      </c>
      <c r="E25" s="12">
        <f t="shared" si="2"/>
        <v>525767.04704209114</v>
      </c>
      <c r="F25" s="12">
        <f t="shared" si="5"/>
        <v>418392122.25788933</v>
      </c>
    </row>
    <row r="26" spans="1:13" x14ac:dyDescent="0.35">
      <c r="A26" s="12">
        <v>625</v>
      </c>
      <c r="B26" s="12">
        <f t="shared" si="4"/>
        <v>1040497.6497301786</v>
      </c>
      <c r="C26" s="12">
        <f t="shared" si="0"/>
        <v>828001721.15028703</v>
      </c>
      <c r="D26" s="12">
        <f t="shared" si="1"/>
        <v>7927.8090613338454</v>
      </c>
      <c r="E26" s="12">
        <f t="shared" si="2"/>
        <v>527869.84066884487</v>
      </c>
      <c r="F26" s="12">
        <f t="shared" si="5"/>
        <v>420065472.25788927</v>
      </c>
      <c r="L26" s="13" t="s">
        <v>27</v>
      </c>
      <c r="M26" s="14"/>
    </row>
    <row r="27" spans="1:13" x14ac:dyDescent="0.35">
      <c r="A27" s="12">
        <v>650</v>
      </c>
      <c r="B27" s="12">
        <f t="shared" si="4"/>
        <v>1042917.5557193859</v>
      </c>
      <c r="C27" s="12">
        <f t="shared" si="0"/>
        <v>829927421.15028703</v>
      </c>
      <c r="D27" s="12">
        <f t="shared" si="1"/>
        <v>8244.9214237872002</v>
      </c>
      <c r="E27" s="12">
        <f t="shared" si="2"/>
        <v>529972.63429559872</v>
      </c>
      <c r="F27" s="12">
        <f t="shared" si="5"/>
        <v>421738822.25788933</v>
      </c>
      <c r="L27" s="3" t="s">
        <v>36</v>
      </c>
      <c r="M27" s="3">
        <v>0.04</v>
      </c>
    </row>
    <row r="28" spans="1:13" x14ac:dyDescent="0.35">
      <c r="A28" s="12">
        <v>675</v>
      </c>
      <c r="B28" s="12">
        <f t="shared" si="4"/>
        <v>1045337.4617085931</v>
      </c>
      <c r="C28" s="12">
        <f t="shared" si="0"/>
        <v>831853121.15028715</v>
      </c>
      <c r="D28" s="12">
        <f t="shared" si="1"/>
        <v>8562.0337862405522</v>
      </c>
      <c r="E28" s="12">
        <f t="shared" si="2"/>
        <v>532075.42792235257</v>
      </c>
      <c r="F28" s="12">
        <f t="shared" si="5"/>
        <v>423412172.25788933</v>
      </c>
      <c r="L28" s="3" t="s">
        <v>20</v>
      </c>
      <c r="M28" s="3">
        <v>7860</v>
      </c>
    </row>
    <row r="29" spans="1:13" x14ac:dyDescent="0.35">
      <c r="A29" s="12">
        <v>700</v>
      </c>
      <c r="B29" s="12">
        <f t="shared" si="4"/>
        <v>1047757.3676978002</v>
      </c>
      <c r="C29" s="12">
        <f t="shared" si="0"/>
        <v>833778821.15028715</v>
      </c>
      <c r="D29" s="12">
        <f t="shared" si="1"/>
        <v>8879.1461486939061</v>
      </c>
      <c r="E29" s="12">
        <f t="shared" si="2"/>
        <v>534178.22154910641</v>
      </c>
      <c r="F29" s="12">
        <f t="shared" si="5"/>
        <v>425085522.25788939</v>
      </c>
      <c r="L29" s="3" t="s">
        <v>0</v>
      </c>
      <c r="M29" s="3">
        <v>150</v>
      </c>
    </row>
    <row r="30" spans="1:13" x14ac:dyDescent="0.35">
      <c r="A30" s="12">
        <v>725</v>
      </c>
      <c r="B30" s="12">
        <f t="shared" si="4"/>
        <v>1050177.2736870074</v>
      </c>
      <c r="C30" s="12">
        <f t="shared" si="0"/>
        <v>835704521.15028715</v>
      </c>
      <c r="D30" s="12">
        <f t="shared" si="1"/>
        <v>9196.2585111472617</v>
      </c>
      <c r="E30" s="12">
        <f t="shared" si="2"/>
        <v>536281.01517586014</v>
      </c>
      <c r="F30" s="12">
        <f t="shared" si="5"/>
        <v>426758872.25788933</v>
      </c>
      <c r="L30" s="3" t="s">
        <v>28</v>
      </c>
      <c r="M30" s="3">
        <v>1.2</v>
      </c>
    </row>
    <row r="31" spans="1:13" x14ac:dyDescent="0.35">
      <c r="A31" s="12">
        <v>750</v>
      </c>
      <c r="B31" s="12">
        <f t="shared" si="4"/>
        <v>1052597.1796762145</v>
      </c>
      <c r="C31" s="12">
        <f t="shared" si="0"/>
        <v>837630221.15028715</v>
      </c>
      <c r="D31" s="12">
        <f t="shared" si="1"/>
        <v>9513.3708736006138</v>
      </c>
      <c r="E31" s="12">
        <f t="shared" si="2"/>
        <v>538383.80880261387</v>
      </c>
      <c r="F31" s="12">
        <f t="shared" si="5"/>
        <v>428432222.25788927</v>
      </c>
      <c r="L31" s="3" t="s">
        <v>29</v>
      </c>
      <c r="M31" s="3">
        <v>0.2</v>
      </c>
    </row>
    <row r="32" spans="1:13" x14ac:dyDescent="0.35">
      <c r="A32" s="12">
        <v>775</v>
      </c>
      <c r="B32" s="12">
        <f t="shared" si="4"/>
        <v>1055017.0856654216</v>
      </c>
      <c r="C32" s="12">
        <f t="shared" si="0"/>
        <v>839555921.15028703</v>
      </c>
      <c r="D32" s="12">
        <f t="shared" si="1"/>
        <v>9830.4832360539676</v>
      </c>
      <c r="E32" s="12">
        <f t="shared" si="2"/>
        <v>540486.60242936772</v>
      </c>
      <c r="F32" s="12">
        <f t="shared" si="5"/>
        <v>430105572.25788933</v>
      </c>
      <c r="L32" s="3" t="s">
        <v>35</v>
      </c>
      <c r="M32" s="3">
        <f>PI()*M27*M27/4</f>
        <v>1.2566370614359175E-3</v>
      </c>
    </row>
    <row r="33" spans="1:13" x14ac:dyDescent="0.35">
      <c r="A33" s="12">
        <v>800</v>
      </c>
      <c r="B33" s="12">
        <f t="shared" si="4"/>
        <v>1057436.9916546289</v>
      </c>
      <c r="C33" s="12">
        <f t="shared" si="0"/>
        <v>841481621.15028727</v>
      </c>
      <c r="D33" s="12">
        <f t="shared" si="1"/>
        <v>10147.595598507321</v>
      </c>
      <c r="E33" s="12">
        <f t="shared" si="2"/>
        <v>542589.39605612145</v>
      </c>
      <c r="F33" s="12">
        <f t="shared" si="5"/>
        <v>431778922.25788927</v>
      </c>
    </row>
    <row r="34" spans="1:13" x14ac:dyDescent="0.35">
      <c r="A34" s="12">
        <v>825</v>
      </c>
      <c r="B34" s="12">
        <f t="shared" si="4"/>
        <v>1059856.8976438357</v>
      </c>
      <c r="C34" s="12">
        <f t="shared" ref="C34:C65" si="6">B34/($M$32)</f>
        <v>843407321.15028703</v>
      </c>
      <c r="D34" s="12">
        <f t="shared" si="1"/>
        <v>10464.707960960675</v>
      </c>
      <c r="E34" s="12">
        <f t="shared" si="2"/>
        <v>544692.18968287529</v>
      </c>
      <c r="F34" s="12">
        <f t="shared" si="5"/>
        <v>433452272.25788933</v>
      </c>
      <c r="L34" s="15" t="s">
        <v>34</v>
      </c>
      <c r="M34" s="15"/>
    </row>
    <row r="35" spans="1:13" x14ac:dyDescent="0.35">
      <c r="A35" s="12">
        <v>850</v>
      </c>
      <c r="B35" s="12">
        <f t="shared" si="4"/>
        <v>1062276.8036330431</v>
      </c>
      <c r="C35" s="12">
        <f t="shared" si="6"/>
        <v>845333021.15028715</v>
      </c>
      <c r="D35" s="12">
        <f t="shared" si="1"/>
        <v>10781.820323414031</v>
      </c>
      <c r="E35" s="12">
        <f t="shared" si="2"/>
        <v>546794.98330962902</v>
      </c>
      <c r="F35" s="12">
        <f t="shared" si="5"/>
        <v>435125622.25788927</v>
      </c>
      <c r="L35" s="3" t="s">
        <v>30</v>
      </c>
      <c r="M35" s="3">
        <v>9.8000000000000007</v>
      </c>
    </row>
    <row r="36" spans="1:13" x14ac:dyDescent="0.35">
      <c r="A36" s="12">
        <v>875</v>
      </c>
      <c r="B36" s="12">
        <f t="shared" si="4"/>
        <v>1064696.7096222502</v>
      </c>
      <c r="C36" s="12">
        <f t="shared" si="6"/>
        <v>847258721.15028703</v>
      </c>
      <c r="D36" s="12">
        <f t="shared" si="1"/>
        <v>11098.932685867383</v>
      </c>
      <c r="E36" s="12">
        <f t="shared" si="2"/>
        <v>548897.77693638287</v>
      </c>
      <c r="F36" s="12">
        <f t="shared" si="5"/>
        <v>436798972.25788933</v>
      </c>
    </row>
    <row r="37" spans="1:13" x14ac:dyDescent="0.35">
      <c r="A37" s="12">
        <v>900</v>
      </c>
      <c r="B37" s="12">
        <f t="shared" si="4"/>
        <v>1067116.6156114573</v>
      </c>
      <c r="C37" s="12">
        <f t="shared" si="6"/>
        <v>849184421.15028703</v>
      </c>
      <c r="D37" s="12">
        <f t="shared" si="1"/>
        <v>11416.045048320737</v>
      </c>
      <c r="E37" s="12">
        <f t="shared" si="2"/>
        <v>551000.5705631366</v>
      </c>
      <c r="F37" s="12">
        <f t="shared" si="5"/>
        <v>438472322.25788927</v>
      </c>
      <c r="L37" s="4" t="s">
        <v>31</v>
      </c>
      <c r="M37" s="5"/>
    </row>
    <row r="38" spans="1:13" x14ac:dyDescent="0.35">
      <c r="A38" s="12">
        <v>925</v>
      </c>
      <c r="B38" s="12">
        <f t="shared" si="4"/>
        <v>1069536.5216006646</v>
      </c>
      <c r="C38" s="12">
        <f t="shared" si="6"/>
        <v>851110121.15028715</v>
      </c>
      <c r="D38" s="12">
        <f t="shared" si="1"/>
        <v>11733.157410774093</v>
      </c>
      <c r="E38" s="12">
        <f t="shared" si="2"/>
        <v>553103.36418989045</v>
      </c>
      <c r="F38" s="12">
        <f t="shared" si="5"/>
        <v>440145672.25788933</v>
      </c>
      <c r="L38" s="3" t="s">
        <v>32</v>
      </c>
      <c r="M38" s="3">
        <v>0.5</v>
      </c>
    </row>
    <row r="39" spans="1:13" x14ac:dyDescent="0.35">
      <c r="A39" s="12">
        <v>950</v>
      </c>
      <c r="B39" s="12">
        <f t="shared" si="4"/>
        <v>1071956.4275898717</v>
      </c>
      <c r="C39" s="12">
        <f t="shared" si="6"/>
        <v>853035821.15028715</v>
      </c>
      <c r="D39" s="12">
        <f t="shared" si="1"/>
        <v>12050.269773227445</v>
      </c>
      <c r="E39" s="12">
        <f t="shared" si="2"/>
        <v>555206.15781664429</v>
      </c>
      <c r="F39" s="12">
        <f t="shared" si="5"/>
        <v>441819022.25788933</v>
      </c>
      <c r="L39" s="3" t="s">
        <v>33</v>
      </c>
      <c r="M39" s="3">
        <v>100000</v>
      </c>
    </row>
    <row r="40" spans="1:13" x14ac:dyDescent="0.35">
      <c r="A40" s="12">
        <v>975</v>
      </c>
      <c r="B40" s="12">
        <f t="shared" si="4"/>
        <v>1074376.3335790788</v>
      </c>
      <c r="C40" s="12">
        <f t="shared" si="6"/>
        <v>854961521.15028715</v>
      </c>
      <c r="D40" s="12">
        <f t="shared" si="1"/>
        <v>12367.382135680798</v>
      </c>
      <c r="E40" s="12">
        <f t="shared" si="2"/>
        <v>557308.95144339802</v>
      </c>
      <c r="F40" s="12">
        <f t="shared" si="5"/>
        <v>443492372.25788933</v>
      </c>
    </row>
    <row r="41" spans="1:13" x14ac:dyDescent="0.35">
      <c r="A41" s="12">
        <v>1000</v>
      </c>
      <c r="B41" s="12">
        <f t="shared" si="4"/>
        <v>1076796.2395682859</v>
      </c>
      <c r="C41" s="12">
        <f t="shared" si="6"/>
        <v>856887221.15028703</v>
      </c>
      <c r="D41" s="12">
        <f t="shared" si="1"/>
        <v>12684.494498134154</v>
      </c>
      <c r="E41" s="12">
        <f t="shared" si="2"/>
        <v>559411.74507015187</v>
      </c>
      <c r="F41" s="12">
        <f t="shared" si="5"/>
        <v>445165722.25788933</v>
      </c>
    </row>
    <row r="42" spans="1:13" x14ac:dyDescent="0.35">
      <c r="A42" s="12">
        <v>1025</v>
      </c>
      <c r="B42" s="12">
        <f t="shared" si="4"/>
        <v>1079216.1455574932</v>
      </c>
      <c r="C42" s="12">
        <f t="shared" si="6"/>
        <v>858812921.15028727</v>
      </c>
      <c r="D42" s="12">
        <f t="shared" si="1"/>
        <v>13001.606860587506</v>
      </c>
      <c r="E42" s="12">
        <f t="shared" si="2"/>
        <v>561514.5386969056</v>
      </c>
      <c r="F42" s="12">
        <f t="shared" si="5"/>
        <v>446839072.25788933</v>
      </c>
    </row>
    <row r="43" spans="1:13" x14ac:dyDescent="0.35">
      <c r="A43" s="12">
        <v>1050</v>
      </c>
      <c r="B43" s="12">
        <f t="shared" si="4"/>
        <v>1081636.0515467003</v>
      </c>
      <c r="C43" s="12">
        <f t="shared" si="6"/>
        <v>860738621.15028715</v>
      </c>
      <c r="D43" s="12">
        <f t="shared" si="1"/>
        <v>13318.71922304086</v>
      </c>
      <c r="E43" s="12">
        <f t="shared" si="2"/>
        <v>563617.33232365944</v>
      </c>
      <c r="F43" s="12">
        <f t="shared" si="5"/>
        <v>448512422.25788933</v>
      </c>
    </row>
    <row r="44" spans="1:13" x14ac:dyDescent="0.35">
      <c r="A44" s="12">
        <v>1075</v>
      </c>
      <c r="B44" s="12">
        <f t="shared" si="4"/>
        <v>1084055.9575359074</v>
      </c>
      <c r="C44" s="12">
        <f t="shared" si="6"/>
        <v>862664321.15028715</v>
      </c>
      <c r="D44" s="12">
        <f t="shared" si="1"/>
        <v>13635.831585494216</v>
      </c>
      <c r="E44" s="12">
        <f t="shared" si="2"/>
        <v>565720.12595041317</v>
      </c>
      <c r="F44" s="12">
        <f t="shared" si="5"/>
        <v>450185772.25788927</v>
      </c>
    </row>
    <row r="45" spans="1:13" x14ac:dyDescent="0.35">
      <c r="A45" s="12">
        <v>1100</v>
      </c>
      <c r="B45" s="12">
        <f t="shared" si="4"/>
        <v>1086475.8635251145</v>
      </c>
      <c r="C45" s="12">
        <f t="shared" si="6"/>
        <v>864590021.15028703</v>
      </c>
      <c r="D45" s="12">
        <f t="shared" si="1"/>
        <v>13952.943947947568</v>
      </c>
      <c r="E45" s="12">
        <f t="shared" si="2"/>
        <v>567822.91957716702</v>
      </c>
      <c r="F45" s="12">
        <f t="shared" si="5"/>
        <v>451859122.25788933</v>
      </c>
    </row>
    <row r="46" spans="1:13" x14ac:dyDescent="0.35">
      <c r="A46" s="12">
        <v>1125</v>
      </c>
      <c r="B46" s="12">
        <f t="shared" si="4"/>
        <v>1088895.7695143216</v>
      </c>
      <c r="C46" s="12">
        <f t="shared" si="6"/>
        <v>866515721.15028703</v>
      </c>
      <c r="D46" s="12">
        <f t="shared" si="1"/>
        <v>14270.056310400922</v>
      </c>
      <c r="E46" s="12">
        <f t="shared" si="2"/>
        <v>569925.71320392075</v>
      </c>
      <c r="F46" s="12">
        <f t="shared" si="5"/>
        <v>453532472.25788927</v>
      </c>
    </row>
    <row r="47" spans="1:13" x14ac:dyDescent="0.35">
      <c r="A47" s="12">
        <v>1150</v>
      </c>
      <c r="B47" s="12">
        <f t="shared" si="4"/>
        <v>1091315.6755035289</v>
      </c>
      <c r="C47" s="12">
        <f t="shared" si="6"/>
        <v>868441421.15028715</v>
      </c>
      <c r="D47" s="12">
        <f t="shared" si="1"/>
        <v>14587.168672854275</v>
      </c>
      <c r="E47" s="12">
        <f t="shared" si="2"/>
        <v>572028.5068306746</v>
      </c>
      <c r="F47" s="12">
        <f t="shared" si="5"/>
        <v>455205822.25788933</v>
      </c>
    </row>
    <row r="48" spans="1:13" x14ac:dyDescent="0.35">
      <c r="A48" s="12">
        <v>1175</v>
      </c>
      <c r="B48" s="12">
        <f t="shared" si="4"/>
        <v>1093735.581492736</v>
      </c>
      <c r="C48" s="12">
        <f t="shared" si="6"/>
        <v>870367121.15028715</v>
      </c>
      <c r="D48" s="12">
        <f t="shared" si="1"/>
        <v>14904.281035307629</v>
      </c>
      <c r="E48" s="12">
        <f t="shared" si="2"/>
        <v>574131.30045742833</v>
      </c>
      <c r="F48" s="12">
        <f t="shared" si="5"/>
        <v>456879172.25788927</v>
      </c>
    </row>
    <row r="49" spans="1:6" x14ac:dyDescent="0.35">
      <c r="A49" s="12">
        <v>1200</v>
      </c>
      <c r="B49" s="12">
        <f t="shared" si="4"/>
        <v>1096155.4874819431</v>
      </c>
      <c r="C49" s="12">
        <f t="shared" si="6"/>
        <v>872292821.15028715</v>
      </c>
      <c r="D49" s="12">
        <f t="shared" si="1"/>
        <v>15221.393397760983</v>
      </c>
      <c r="E49" s="12">
        <f t="shared" si="2"/>
        <v>576234.09408418217</v>
      </c>
      <c r="F49" s="12">
        <f t="shared" si="5"/>
        <v>458552522.25788933</v>
      </c>
    </row>
    <row r="50" spans="1:6" x14ac:dyDescent="0.35">
      <c r="A50" s="12">
        <v>1225</v>
      </c>
      <c r="B50" s="12">
        <f t="shared" si="4"/>
        <v>1098575.3934711502</v>
      </c>
      <c r="C50" s="12">
        <f t="shared" si="6"/>
        <v>874218521.15028703</v>
      </c>
      <c r="D50" s="12">
        <f t="shared" si="1"/>
        <v>15538.505760214337</v>
      </c>
      <c r="E50" s="12">
        <f t="shared" si="2"/>
        <v>578336.88771093602</v>
      </c>
      <c r="F50" s="12">
        <f t="shared" si="5"/>
        <v>460225872.25788939</v>
      </c>
    </row>
    <row r="51" spans="1:6" x14ac:dyDescent="0.35">
      <c r="A51" s="12">
        <v>1250</v>
      </c>
      <c r="B51" s="12">
        <f t="shared" si="4"/>
        <v>1100995.2994603575</v>
      </c>
      <c r="C51" s="12">
        <f t="shared" si="6"/>
        <v>876144221.15028727</v>
      </c>
      <c r="D51" s="12">
        <f t="shared" si="1"/>
        <v>15855.618122667691</v>
      </c>
      <c r="E51" s="12">
        <f t="shared" si="2"/>
        <v>580439.68133768975</v>
      </c>
      <c r="F51" s="12">
        <f t="shared" si="5"/>
        <v>461899222.25788933</v>
      </c>
    </row>
    <row r="52" spans="1:6" x14ac:dyDescent="0.35">
      <c r="A52" s="12">
        <v>1275</v>
      </c>
      <c r="B52" s="12">
        <f t="shared" si="4"/>
        <v>1103415.2054495646</v>
      </c>
      <c r="C52" s="12">
        <f t="shared" si="6"/>
        <v>878069921.15028715</v>
      </c>
      <c r="D52" s="12">
        <f t="shared" si="1"/>
        <v>16172.730485121045</v>
      </c>
      <c r="E52" s="12">
        <f t="shared" si="2"/>
        <v>582542.47496444359</v>
      </c>
      <c r="F52" s="12">
        <f t="shared" si="5"/>
        <v>463572572.25788933</v>
      </c>
    </row>
    <row r="53" spans="1:6" x14ac:dyDescent="0.35">
      <c r="A53" s="12">
        <v>1300</v>
      </c>
      <c r="B53" s="12">
        <f t="shared" si="4"/>
        <v>1105835.1114387717</v>
      </c>
      <c r="C53" s="12">
        <f t="shared" si="6"/>
        <v>879995621.15028715</v>
      </c>
      <c r="D53" s="12">
        <f t="shared" si="1"/>
        <v>16489.8428475744</v>
      </c>
      <c r="E53" s="12">
        <f t="shared" si="2"/>
        <v>584645.26859119732</v>
      </c>
      <c r="F53" s="12">
        <f t="shared" si="5"/>
        <v>465245922.25788933</v>
      </c>
    </row>
    <row r="54" spans="1:6" x14ac:dyDescent="0.35">
      <c r="A54" s="12">
        <v>1325</v>
      </c>
      <c r="B54" s="12">
        <f t="shared" si="4"/>
        <v>1108255.0174279788</v>
      </c>
      <c r="C54" s="12">
        <f t="shared" si="6"/>
        <v>881921321.15028703</v>
      </c>
      <c r="D54" s="12">
        <f t="shared" si="1"/>
        <v>16806.955210027751</v>
      </c>
      <c r="E54" s="12">
        <f t="shared" si="2"/>
        <v>586748.06221795117</v>
      </c>
      <c r="F54" s="12">
        <f t="shared" si="5"/>
        <v>466919272.25788933</v>
      </c>
    </row>
    <row r="55" spans="1:6" x14ac:dyDescent="0.35">
      <c r="A55" s="12">
        <v>1350</v>
      </c>
      <c r="B55" s="12">
        <f t="shared" si="4"/>
        <v>1110674.9234171859</v>
      </c>
      <c r="C55" s="12">
        <f t="shared" si="6"/>
        <v>883847021.15028703</v>
      </c>
      <c r="D55" s="12">
        <f t="shared" si="1"/>
        <v>17124.067572481104</v>
      </c>
      <c r="E55" s="12">
        <f t="shared" si="2"/>
        <v>588850.8558447049</v>
      </c>
      <c r="F55" s="12">
        <f t="shared" si="5"/>
        <v>468592622.25788933</v>
      </c>
    </row>
    <row r="56" spans="1:6" x14ac:dyDescent="0.35">
      <c r="A56" s="12">
        <v>1375</v>
      </c>
      <c r="B56" s="12">
        <f t="shared" si="4"/>
        <v>1113094.829406393</v>
      </c>
      <c r="C56" s="12">
        <f t="shared" si="6"/>
        <v>885772721.15028703</v>
      </c>
      <c r="D56" s="12">
        <f t="shared" si="1"/>
        <v>17441.179934934462</v>
      </c>
      <c r="E56" s="12">
        <f t="shared" si="2"/>
        <v>590953.64947145875</v>
      </c>
      <c r="F56" s="12">
        <f t="shared" si="5"/>
        <v>470265972.25788933</v>
      </c>
    </row>
    <row r="57" spans="1:6" x14ac:dyDescent="0.35">
      <c r="A57" s="12">
        <v>1400</v>
      </c>
      <c r="B57" s="12">
        <f t="shared" si="4"/>
        <v>1115514.7353956003</v>
      </c>
      <c r="C57" s="12">
        <f t="shared" si="6"/>
        <v>887698421.15028715</v>
      </c>
      <c r="D57" s="12">
        <f t="shared" si="1"/>
        <v>17758.292297387812</v>
      </c>
      <c r="E57" s="12">
        <f t="shared" si="2"/>
        <v>593056.44309821248</v>
      </c>
      <c r="F57" s="12">
        <f t="shared" si="5"/>
        <v>471939322.25788927</v>
      </c>
    </row>
    <row r="58" spans="1:6" x14ac:dyDescent="0.35">
      <c r="A58" s="12">
        <v>1425</v>
      </c>
      <c r="B58" s="12">
        <f t="shared" si="4"/>
        <v>1117934.6413848074</v>
      </c>
      <c r="C58" s="12">
        <f t="shared" si="6"/>
        <v>889624121.15028715</v>
      </c>
      <c r="D58" s="12">
        <f t="shared" si="1"/>
        <v>18075.404659841166</v>
      </c>
      <c r="E58" s="12">
        <f t="shared" si="2"/>
        <v>595159.23672496621</v>
      </c>
      <c r="F58" s="12">
        <f t="shared" si="5"/>
        <v>473612672.25788927</v>
      </c>
    </row>
    <row r="59" spans="1:6" x14ac:dyDescent="0.35">
      <c r="A59" s="12">
        <v>1450</v>
      </c>
      <c r="B59" s="12">
        <f t="shared" si="4"/>
        <v>1120354.5473740145</v>
      </c>
      <c r="C59" s="12">
        <f t="shared" si="6"/>
        <v>891549821.15028703</v>
      </c>
      <c r="D59" s="12">
        <f t="shared" si="1"/>
        <v>18392.517022294523</v>
      </c>
      <c r="E59" s="12">
        <f t="shared" si="2"/>
        <v>597262.03035172005</v>
      </c>
      <c r="F59" s="12">
        <f t="shared" si="5"/>
        <v>475286022.25788927</v>
      </c>
    </row>
    <row r="60" spans="1:6" x14ac:dyDescent="0.35">
      <c r="A60" s="12">
        <v>1475</v>
      </c>
      <c r="B60" s="12">
        <f t="shared" si="4"/>
        <v>1122774.4533632218</v>
      </c>
      <c r="C60" s="12">
        <f t="shared" si="6"/>
        <v>893475521.15028727</v>
      </c>
      <c r="D60" s="12">
        <f t="shared" si="1"/>
        <v>18709.629384747874</v>
      </c>
      <c r="E60" s="12">
        <f t="shared" si="2"/>
        <v>599364.8239784739</v>
      </c>
      <c r="F60" s="12">
        <f t="shared" si="5"/>
        <v>476959372.25788933</v>
      </c>
    </row>
    <row r="61" spans="1:6" x14ac:dyDescent="0.35">
      <c r="A61" s="12">
        <v>1500</v>
      </c>
      <c r="B61" s="12">
        <f t="shared" si="4"/>
        <v>1125194.3593524289</v>
      </c>
      <c r="C61" s="12">
        <f t="shared" si="6"/>
        <v>895401221.15028715</v>
      </c>
      <c r="D61" s="12">
        <f t="shared" si="1"/>
        <v>19026.741747201228</v>
      </c>
      <c r="E61" s="12">
        <f t="shared" si="2"/>
        <v>601467.61760522774</v>
      </c>
      <c r="F61" s="12">
        <f t="shared" si="5"/>
        <v>478632722.25788939</v>
      </c>
    </row>
    <row r="62" spans="1:6" x14ac:dyDescent="0.35">
      <c r="A62" s="12">
        <v>1525</v>
      </c>
      <c r="B62" s="12">
        <f t="shared" si="4"/>
        <v>1127614.265341636</v>
      </c>
      <c r="C62" s="12">
        <f t="shared" si="6"/>
        <v>897326921.15028715</v>
      </c>
      <c r="D62" s="12">
        <f t="shared" si="1"/>
        <v>19343.854109654585</v>
      </c>
      <c r="E62" s="12">
        <f t="shared" si="2"/>
        <v>603570.41123198147</v>
      </c>
      <c r="F62" s="12">
        <f t="shared" si="5"/>
        <v>480306072.25788933</v>
      </c>
    </row>
    <row r="63" spans="1:6" x14ac:dyDescent="0.35">
      <c r="A63" s="12">
        <v>1550</v>
      </c>
      <c r="B63" s="12">
        <f t="shared" si="4"/>
        <v>1130034.1713308431</v>
      </c>
      <c r="C63" s="12">
        <f t="shared" si="6"/>
        <v>899252621.15028703</v>
      </c>
      <c r="D63" s="12">
        <f t="shared" si="1"/>
        <v>19660.966472107935</v>
      </c>
      <c r="E63" s="12">
        <f t="shared" si="2"/>
        <v>605673.2048587352</v>
      </c>
      <c r="F63" s="12">
        <f t="shared" si="5"/>
        <v>481979422.25788927</v>
      </c>
    </row>
    <row r="64" spans="1:6" x14ac:dyDescent="0.35">
      <c r="A64" s="12">
        <v>1575</v>
      </c>
      <c r="B64" s="12">
        <f t="shared" si="4"/>
        <v>1132454.0773200502</v>
      </c>
      <c r="C64" s="12">
        <f t="shared" si="6"/>
        <v>901178321.15028703</v>
      </c>
      <c r="D64" s="12">
        <f t="shared" si="1"/>
        <v>19978.078834561289</v>
      </c>
      <c r="E64" s="12">
        <f t="shared" si="2"/>
        <v>607775.99848548905</v>
      </c>
      <c r="F64" s="12">
        <f t="shared" si="5"/>
        <v>483652772.25788933</v>
      </c>
    </row>
    <row r="65" spans="1:6" x14ac:dyDescent="0.35">
      <c r="A65" s="12">
        <v>1600</v>
      </c>
      <c r="B65" s="12">
        <f t="shared" si="4"/>
        <v>1134873.9833092573</v>
      </c>
      <c r="C65" s="12">
        <f t="shared" si="6"/>
        <v>903104021.15028703</v>
      </c>
      <c r="D65" s="12">
        <f t="shared" si="1"/>
        <v>20295.191197014643</v>
      </c>
      <c r="E65" s="12">
        <f t="shared" si="2"/>
        <v>609878.7921122429</v>
      </c>
      <c r="F65" s="12">
        <f t="shared" si="5"/>
        <v>485326122.25788933</v>
      </c>
    </row>
    <row r="66" spans="1:6" x14ac:dyDescent="0.35">
      <c r="A66" s="12">
        <v>1625</v>
      </c>
      <c r="B66" s="12">
        <f t="shared" si="4"/>
        <v>1137293.8892984646</v>
      </c>
      <c r="C66" s="12">
        <f t="shared" ref="C66" si="7">B66/($M$32)</f>
        <v>905029721.15028715</v>
      </c>
      <c r="D66" s="12">
        <f t="shared" si="1"/>
        <v>20612.303559468</v>
      </c>
      <c r="E66" s="12">
        <f t="shared" si="2"/>
        <v>611981.58573899663</v>
      </c>
      <c r="F66" s="12">
        <f t="shared" si="5"/>
        <v>486999472.25788933</v>
      </c>
    </row>
    <row r="67" spans="1:6" x14ac:dyDescent="0.35">
      <c r="A67" s="12">
        <v>1650</v>
      </c>
      <c r="B67" s="12">
        <f t="shared" si="4"/>
        <v>1139713.7952876717</v>
      </c>
      <c r="C67" s="12">
        <f t="shared" ref="C67:C121" si="8">B67/($M$32)</f>
        <v>906955421.15028715</v>
      </c>
      <c r="D67" s="12">
        <f t="shared" ref="D67:D121" si="9">$M$15*$M$32*A67*$M$35</f>
        <v>20929.415921921351</v>
      </c>
      <c r="E67" s="12">
        <f t="shared" ref="E67:E121" si="10">($M$18*$M$35)-($M$15*$M$35*$M$21)+($M$28*$M$35*$M$32*A67)-(D67)</f>
        <v>614084.37936575036</v>
      </c>
      <c r="F67" s="12">
        <f t="shared" si="5"/>
        <v>488672822.25788927</v>
      </c>
    </row>
    <row r="68" spans="1:6" x14ac:dyDescent="0.35">
      <c r="A68" s="12">
        <v>1675</v>
      </c>
      <c r="B68" s="12">
        <f t="shared" ref="B68:B99" si="11">($M$18+($M$32*A68*$M$28))*$M$35</f>
        <v>1142133.7012768788</v>
      </c>
      <c r="C68" s="12">
        <f t="shared" si="8"/>
        <v>908881121.15028703</v>
      </c>
      <c r="D68" s="12">
        <f t="shared" si="9"/>
        <v>21246.528284374705</v>
      </c>
      <c r="E68" s="12">
        <f t="shared" si="10"/>
        <v>616187.1729925042</v>
      </c>
      <c r="F68" s="12">
        <f t="shared" ref="F68:F121" si="12">E68/$M$32</f>
        <v>490346172.25788933</v>
      </c>
    </row>
    <row r="69" spans="1:6" x14ac:dyDescent="0.35">
      <c r="A69" s="12">
        <v>1700</v>
      </c>
      <c r="B69" s="12">
        <f t="shared" si="11"/>
        <v>1144553.6072660862</v>
      </c>
      <c r="C69" s="12">
        <f t="shared" si="8"/>
        <v>910806821.15028727</v>
      </c>
      <c r="D69" s="12">
        <f t="shared" si="9"/>
        <v>21563.640646828062</v>
      </c>
      <c r="E69" s="12">
        <f t="shared" si="10"/>
        <v>618289.96661925793</v>
      </c>
      <c r="F69" s="12">
        <f t="shared" si="12"/>
        <v>492019522.25788927</v>
      </c>
    </row>
    <row r="70" spans="1:6" x14ac:dyDescent="0.35">
      <c r="A70" s="12">
        <v>1725</v>
      </c>
      <c r="B70" s="12">
        <f t="shared" si="11"/>
        <v>1146973.5132552932</v>
      </c>
      <c r="C70" s="12">
        <f t="shared" si="8"/>
        <v>912732521.15028715</v>
      </c>
      <c r="D70" s="12">
        <f t="shared" si="9"/>
        <v>21880.753009281412</v>
      </c>
      <c r="E70" s="12">
        <f t="shared" si="10"/>
        <v>620392.76024601189</v>
      </c>
      <c r="F70" s="12">
        <f t="shared" si="12"/>
        <v>493692872.25788939</v>
      </c>
    </row>
    <row r="71" spans="1:6" x14ac:dyDescent="0.35">
      <c r="A71" s="12">
        <v>1750</v>
      </c>
      <c r="B71" s="12">
        <f t="shared" si="11"/>
        <v>1149393.4192445003</v>
      </c>
      <c r="C71" s="12">
        <f t="shared" si="8"/>
        <v>914658221.15028715</v>
      </c>
      <c r="D71" s="12">
        <f t="shared" si="9"/>
        <v>22197.865371734766</v>
      </c>
      <c r="E71" s="12">
        <f t="shared" si="10"/>
        <v>622495.55387276562</v>
      </c>
      <c r="F71" s="12">
        <f t="shared" si="12"/>
        <v>495366222.25788933</v>
      </c>
    </row>
    <row r="72" spans="1:6" x14ac:dyDescent="0.35">
      <c r="A72" s="12">
        <v>1775</v>
      </c>
      <c r="B72" s="12">
        <f t="shared" si="11"/>
        <v>1151813.3252337074</v>
      </c>
      <c r="C72" s="12">
        <f t="shared" si="8"/>
        <v>916583921.15028703</v>
      </c>
      <c r="D72" s="12">
        <f t="shared" si="9"/>
        <v>22514.977734188124</v>
      </c>
      <c r="E72" s="12">
        <f t="shared" si="10"/>
        <v>624598.34749951947</v>
      </c>
      <c r="F72" s="12">
        <f t="shared" si="12"/>
        <v>497039572.25788939</v>
      </c>
    </row>
    <row r="73" spans="1:6" x14ac:dyDescent="0.35">
      <c r="A73" s="12">
        <v>1800</v>
      </c>
      <c r="B73" s="12">
        <f t="shared" si="11"/>
        <v>1154233.2312229145</v>
      </c>
      <c r="C73" s="12">
        <f t="shared" si="8"/>
        <v>918509621.15028703</v>
      </c>
      <c r="D73" s="12">
        <f t="shared" si="9"/>
        <v>22832.090096641474</v>
      </c>
      <c r="E73" s="12">
        <f t="shared" si="10"/>
        <v>626701.1411262732</v>
      </c>
      <c r="F73" s="12">
        <f t="shared" si="12"/>
        <v>498712922.25788933</v>
      </c>
    </row>
    <row r="74" spans="1:6" x14ac:dyDescent="0.35">
      <c r="A74" s="12">
        <v>1825</v>
      </c>
      <c r="B74" s="12">
        <f t="shared" si="11"/>
        <v>1156653.1372121216</v>
      </c>
      <c r="C74" s="12">
        <f t="shared" si="8"/>
        <v>920435321.15028703</v>
      </c>
      <c r="D74" s="12">
        <f t="shared" si="9"/>
        <v>23149.202459094828</v>
      </c>
      <c r="E74" s="12">
        <f t="shared" si="10"/>
        <v>628803.93475302705</v>
      </c>
      <c r="F74" s="12">
        <f t="shared" si="12"/>
        <v>500386272.25788939</v>
      </c>
    </row>
    <row r="75" spans="1:6" x14ac:dyDescent="0.35">
      <c r="A75" s="12">
        <v>1850</v>
      </c>
      <c r="B75" s="12">
        <f t="shared" si="11"/>
        <v>1159073.043201329</v>
      </c>
      <c r="C75" s="12">
        <f t="shared" si="8"/>
        <v>922361021.15028715</v>
      </c>
      <c r="D75" s="12">
        <f t="shared" si="9"/>
        <v>23466.314821548185</v>
      </c>
      <c r="E75" s="12">
        <f t="shared" si="10"/>
        <v>630906.72837978078</v>
      </c>
      <c r="F75" s="12">
        <f t="shared" si="12"/>
        <v>502059622.25788933</v>
      </c>
    </row>
    <row r="76" spans="1:6" x14ac:dyDescent="0.35">
      <c r="A76" s="12">
        <v>1875</v>
      </c>
      <c r="B76" s="12">
        <f t="shared" si="11"/>
        <v>1161492.949190536</v>
      </c>
      <c r="C76" s="12">
        <f t="shared" si="8"/>
        <v>924286721.15028715</v>
      </c>
      <c r="D76" s="12">
        <f t="shared" si="9"/>
        <v>23783.427184001535</v>
      </c>
      <c r="E76" s="12">
        <f t="shared" si="10"/>
        <v>633009.52200653451</v>
      </c>
      <c r="F76" s="12">
        <f t="shared" si="12"/>
        <v>503732972.25788927</v>
      </c>
    </row>
    <row r="77" spans="1:6" x14ac:dyDescent="0.35">
      <c r="A77" s="12">
        <v>1900</v>
      </c>
      <c r="B77" s="12">
        <f t="shared" si="11"/>
        <v>1163912.8551797431</v>
      </c>
      <c r="C77" s="12">
        <f t="shared" si="8"/>
        <v>926212421.15028703</v>
      </c>
      <c r="D77" s="12">
        <f t="shared" si="9"/>
        <v>24100.539546454889</v>
      </c>
      <c r="E77" s="12">
        <f t="shared" si="10"/>
        <v>635112.31563328835</v>
      </c>
      <c r="F77" s="12">
        <f t="shared" si="12"/>
        <v>505406322.25788933</v>
      </c>
    </row>
    <row r="78" spans="1:6" x14ac:dyDescent="0.35">
      <c r="A78" s="12">
        <v>1925</v>
      </c>
      <c r="B78" s="12">
        <f t="shared" si="11"/>
        <v>1166332.7611689505</v>
      </c>
      <c r="C78" s="12">
        <f t="shared" si="8"/>
        <v>928138121.15028727</v>
      </c>
      <c r="D78" s="12">
        <f t="shared" si="9"/>
        <v>24417.651908908247</v>
      </c>
      <c r="E78" s="12">
        <f t="shared" si="10"/>
        <v>637215.10926004208</v>
      </c>
      <c r="F78" s="12">
        <f t="shared" si="12"/>
        <v>507079672.25788927</v>
      </c>
    </row>
    <row r="79" spans="1:6" x14ac:dyDescent="0.35">
      <c r="A79" s="12">
        <v>1950</v>
      </c>
      <c r="B79" s="12">
        <f t="shared" si="11"/>
        <v>1168752.6671581576</v>
      </c>
      <c r="C79" s="12">
        <f t="shared" si="8"/>
        <v>930063821.15028715</v>
      </c>
      <c r="D79" s="12">
        <f t="shared" si="9"/>
        <v>24734.764271361597</v>
      </c>
      <c r="E79" s="12">
        <f t="shared" si="10"/>
        <v>639317.90288679593</v>
      </c>
      <c r="F79" s="12">
        <f t="shared" si="12"/>
        <v>508753022.25788933</v>
      </c>
    </row>
    <row r="80" spans="1:6" x14ac:dyDescent="0.35">
      <c r="A80" s="12">
        <v>1975</v>
      </c>
      <c r="B80" s="12">
        <f t="shared" si="11"/>
        <v>1171172.5731473647</v>
      </c>
      <c r="C80" s="12">
        <f t="shared" si="8"/>
        <v>931989521.15028715</v>
      </c>
      <c r="D80" s="12">
        <f t="shared" si="9"/>
        <v>25051.876633814951</v>
      </c>
      <c r="E80" s="12">
        <f t="shared" si="10"/>
        <v>641420.69651354966</v>
      </c>
      <c r="F80" s="12">
        <f t="shared" si="12"/>
        <v>510426372.25788927</v>
      </c>
    </row>
    <row r="81" spans="1:6" x14ac:dyDescent="0.35">
      <c r="A81" s="12">
        <v>2000</v>
      </c>
      <c r="B81" s="12">
        <f t="shared" si="11"/>
        <v>1173592.4791365718</v>
      </c>
      <c r="C81" s="12">
        <f t="shared" si="8"/>
        <v>933915221.15028703</v>
      </c>
      <c r="D81" s="12">
        <f t="shared" si="9"/>
        <v>25368.988996268308</v>
      </c>
      <c r="E81" s="12">
        <f t="shared" si="10"/>
        <v>643523.4901403035</v>
      </c>
      <c r="F81" s="12">
        <f t="shared" si="12"/>
        <v>512099722.25788933</v>
      </c>
    </row>
    <row r="82" spans="1:6" x14ac:dyDescent="0.35">
      <c r="A82" s="12">
        <v>2025</v>
      </c>
      <c r="B82" s="12">
        <f t="shared" si="11"/>
        <v>1176012.3851257788</v>
      </c>
      <c r="C82" s="12">
        <f t="shared" si="8"/>
        <v>935840921.15028703</v>
      </c>
      <c r="D82" s="12">
        <f t="shared" si="9"/>
        <v>25686.101358721658</v>
      </c>
      <c r="E82" s="12">
        <f t="shared" si="10"/>
        <v>645626.28376705735</v>
      </c>
      <c r="F82" s="12">
        <f t="shared" si="12"/>
        <v>513773072.25788933</v>
      </c>
    </row>
    <row r="83" spans="1:6" x14ac:dyDescent="0.35">
      <c r="A83" s="12">
        <v>2050</v>
      </c>
      <c r="B83" s="12">
        <f t="shared" si="11"/>
        <v>1178432.2911149859</v>
      </c>
      <c r="C83" s="12">
        <f t="shared" si="8"/>
        <v>937766621.15028703</v>
      </c>
      <c r="D83" s="12">
        <f t="shared" si="9"/>
        <v>26003.213721175012</v>
      </c>
      <c r="E83" s="12">
        <f t="shared" si="10"/>
        <v>647729.0773938112</v>
      </c>
      <c r="F83" s="12">
        <f t="shared" si="12"/>
        <v>515446422.25788939</v>
      </c>
    </row>
    <row r="84" spans="1:6" x14ac:dyDescent="0.35">
      <c r="A84" s="12">
        <v>2075</v>
      </c>
      <c r="B84" s="12">
        <f t="shared" si="11"/>
        <v>1180852.1971041933</v>
      </c>
      <c r="C84" s="12">
        <f t="shared" si="8"/>
        <v>939692321.15028715</v>
      </c>
      <c r="D84" s="12">
        <f t="shared" si="9"/>
        <v>26320.32608362837</v>
      </c>
      <c r="E84" s="12">
        <f t="shared" si="10"/>
        <v>649831.87102056493</v>
      </c>
      <c r="F84" s="12">
        <f t="shared" si="12"/>
        <v>517119772.25788933</v>
      </c>
    </row>
    <row r="85" spans="1:6" x14ac:dyDescent="0.35">
      <c r="A85" s="12">
        <v>2100</v>
      </c>
      <c r="B85" s="12">
        <f t="shared" si="11"/>
        <v>1183272.1030934004</v>
      </c>
      <c r="C85" s="12">
        <f t="shared" si="8"/>
        <v>941618021.15028715</v>
      </c>
      <c r="D85" s="12">
        <f t="shared" si="9"/>
        <v>26637.43844608172</v>
      </c>
      <c r="E85" s="12">
        <f t="shared" si="10"/>
        <v>651934.66464731866</v>
      </c>
      <c r="F85" s="12">
        <f t="shared" si="12"/>
        <v>518793122.25788927</v>
      </c>
    </row>
    <row r="86" spans="1:6" x14ac:dyDescent="0.35">
      <c r="A86" s="12">
        <v>2125</v>
      </c>
      <c r="B86" s="12">
        <f t="shared" si="11"/>
        <v>1185692.0090826075</v>
      </c>
      <c r="C86" s="12">
        <f t="shared" si="8"/>
        <v>943543721.15028703</v>
      </c>
      <c r="D86" s="12">
        <f t="shared" si="9"/>
        <v>26954.550808535074</v>
      </c>
      <c r="E86" s="12">
        <f t="shared" si="10"/>
        <v>654037.4582740725</v>
      </c>
      <c r="F86" s="12">
        <f t="shared" si="12"/>
        <v>520466472.25788933</v>
      </c>
    </row>
    <row r="87" spans="1:6" x14ac:dyDescent="0.35">
      <c r="A87" s="12">
        <v>2150</v>
      </c>
      <c r="B87" s="12">
        <f t="shared" si="11"/>
        <v>1188111.9150718148</v>
      </c>
      <c r="C87" s="12">
        <f t="shared" si="8"/>
        <v>945469421.15028727</v>
      </c>
      <c r="D87" s="12">
        <f t="shared" si="9"/>
        <v>27271.663170988431</v>
      </c>
      <c r="E87" s="12">
        <f t="shared" si="10"/>
        <v>656140.25190082623</v>
      </c>
      <c r="F87" s="12">
        <f t="shared" si="12"/>
        <v>522139822.25788927</v>
      </c>
    </row>
    <row r="88" spans="1:6" x14ac:dyDescent="0.35">
      <c r="A88" s="12">
        <v>2175</v>
      </c>
      <c r="B88" s="12">
        <f t="shared" si="11"/>
        <v>1190531.8210610219</v>
      </c>
      <c r="C88" s="12">
        <f t="shared" si="8"/>
        <v>947395121.15028715</v>
      </c>
      <c r="D88" s="12">
        <f t="shared" si="9"/>
        <v>27588.775533441782</v>
      </c>
      <c r="E88" s="12">
        <f t="shared" si="10"/>
        <v>658243.04552758008</v>
      </c>
      <c r="F88" s="12">
        <f t="shared" si="12"/>
        <v>523813172.25788933</v>
      </c>
    </row>
    <row r="89" spans="1:6" x14ac:dyDescent="0.35">
      <c r="A89" s="12">
        <v>2200</v>
      </c>
      <c r="B89" s="12">
        <f t="shared" si="11"/>
        <v>1192951.727050229</v>
      </c>
      <c r="C89" s="12">
        <f t="shared" si="8"/>
        <v>949320821.15028715</v>
      </c>
      <c r="D89" s="12">
        <f t="shared" si="9"/>
        <v>27905.887895895135</v>
      </c>
      <c r="E89" s="12">
        <f t="shared" si="10"/>
        <v>660345.83915433381</v>
      </c>
      <c r="F89" s="12">
        <f t="shared" si="12"/>
        <v>525486522.25788927</v>
      </c>
    </row>
    <row r="90" spans="1:6" x14ac:dyDescent="0.35">
      <c r="A90" s="12">
        <v>2225</v>
      </c>
      <c r="B90" s="12">
        <f t="shared" si="11"/>
        <v>1195371.6330394361</v>
      </c>
      <c r="C90" s="12">
        <f t="shared" si="8"/>
        <v>951246521.15028703</v>
      </c>
      <c r="D90" s="12">
        <f t="shared" si="9"/>
        <v>28223.000258348489</v>
      </c>
      <c r="E90" s="12">
        <f t="shared" si="10"/>
        <v>662448.63278108765</v>
      </c>
      <c r="F90" s="12">
        <f t="shared" si="12"/>
        <v>527159872.25788933</v>
      </c>
    </row>
    <row r="91" spans="1:6" x14ac:dyDescent="0.35">
      <c r="A91" s="12">
        <v>2250</v>
      </c>
      <c r="B91" s="12">
        <f t="shared" si="11"/>
        <v>1197791.5390286432</v>
      </c>
      <c r="C91" s="12">
        <f t="shared" si="8"/>
        <v>953172221.15028703</v>
      </c>
      <c r="D91" s="12">
        <f t="shared" si="9"/>
        <v>28540.112620801843</v>
      </c>
      <c r="E91" s="12">
        <f t="shared" si="10"/>
        <v>664551.42640784138</v>
      </c>
      <c r="F91" s="12">
        <f t="shared" si="12"/>
        <v>528833222.25788927</v>
      </c>
    </row>
    <row r="92" spans="1:6" x14ac:dyDescent="0.35">
      <c r="A92" s="12">
        <v>2275</v>
      </c>
      <c r="B92" s="12">
        <f t="shared" si="11"/>
        <v>1200211.4450178503</v>
      </c>
      <c r="C92" s="12">
        <f t="shared" si="8"/>
        <v>955097921.15028703</v>
      </c>
      <c r="D92" s="12">
        <f t="shared" si="9"/>
        <v>28857.224983255197</v>
      </c>
      <c r="E92" s="12">
        <f t="shared" si="10"/>
        <v>666654.22003459535</v>
      </c>
      <c r="F92" s="12">
        <f t="shared" si="12"/>
        <v>530506572.25788939</v>
      </c>
    </row>
    <row r="93" spans="1:6" x14ac:dyDescent="0.35">
      <c r="A93" s="12">
        <v>2300</v>
      </c>
      <c r="B93" s="12">
        <f t="shared" si="11"/>
        <v>1202631.3510070576</v>
      </c>
      <c r="C93" s="12">
        <f t="shared" si="8"/>
        <v>957023621.15028715</v>
      </c>
      <c r="D93" s="12">
        <f t="shared" si="9"/>
        <v>29174.337345708551</v>
      </c>
      <c r="E93" s="12">
        <f t="shared" si="10"/>
        <v>668757.01366134908</v>
      </c>
      <c r="F93" s="12">
        <f t="shared" si="12"/>
        <v>532179922.25788933</v>
      </c>
    </row>
    <row r="94" spans="1:6" x14ac:dyDescent="0.35">
      <c r="A94" s="12">
        <v>2325</v>
      </c>
      <c r="B94" s="12">
        <f t="shared" si="11"/>
        <v>1205051.2569962647</v>
      </c>
      <c r="C94" s="12">
        <f t="shared" si="8"/>
        <v>958949321.15028715</v>
      </c>
      <c r="D94" s="12">
        <f t="shared" si="9"/>
        <v>29491.449708161905</v>
      </c>
      <c r="E94" s="12">
        <f t="shared" si="10"/>
        <v>670859.80728810281</v>
      </c>
      <c r="F94" s="12">
        <f t="shared" si="12"/>
        <v>533853272.25788933</v>
      </c>
    </row>
    <row r="95" spans="1:6" x14ac:dyDescent="0.35">
      <c r="A95" s="12">
        <v>2350</v>
      </c>
      <c r="B95" s="12">
        <f t="shared" si="11"/>
        <v>1207471.1629854718</v>
      </c>
      <c r="C95" s="12">
        <f t="shared" si="8"/>
        <v>960875021.15028703</v>
      </c>
      <c r="D95" s="12">
        <f t="shared" si="9"/>
        <v>29808.562070615259</v>
      </c>
      <c r="E95" s="12">
        <f t="shared" si="10"/>
        <v>672962.60091485665</v>
      </c>
      <c r="F95" s="12">
        <f t="shared" si="12"/>
        <v>535526622.25788933</v>
      </c>
    </row>
    <row r="96" spans="1:6" x14ac:dyDescent="0.35">
      <c r="A96" s="12">
        <v>2375</v>
      </c>
      <c r="B96" s="12">
        <f t="shared" si="11"/>
        <v>1209891.0689746791</v>
      </c>
      <c r="C96" s="12">
        <f t="shared" si="8"/>
        <v>962800721.15028727</v>
      </c>
      <c r="D96" s="12">
        <f t="shared" si="9"/>
        <v>30125.674433068612</v>
      </c>
      <c r="E96" s="12">
        <f t="shared" si="10"/>
        <v>675065.39454161038</v>
      </c>
      <c r="F96" s="12">
        <f t="shared" si="12"/>
        <v>537199972.25788927</v>
      </c>
    </row>
    <row r="97" spans="1:6" x14ac:dyDescent="0.35">
      <c r="A97" s="12">
        <v>2400</v>
      </c>
      <c r="B97" s="12">
        <f t="shared" si="11"/>
        <v>1212310.9749638862</v>
      </c>
      <c r="C97" s="12">
        <f t="shared" si="8"/>
        <v>964726421.15028715</v>
      </c>
      <c r="D97" s="12">
        <f t="shared" si="9"/>
        <v>30442.786795521966</v>
      </c>
      <c r="E97" s="12">
        <f t="shared" si="10"/>
        <v>677168.18816836423</v>
      </c>
      <c r="F97" s="12">
        <f t="shared" si="12"/>
        <v>538873322.25788939</v>
      </c>
    </row>
    <row r="98" spans="1:6" x14ac:dyDescent="0.35">
      <c r="A98" s="12">
        <v>2425</v>
      </c>
      <c r="B98" s="12">
        <f t="shared" si="11"/>
        <v>1214730.8809530933</v>
      </c>
      <c r="C98" s="12">
        <f t="shared" si="8"/>
        <v>966652121.15028715</v>
      </c>
      <c r="D98" s="12">
        <f t="shared" si="9"/>
        <v>30759.89915797532</v>
      </c>
      <c r="E98" s="12">
        <f t="shared" si="10"/>
        <v>679270.98179511796</v>
      </c>
      <c r="F98" s="12">
        <f t="shared" si="12"/>
        <v>540546672.25788927</v>
      </c>
    </row>
    <row r="99" spans="1:6" x14ac:dyDescent="0.35">
      <c r="A99" s="12">
        <v>2450</v>
      </c>
      <c r="B99" s="12">
        <f t="shared" si="11"/>
        <v>1217150.7869423004</v>
      </c>
      <c r="C99" s="12">
        <f t="shared" si="8"/>
        <v>968577821.15028703</v>
      </c>
      <c r="D99" s="12">
        <f t="shared" si="9"/>
        <v>31077.011520428674</v>
      </c>
      <c r="E99" s="12">
        <f t="shared" si="10"/>
        <v>681373.7754218718</v>
      </c>
      <c r="F99" s="12">
        <f t="shared" si="12"/>
        <v>542220022.25788939</v>
      </c>
    </row>
    <row r="100" spans="1:6" x14ac:dyDescent="0.35">
      <c r="A100" s="12">
        <v>2475</v>
      </c>
      <c r="B100" s="12">
        <f t="shared" ref="B100:B121" si="13">($M$18+($M$32*A100*$M$28))*$M$35</f>
        <v>1219570.6929315075</v>
      </c>
      <c r="C100" s="12">
        <f t="shared" si="8"/>
        <v>970503521.15028703</v>
      </c>
      <c r="D100" s="12">
        <f t="shared" si="9"/>
        <v>31394.123882882028</v>
      </c>
      <c r="E100" s="12">
        <f t="shared" si="10"/>
        <v>683476.56904862553</v>
      </c>
      <c r="F100" s="12">
        <f t="shared" si="12"/>
        <v>543893372.25788927</v>
      </c>
    </row>
    <row r="101" spans="1:6" x14ac:dyDescent="0.35">
      <c r="A101" s="12">
        <v>2500</v>
      </c>
      <c r="B101" s="12">
        <f t="shared" si="13"/>
        <v>1221990.5989207146</v>
      </c>
      <c r="C101" s="12">
        <f t="shared" si="8"/>
        <v>972429221.15028703</v>
      </c>
      <c r="D101" s="12">
        <f t="shared" si="9"/>
        <v>31711.236245335382</v>
      </c>
      <c r="E101" s="12">
        <f t="shared" si="10"/>
        <v>685579.36267537938</v>
      </c>
      <c r="F101" s="12">
        <f t="shared" si="12"/>
        <v>545566722.25788927</v>
      </c>
    </row>
    <row r="102" spans="1:6" x14ac:dyDescent="0.35">
      <c r="A102" s="12">
        <v>2525</v>
      </c>
      <c r="B102" s="12">
        <f t="shared" si="13"/>
        <v>1224410.5049099219</v>
      </c>
      <c r="C102" s="12">
        <f t="shared" si="8"/>
        <v>974354921.15028715</v>
      </c>
      <c r="D102" s="12">
        <f t="shared" si="9"/>
        <v>32028.348607788736</v>
      </c>
      <c r="E102" s="12">
        <f t="shared" si="10"/>
        <v>687682.15630213311</v>
      </c>
      <c r="F102" s="12">
        <f t="shared" si="12"/>
        <v>547240072.25788927</v>
      </c>
    </row>
    <row r="103" spans="1:6" x14ac:dyDescent="0.35">
      <c r="A103" s="12">
        <v>2550</v>
      </c>
      <c r="B103" s="12">
        <f t="shared" si="13"/>
        <v>1226830.410899129</v>
      </c>
      <c r="C103" s="12">
        <f t="shared" si="8"/>
        <v>976280621.15028715</v>
      </c>
      <c r="D103" s="12">
        <f t="shared" si="9"/>
        <v>32345.460970242089</v>
      </c>
      <c r="E103" s="12">
        <f t="shared" si="10"/>
        <v>689784.94992888696</v>
      </c>
      <c r="F103" s="12">
        <f t="shared" si="12"/>
        <v>548913422.25788927</v>
      </c>
    </row>
    <row r="104" spans="1:6" x14ac:dyDescent="0.35">
      <c r="A104" s="12">
        <v>2575</v>
      </c>
      <c r="B104" s="12">
        <f t="shared" si="13"/>
        <v>1229250.3168883361</v>
      </c>
      <c r="C104" s="12">
        <f t="shared" si="8"/>
        <v>978206321.15028703</v>
      </c>
      <c r="D104" s="12">
        <f t="shared" si="9"/>
        <v>32662.573332695443</v>
      </c>
      <c r="E104" s="12">
        <f t="shared" si="10"/>
        <v>691887.7435556408</v>
      </c>
      <c r="F104" s="12">
        <f t="shared" si="12"/>
        <v>550586772.25788939</v>
      </c>
    </row>
    <row r="105" spans="1:6" x14ac:dyDescent="0.35">
      <c r="A105" s="12">
        <v>2600</v>
      </c>
      <c r="B105" s="12">
        <f t="shared" si="13"/>
        <v>1231670.2228775434</v>
      </c>
      <c r="C105" s="12">
        <f t="shared" si="8"/>
        <v>980132021.15028727</v>
      </c>
      <c r="D105" s="12">
        <f t="shared" si="9"/>
        <v>32979.685695148801</v>
      </c>
      <c r="E105" s="12">
        <f t="shared" si="10"/>
        <v>693990.53718239453</v>
      </c>
      <c r="F105" s="12">
        <f t="shared" si="12"/>
        <v>552260122.25788927</v>
      </c>
    </row>
    <row r="106" spans="1:6" x14ac:dyDescent="0.35">
      <c r="A106" s="12">
        <v>2625</v>
      </c>
      <c r="B106" s="12">
        <f t="shared" si="13"/>
        <v>1234090.1288667505</v>
      </c>
      <c r="C106" s="12">
        <f t="shared" si="8"/>
        <v>982057721.15028715</v>
      </c>
      <c r="D106" s="12">
        <f t="shared" si="9"/>
        <v>33296.798057602151</v>
      </c>
      <c r="E106" s="12">
        <f t="shared" si="10"/>
        <v>696093.33080914838</v>
      </c>
      <c r="F106" s="12">
        <f t="shared" si="12"/>
        <v>553933472.25788939</v>
      </c>
    </row>
    <row r="107" spans="1:6" x14ac:dyDescent="0.35">
      <c r="A107" s="12">
        <v>2650</v>
      </c>
      <c r="B107" s="12">
        <f t="shared" si="13"/>
        <v>1236510.0348559576</v>
      </c>
      <c r="C107" s="12">
        <f t="shared" si="8"/>
        <v>983983421.15028715</v>
      </c>
      <c r="D107" s="12">
        <f t="shared" si="9"/>
        <v>33613.910420055501</v>
      </c>
      <c r="E107" s="12">
        <f t="shared" si="10"/>
        <v>698196.12443590211</v>
      </c>
      <c r="F107" s="12">
        <f t="shared" si="12"/>
        <v>555606822.25788927</v>
      </c>
    </row>
    <row r="108" spans="1:6" x14ac:dyDescent="0.35">
      <c r="A108" s="12">
        <v>2675</v>
      </c>
      <c r="B108" s="12">
        <f t="shared" si="13"/>
        <v>1238929.9408451647</v>
      </c>
      <c r="C108" s="12">
        <f t="shared" si="8"/>
        <v>985909121.15028715</v>
      </c>
      <c r="D108" s="12">
        <f t="shared" si="9"/>
        <v>33931.022782508859</v>
      </c>
      <c r="E108" s="12">
        <f t="shared" si="10"/>
        <v>700298.91806265595</v>
      </c>
      <c r="F108" s="12">
        <f t="shared" si="12"/>
        <v>557280172.25788939</v>
      </c>
    </row>
    <row r="109" spans="1:6" x14ac:dyDescent="0.35">
      <c r="A109" s="12">
        <v>2700</v>
      </c>
      <c r="B109" s="12">
        <f t="shared" si="13"/>
        <v>1241349.8468343718</v>
      </c>
      <c r="C109" s="12">
        <f t="shared" si="8"/>
        <v>987834821.15028703</v>
      </c>
      <c r="D109" s="12">
        <f t="shared" si="9"/>
        <v>34248.135144962209</v>
      </c>
      <c r="E109" s="12">
        <f t="shared" si="10"/>
        <v>702401.71168940968</v>
      </c>
      <c r="F109" s="12">
        <f t="shared" si="12"/>
        <v>558953522.25788927</v>
      </c>
    </row>
    <row r="110" spans="1:6" x14ac:dyDescent="0.35">
      <c r="A110" s="12">
        <v>2725</v>
      </c>
      <c r="B110" s="12">
        <f t="shared" si="13"/>
        <v>1243769.7528235791</v>
      </c>
      <c r="C110" s="12">
        <f t="shared" si="8"/>
        <v>989760521.15028715</v>
      </c>
      <c r="D110" s="12">
        <f t="shared" si="9"/>
        <v>34565.247507415566</v>
      </c>
      <c r="E110" s="12">
        <f t="shared" si="10"/>
        <v>704504.50531616353</v>
      </c>
      <c r="F110" s="12">
        <f t="shared" si="12"/>
        <v>560626872.25788939</v>
      </c>
    </row>
    <row r="111" spans="1:6" x14ac:dyDescent="0.35">
      <c r="A111" s="12">
        <v>2750</v>
      </c>
      <c r="B111" s="12">
        <f t="shared" si="13"/>
        <v>1246189.6588127862</v>
      </c>
      <c r="C111" s="12">
        <f t="shared" si="8"/>
        <v>991686221.15028715</v>
      </c>
      <c r="D111" s="12">
        <f t="shared" si="9"/>
        <v>34882.359869868924</v>
      </c>
      <c r="E111" s="12">
        <f t="shared" si="10"/>
        <v>706607.29894291726</v>
      </c>
      <c r="F111" s="12">
        <f t="shared" si="12"/>
        <v>562300222.25788927</v>
      </c>
    </row>
    <row r="112" spans="1:6" x14ac:dyDescent="0.35">
      <c r="A112" s="12">
        <v>2775</v>
      </c>
      <c r="B112" s="12">
        <f t="shared" si="13"/>
        <v>1248609.5648019933</v>
      </c>
      <c r="C112" s="12">
        <f t="shared" si="8"/>
        <v>993611921.15028715</v>
      </c>
      <c r="D112" s="12">
        <f t="shared" si="9"/>
        <v>35199.472232322274</v>
      </c>
      <c r="E112" s="12">
        <f t="shared" si="10"/>
        <v>708710.09256967099</v>
      </c>
      <c r="F112" s="12">
        <f t="shared" si="12"/>
        <v>563973572.25788927</v>
      </c>
    </row>
    <row r="113" spans="1:20" x14ac:dyDescent="0.35">
      <c r="A113" s="12">
        <v>2800</v>
      </c>
      <c r="B113" s="12">
        <f t="shared" si="13"/>
        <v>1251029.4707912004</v>
      </c>
      <c r="C113" s="12">
        <f t="shared" si="8"/>
        <v>995537621.15028703</v>
      </c>
      <c r="D113" s="12">
        <f t="shared" si="9"/>
        <v>35516.584594775624</v>
      </c>
      <c r="E113" s="12">
        <f t="shared" si="10"/>
        <v>710812.88619642495</v>
      </c>
      <c r="F113" s="12">
        <f t="shared" si="12"/>
        <v>565646922.25788939</v>
      </c>
    </row>
    <row r="114" spans="1:20" x14ac:dyDescent="0.35">
      <c r="A114" s="12">
        <v>2825</v>
      </c>
      <c r="B114" s="12">
        <f t="shared" si="13"/>
        <v>1253449.3767804077</v>
      </c>
      <c r="C114" s="12">
        <f t="shared" si="8"/>
        <v>997463321.15028727</v>
      </c>
      <c r="D114" s="12">
        <f t="shared" si="9"/>
        <v>35833.696957228982</v>
      </c>
      <c r="E114" s="12">
        <f t="shared" si="10"/>
        <v>712915.6798231788</v>
      </c>
      <c r="F114" s="12">
        <f t="shared" si="12"/>
        <v>567320272.25788939</v>
      </c>
    </row>
    <row r="115" spans="1:20" x14ac:dyDescent="0.35">
      <c r="A115" s="12">
        <v>2850</v>
      </c>
      <c r="B115" s="12">
        <f t="shared" si="13"/>
        <v>1255869.2827696148</v>
      </c>
      <c r="C115" s="12">
        <f t="shared" si="8"/>
        <v>999389021.15028715</v>
      </c>
      <c r="D115" s="12">
        <f t="shared" si="9"/>
        <v>36150.809319682332</v>
      </c>
      <c r="E115" s="12">
        <f t="shared" si="10"/>
        <v>715018.47344993253</v>
      </c>
      <c r="F115" s="12">
        <f t="shared" si="12"/>
        <v>568993622.25788939</v>
      </c>
    </row>
    <row r="116" spans="1:20" x14ac:dyDescent="0.35">
      <c r="A116" s="12">
        <v>2875</v>
      </c>
      <c r="B116" s="12">
        <f t="shared" si="13"/>
        <v>1258289.1887588219</v>
      </c>
      <c r="C116" s="12">
        <f t="shared" si="8"/>
        <v>1001314721.1502872</v>
      </c>
      <c r="D116" s="12">
        <f t="shared" si="9"/>
        <v>36467.921682135689</v>
      </c>
      <c r="E116" s="12">
        <f t="shared" si="10"/>
        <v>717121.26707668626</v>
      </c>
      <c r="F116" s="12">
        <f t="shared" si="12"/>
        <v>570666972.25788927</v>
      </c>
    </row>
    <row r="117" spans="1:20" x14ac:dyDescent="0.35">
      <c r="A117" s="12">
        <v>2900</v>
      </c>
      <c r="B117" s="12">
        <f t="shared" si="13"/>
        <v>1260709.094748029</v>
      </c>
      <c r="C117" s="12">
        <f t="shared" si="8"/>
        <v>1003240421.1502872</v>
      </c>
      <c r="D117" s="12">
        <f t="shared" si="9"/>
        <v>36785.034044589047</v>
      </c>
      <c r="E117" s="12">
        <f t="shared" si="10"/>
        <v>719224.06070343999</v>
      </c>
      <c r="F117" s="12">
        <f t="shared" si="12"/>
        <v>572340322.25788927</v>
      </c>
    </row>
    <row r="118" spans="1:20" x14ac:dyDescent="0.35">
      <c r="A118" s="12">
        <v>2925</v>
      </c>
      <c r="B118" s="12">
        <f t="shared" si="13"/>
        <v>1263129.0007372361</v>
      </c>
      <c r="C118" s="12">
        <f t="shared" si="8"/>
        <v>1005166121.150287</v>
      </c>
      <c r="D118" s="12">
        <f t="shared" si="9"/>
        <v>37102.146407042397</v>
      </c>
      <c r="E118" s="12">
        <f t="shared" si="10"/>
        <v>721326.85433019383</v>
      </c>
      <c r="F118" s="12">
        <f t="shared" si="12"/>
        <v>574013672.25788927</v>
      </c>
    </row>
    <row r="119" spans="1:20" x14ac:dyDescent="0.35">
      <c r="A119" s="12">
        <v>2950</v>
      </c>
      <c r="B119" s="12">
        <f t="shared" si="13"/>
        <v>1265548.9067264434</v>
      </c>
      <c r="C119" s="12">
        <f t="shared" si="8"/>
        <v>1007091821.1502872</v>
      </c>
      <c r="D119" s="12">
        <f t="shared" si="9"/>
        <v>37419.258769495747</v>
      </c>
      <c r="E119" s="12">
        <f t="shared" si="10"/>
        <v>723429.64795694768</v>
      </c>
      <c r="F119" s="12">
        <f t="shared" si="12"/>
        <v>575687022.25788939</v>
      </c>
    </row>
    <row r="120" spans="1:20" x14ac:dyDescent="0.35">
      <c r="A120" s="12">
        <v>2975</v>
      </c>
      <c r="B120" s="12">
        <f t="shared" si="13"/>
        <v>1267968.8127156505</v>
      </c>
      <c r="C120" s="12">
        <f t="shared" si="8"/>
        <v>1009017521.1502872</v>
      </c>
      <c r="D120" s="12">
        <f t="shared" si="9"/>
        <v>37736.371131949105</v>
      </c>
      <c r="E120" s="12">
        <f t="shared" si="10"/>
        <v>725532.44158370141</v>
      </c>
      <c r="F120" s="12">
        <f t="shared" si="12"/>
        <v>577360372.25788927</v>
      </c>
    </row>
    <row r="121" spans="1:20" x14ac:dyDescent="0.35">
      <c r="A121" s="12">
        <v>3000</v>
      </c>
      <c r="B121" s="12">
        <f t="shared" si="13"/>
        <v>1270388.7187048576</v>
      </c>
      <c r="C121" s="12">
        <f t="shared" si="8"/>
        <v>1010943221.1502872</v>
      </c>
      <c r="D121" s="12">
        <f t="shared" si="9"/>
        <v>38053.483494402455</v>
      </c>
      <c r="E121" s="12">
        <f t="shared" si="10"/>
        <v>727635.23521045514</v>
      </c>
      <c r="F121" s="12">
        <f t="shared" si="12"/>
        <v>579033722.25788927</v>
      </c>
    </row>
    <row r="122" spans="1:20" x14ac:dyDescent="0.35">
      <c r="I122" s="8"/>
    </row>
    <row r="125" spans="1:20" x14ac:dyDescent="0.35">
      <c r="A125" s="19" t="s">
        <v>15</v>
      </c>
      <c r="B125" s="19"/>
      <c r="C125" s="16" t="s">
        <v>14</v>
      </c>
      <c r="D125" s="16"/>
      <c r="E125" s="16"/>
      <c r="F125" s="16"/>
      <c r="G125" s="16"/>
      <c r="H125" s="16"/>
      <c r="I125" s="16"/>
      <c r="P125" s="15" t="s">
        <v>40</v>
      </c>
      <c r="Q125" s="15"/>
      <c r="R125" s="15"/>
      <c r="S125" s="15"/>
      <c r="T125" s="15"/>
    </row>
    <row r="126" spans="1:20" x14ac:dyDescent="0.35">
      <c r="A126" s="19"/>
      <c r="B126" s="19"/>
      <c r="C126" s="18" t="s">
        <v>9</v>
      </c>
      <c r="D126" s="18"/>
      <c r="E126" s="17" t="s">
        <v>10</v>
      </c>
      <c r="F126" s="17"/>
      <c r="G126" s="17"/>
      <c r="H126" s="17"/>
      <c r="I126" s="17"/>
      <c r="L126" s="3" t="s">
        <v>41</v>
      </c>
      <c r="M126" s="3" t="s">
        <v>42</v>
      </c>
      <c r="N126" s="3" t="s">
        <v>43</v>
      </c>
      <c r="P126" s="3" t="s">
        <v>44</v>
      </c>
      <c r="Q126" s="3" t="s">
        <v>45</v>
      </c>
      <c r="R126" s="3" t="s">
        <v>46</v>
      </c>
      <c r="S126" s="3" t="s">
        <v>47</v>
      </c>
      <c r="T126" s="3" t="s">
        <v>48</v>
      </c>
    </row>
    <row r="127" spans="1:20" x14ac:dyDescent="0.35">
      <c r="A127" s="19"/>
      <c r="B127" s="19"/>
      <c r="C127" s="10" t="s">
        <v>51</v>
      </c>
      <c r="D127" s="10" t="s">
        <v>51</v>
      </c>
      <c r="E127" s="11" t="s">
        <v>51</v>
      </c>
      <c r="F127" s="11" t="s">
        <v>51</v>
      </c>
      <c r="G127" s="11" t="s">
        <v>51</v>
      </c>
      <c r="H127" s="11" t="s">
        <v>51</v>
      </c>
      <c r="I127" s="11" t="s">
        <v>51</v>
      </c>
      <c r="L127" s="6">
        <f>4*PI()*($M$18+(H2/$M$35)/3+$M$15*$M$19*$M$21)*F129</f>
        <v>843937.80292031495</v>
      </c>
      <c r="M127" s="6">
        <f>$M$31*B129/(4*(PI())^2/$M$12)</f>
        <v>44563.384065730716</v>
      </c>
      <c r="N127" s="7">
        <f>M127/L127</f>
        <v>5.2804109392334465E-2</v>
      </c>
      <c r="P127" s="3">
        <f>1/5</f>
        <v>0.2</v>
      </c>
      <c r="Q127" s="3">
        <f>1/6</f>
        <v>0.16666666666666666</v>
      </c>
      <c r="R127" s="3">
        <f>1/7</f>
        <v>0.14285714285714285</v>
      </c>
      <c r="S127" s="3">
        <f>1/8</f>
        <v>0.125</v>
      </c>
      <c r="T127" s="3">
        <f>2/9</f>
        <v>0.22222222222222221</v>
      </c>
    </row>
    <row r="128" spans="1:20" x14ac:dyDescent="0.35">
      <c r="A128" s="9" t="s">
        <v>3</v>
      </c>
      <c r="B128" s="9" t="s">
        <v>13</v>
      </c>
      <c r="C128" s="9" t="s">
        <v>12</v>
      </c>
      <c r="D128" s="9" t="s">
        <v>11</v>
      </c>
      <c r="E128" s="9" t="s">
        <v>12</v>
      </c>
      <c r="F128" s="9" t="s">
        <v>11</v>
      </c>
      <c r="G128" s="9" t="s">
        <v>37</v>
      </c>
      <c r="H128" s="9" t="s">
        <v>38</v>
      </c>
      <c r="I128" s="9" t="s">
        <v>39</v>
      </c>
      <c r="L128" s="6">
        <f t="shared" ref="L128:L146" si="14">4*PI()*($M$18+(H3/$M$35)/3+$M$15*$M$19*$M$21)*F130</f>
        <v>597793.19923236431</v>
      </c>
      <c r="M128" s="6">
        <f t="shared" ref="M128:M146" si="15">$M$31*B130/(4*(PI())^2/$M$12)</f>
        <v>22281.692032865358</v>
      </c>
      <c r="N128" s="7">
        <f t="shared" ref="N128:N146" si="16">M128/L128</f>
        <v>3.7273244428805197E-2</v>
      </c>
      <c r="P128" s="3">
        <f t="shared" ref="P128:P146" si="17">1/5</f>
        <v>0.2</v>
      </c>
      <c r="Q128" s="3">
        <f t="shared" ref="Q128:Q146" si="18">1/6</f>
        <v>0.16666666666666666</v>
      </c>
      <c r="R128" s="3">
        <f t="shared" ref="R128:R146" si="19">1/7</f>
        <v>0.14285714285714285</v>
      </c>
      <c r="S128" s="3">
        <f t="shared" ref="S128:S146" si="20">1/8</f>
        <v>0.125</v>
      </c>
      <c r="T128" s="3">
        <f t="shared" ref="T128:T146" si="21">2/9</f>
        <v>0.22222222222222221</v>
      </c>
    </row>
    <row r="129" spans="1:20" x14ac:dyDescent="0.35">
      <c r="A129" s="12">
        <v>150</v>
      </c>
      <c r="B129" s="12">
        <f>$M$32*$M$29*10^9/A129</f>
        <v>1256637.0614359176</v>
      </c>
      <c r="C129" s="12">
        <f>(1/(2*PI()))*SQRT(($M$32*$M$29*(10^9))/(A129*($M$18)))</f>
        <v>0.56418958354775639</v>
      </c>
      <c r="D129" s="12">
        <f>(1/(2*PI()))*SQRT(($M$32*$M$29*(10^9))/(A129*($M$18+($M$28*$M$32*A129/3))))</f>
        <v>0.56280157381198159</v>
      </c>
      <c r="E129" s="12">
        <f>(1/(2*PI()))*((B129/(($M$18)+$M$15*$M$19*$M$21))^(1/2))</f>
        <v>0.4747967256890725</v>
      </c>
      <c r="F129" s="12">
        <f>(1/(2*PI()))*(B129/(($M$18)+$M$15*$M$21*$M$19+(H2/$M$35)/3))^(1/2)</f>
        <v>0.47396857756088495</v>
      </c>
      <c r="G129" s="12">
        <f>F129*(1-$M$38^2)^(1/2)</f>
        <v>0.41046882876330137</v>
      </c>
      <c r="H129" s="12">
        <f>F129*(1-($M$39/L127)^2)^(1/2)</f>
        <v>0.47062946408533829</v>
      </c>
      <c r="I129" s="12">
        <f>F129*(1-(N127^2))^(1/2)</f>
        <v>0.47330733918729995</v>
      </c>
      <c r="L129" s="6">
        <f t="shared" si="14"/>
        <v>488943.01678753668</v>
      </c>
      <c r="M129" s="6">
        <f t="shared" si="15"/>
        <v>14854.461355243573</v>
      </c>
      <c r="N129" s="7">
        <f t="shared" si="16"/>
        <v>3.0380761858182691E-2</v>
      </c>
      <c r="P129" s="3">
        <f t="shared" si="17"/>
        <v>0.2</v>
      </c>
      <c r="Q129" s="3">
        <f t="shared" si="18"/>
        <v>0.16666666666666666</v>
      </c>
      <c r="R129" s="3">
        <f t="shared" si="19"/>
        <v>0.14285714285714285</v>
      </c>
      <c r="S129" s="3">
        <f t="shared" si="20"/>
        <v>0.125</v>
      </c>
      <c r="T129" s="3">
        <f t="shared" si="21"/>
        <v>0.22222222222222221</v>
      </c>
    </row>
    <row r="130" spans="1:20" x14ac:dyDescent="0.35">
      <c r="A130" s="12">
        <v>300</v>
      </c>
      <c r="B130" s="12">
        <f t="shared" ref="B130:B148" si="22">$M$32*$M$29*10^9/A130</f>
        <v>628318.53071795881</v>
      </c>
      <c r="C130" s="12">
        <f t="shared" ref="C130:C148" si="23">(1/(2*PI()))*SQRT(($M$32*$M$29*(10^9))/(A130*($M$18)))</f>
        <v>0.39894228040143276</v>
      </c>
      <c r="D130" s="12">
        <f>(1/(2*PI()))*SQRT(($M$32*$M$29*(10^9))/(A130*($M$18+($M$28*$M$32*A130/3))))</f>
        <v>0.39698654654408966</v>
      </c>
      <c r="E130" s="12">
        <f>(1/(2*PI()))*((B130/(($M$18)+$M$15*$M$19*$M$21))^(1/2))</f>
        <v>0.3357319844199122</v>
      </c>
      <c r="F130" s="12">
        <f t="shared" ref="F130:F148" si="24">(1/(2*PI()))*(B130/(($M$18)+$M$15*$M$21*$M$19+(H3/$M$35)/3))^(1/2)</f>
        <v>0.33456385963711743</v>
      </c>
      <c r="G130" s="12">
        <f t="shared" ref="G130:G148" si="25">F130*(1-$M$38^2)^(1/2)</f>
        <v>0.28974080163391486</v>
      </c>
      <c r="H130" s="12">
        <f t="shared" ref="H130:H148" si="26">F130*(1-($M$39/L128)^2)^(1/2)</f>
        <v>0.32984955417041356</v>
      </c>
      <c r="I130" s="12">
        <f t="shared" ref="I130:I148" si="27">F130*(1-(N128^2))^(1/2)</f>
        <v>0.33433137495470672</v>
      </c>
      <c r="L130" s="6">
        <f t="shared" si="14"/>
        <v>424169.25392314035</v>
      </c>
      <c r="M130" s="6">
        <f t="shared" si="15"/>
        <v>11140.846016432679</v>
      </c>
      <c r="N130" s="7">
        <f t="shared" si="16"/>
        <v>2.6265095627254976E-2</v>
      </c>
      <c r="P130" s="3">
        <f t="shared" si="17"/>
        <v>0.2</v>
      </c>
      <c r="Q130" s="3">
        <f t="shared" si="18"/>
        <v>0.16666666666666666</v>
      </c>
      <c r="R130" s="3">
        <f t="shared" si="19"/>
        <v>0.14285714285714285</v>
      </c>
      <c r="S130" s="3">
        <f t="shared" si="20"/>
        <v>0.125</v>
      </c>
      <c r="T130" s="3">
        <f t="shared" si="21"/>
        <v>0.22222222222222221</v>
      </c>
    </row>
    <row r="131" spans="1:20" x14ac:dyDescent="0.35">
      <c r="A131" s="12">
        <v>450</v>
      </c>
      <c r="B131" s="12">
        <f t="shared" si="22"/>
        <v>418879.02047863923</v>
      </c>
      <c r="C131" s="12">
        <f t="shared" si="23"/>
        <v>0.32573500793528004</v>
      </c>
      <c r="D131" s="12">
        <f t="shared" ref="D131:D148" si="28">(1/(2*PI()))*SQRT(($M$32*$M$29*(10^9))/(A131*($M$18+($M$28*$M$32*A131/3))))</f>
        <v>0.32334848960318852</v>
      </c>
      <c r="E131" s="12">
        <f t="shared" ref="E131:E148" si="29">(1/(2*PI()))*((B131/(($M$18)+$M$15*$M$19*$M$21))^(1/2))</f>
        <v>0.27412401738693887</v>
      </c>
      <c r="F131" s="12">
        <f t="shared" si="24"/>
        <v>0.2726970807546506</v>
      </c>
      <c r="G131" s="12">
        <f t="shared" si="25"/>
        <v>0.23616259947138393</v>
      </c>
      <c r="H131" s="12">
        <f t="shared" si="26"/>
        <v>0.26693275482899925</v>
      </c>
      <c r="I131" s="12">
        <f t="shared" si="27"/>
        <v>0.27257120326849715</v>
      </c>
      <c r="L131" s="6">
        <f t="shared" si="14"/>
        <v>380042.26785814657</v>
      </c>
      <c r="M131" s="6">
        <f t="shared" si="15"/>
        <v>8912.6768131461431</v>
      </c>
      <c r="N131" s="7">
        <f t="shared" si="16"/>
        <v>2.3451804093730075E-2</v>
      </c>
      <c r="P131" s="3">
        <f t="shared" si="17"/>
        <v>0.2</v>
      </c>
      <c r="Q131" s="3">
        <f t="shared" si="18"/>
        <v>0.16666666666666666</v>
      </c>
      <c r="R131" s="3">
        <f t="shared" si="19"/>
        <v>0.14285714285714285</v>
      </c>
      <c r="S131" s="3">
        <f t="shared" si="20"/>
        <v>0.125</v>
      </c>
      <c r="T131" s="3">
        <f t="shared" si="21"/>
        <v>0.22222222222222221</v>
      </c>
    </row>
    <row r="132" spans="1:20" x14ac:dyDescent="0.35">
      <c r="A132" s="12">
        <v>600</v>
      </c>
      <c r="B132" s="12">
        <f t="shared" si="22"/>
        <v>314159.26535897941</v>
      </c>
      <c r="C132" s="12">
        <f t="shared" si="23"/>
        <v>0.2820947917738782</v>
      </c>
      <c r="D132" s="12">
        <f t="shared" si="28"/>
        <v>0.27934910738359398</v>
      </c>
      <c r="E132" s="12">
        <f t="shared" si="29"/>
        <v>0.23739836284453625</v>
      </c>
      <c r="F132" s="12">
        <f t="shared" si="24"/>
        <v>0.23575494705262171</v>
      </c>
      <c r="G132" s="12">
        <f t="shared" si="25"/>
        <v>0.20416977321542565</v>
      </c>
      <c r="H132" s="12">
        <f t="shared" si="26"/>
        <v>0.22910961294712787</v>
      </c>
      <c r="I132" s="12">
        <f t="shared" si="27"/>
        <v>0.23567361462953251</v>
      </c>
      <c r="L132" s="6">
        <f t="shared" si="14"/>
        <v>347525.30595933547</v>
      </c>
      <c r="M132" s="6">
        <f t="shared" si="15"/>
        <v>7427.2306776217865</v>
      </c>
      <c r="N132" s="7">
        <f t="shared" si="16"/>
        <v>2.1371769336679211E-2</v>
      </c>
      <c r="P132" s="3">
        <f t="shared" si="17"/>
        <v>0.2</v>
      </c>
      <c r="Q132" s="3">
        <f t="shared" si="18"/>
        <v>0.16666666666666666</v>
      </c>
      <c r="R132" s="3">
        <f t="shared" si="19"/>
        <v>0.14285714285714285</v>
      </c>
      <c r="S132" s="3">
        <f t="shared" si="20"/>
        <v>0.125</v>
      </c>
      <c r="T132" s="3">
        <f t="shared" si="21"/>
        <v>0.22222222222222221</v>
      </c>
    </row>
    <row r="133" spans="1:20" x14ac:dyDescent="0.35">
      <c r="A133" s="12">
        <v>750</v>
      </c>
      <c r="B133" s="12">
        <f t="shared" si="22"/>
        <v>251327.41228718351</v>
      </c>
      <c r="C133" s="12">
        <f t="shared" si="23"/>
        <v>0.25231325220201606</v>
      </c>
      <c r="D133" s="12">
        <f t="shared" si="28"/>
        <v>0.2492546069599012</v>
      </c>
      <c r="E133" s="12">
        <f t="shared" si="29"/>
        <v>0.21233555082701733</v>
      </c>
      <c r="F133" s="12">
        <f t="shared" si="24"/>
        <v>0.21050290129796978</v>
      </c>
      <c r="G133" s="12">
        <f t="shared" si="25"/>
        <v>0.1823008600943701</v>
      </c>
      <c r="H133" s="12">
        <f t="shared" si="26"/>
        <v>0.20308493923655241</v>
      </c>
      <c r="I133" s="12">
        <f t="shared" si="27"/>
        <v>0.21044500639479388</v>
      </c>
      <c r="L133" s="6">
        <f t="shared" si="14"/>
        <v>322296.54326228821</v>
      </c>
      <c r="M133" s="6">
        <f t="shared" si="15"/>
        <v>6366.1977236758157</v>
      </c>
      <c r="N133" s="7">
        <f t="shared" si="16"/>
        <v>1.9752609380284104E-2</v>
      </c>
      <c r="P133" s="3">
        <f t="shared" si="17"/>
        <v>0.2</v>
      </c>
      <c r="Q133" s="3">
        <f t="shared" si="18"/>
        <v>0.16666666666666666</v>
      </c>
      <c r="R133" s="3">
        <f t="shared" si="19"/>
        <v>0.14285714285714285</v>
      </c>
      <c r="S133" s="3">
        <f t="shared" si="20"/>
        <v>0.125</v>
      </c>
      <c r="T133" s="3">
        <f t="shared" si="21"/>
        <v>0.22222222222222221</v>
      </c>
    </row>
    <row r="134" spans="1:20" x14ac:dyDescent="0.35">
      <c r="A134" s="12">
        <v>900</v>
      </c>
      <c r="B134" s="12">
        <f t="shared" si="22"/>
        <v>209439.51023931961</v>
      </c>
      <c r="C134" s="12">
        <f t="shared" si="23"/>
        <v>0.23032943298089037</v>
      </c>
      <c r="D134" s="12">
        <f t="shared" si="28"/>
        <v>0.22699094229424926</v>
      </c>
      <c r="E134" s="12">
        <f t="shared" si="29"/>
        <v>0.19383495158040356</v>
      </c>
      <c r="F134" s="12">
        <f t="shared" si="24"/>
        <v>0.19183255297807716</v>
      </c>
      <c r="G134" s="12">
        <f t="shared" si="25"/>
        <v>0.16613186415183898</v>
      </c>
      <c r="H134" s="12">
        <f t="shared" si="26"/>
        <v>0.18371916982679629</v>
      </c>
      <c r="I134" s="12">
        <f t="shared" si="27"/>
        <v>0.19178873797291746</v>
      </c>
      <c r="L134" s="6">
        <f t="shared" si="14"/>
        <v>301994.9990253775</v>
      </c>
      <c r="M134" s="6">
        <f t="shared" si="15"/>
        <v>5570.4230082163394</v>
      </c>
      <c r="N134" s="7">
        <f t="shared" si="16"/>
        <v>1.8445414745918494E-2</v>
      </c>
      <c r="P134" s="3">
        <f t="shared" si="17"/>
        <v>0.2</v>
      </c>
      <c r="Q134" s="3">
        <f t="shared" si="18"/>
        <v>0.16666666666666666</v>
      </c>
      <c r="R134" s="3">
        <f t="shared" si="19"/>
        <v>0.14285714285714285</v>
      </c>
      <c r="S134" s="3">
        <f t="shared" si="20"/>
        <v>0.125</v>
      </c>
      <c r="T134" s="3">
        <f t="shared" si="21"/>
        <v>0.22222222222222221</v>
      </c>
    </row>
    <row r="135" spans="1:20" x14ac:dyDescent="0.35">
      <c r="A135" s="12">
        <v>1050</v>
      </c>
      <c r="B135" s="12">
        <f t="shared" si="22"/>
        <v>179519.58020513109</v>
      </c>
      <c r="C135" s="12">
        <f t="shared" si="23"/>
        <v>0.2132436186229231</v>
      </c>
      <c r="D135" s="12">
        <f t="shared" si="28"/>
        <v>0.20965058824431518</v>
      </c>
      <c r="E135" s="12">
        <f t="shared" si="29"/>
        <v>0.17945629421157688</v>
      </c>
      <c r="F135" s="12">
        <f t="shared" si="24"/>
        <v>0.17729900719522679</v>
      </c>
      <c r="G135" s="12">
        <f t="shared" si="25"/>
        <v>0.15354544429682637</v>
      </c>
      <c r="H135" s="12">
        <f t="shared" si="26"/>
        <v>0.168548842394252</v>
      </c>
      <c r="I135" s="12">
        <f t="shared" si="27"/>
        <v>0.17726441583605701</v>
      </c>
      <c r="L135" s="6">
        <f t="shared" si="14"/>
        <v>285207.57321830333</v>
      </c>
      <c r="M135" s="6">
        <f t="shared" si="15"/>
        <v>4951.487118414524</v>
      </c>
      <c r="N135" s="7">
        <f t="shared" si="16"/>
        <v>1.7360994529498561E-2</v>
      </c>
      <c r="P135" s="3">
        <f t="shared" si="17"/>
        <v>0.2</v>
      </c>
      <c r="Q135" s="3">
        <f t="shared" si="18"/>
        <v>0.16666666666666666</v>
      </c>
      <c r="R135" s="3">
        <f t="shared" si="19"/>
        <v>0.14285714285714285</v>
      </c>
      <c r="S135" s="3">
        <f t="shared" si="20"/>
        <v>0.125</v>
      </c>
      <c r="T135" s="3">
        <f t="shared" si="21"/>
        <v>0.22222222222222221</v>
      </c>
    </row>
    <row r="136" spans="1:20" x14ac:dyDescent="0.35">
      <c r="A136" s="12">
        <v>1200</v>
      </c>
      <c r="B136" s="12">
        <f t="shared" si="22"/>
        <v>157079.6326794897</v>
      </c>
      <c r="C136" s="12">
        <f t="shared" si="23"/>
        <v>0.19947114020071638</v>
      </c>
      <c r="D136" s="12">
        <f t="shared" si="28"/>
        <v>0.19564376522797686</v>
      </c>
      <c r="E136" s="12">
        <f t="shared" si="29"/>
        <v>0.1678659922099561</v>
      </c>
      <c r="F136" s="12">
        <f t="shared" si="24"/>
        <v>0.16556565559484104</v>
      </c>
      <c r="G136" s="12">
        <f t="shared" si="25"/>
        <v>0.1433840637393575</v>
      </c>
      <c r="H136" s="12">
        <f t="shared" si="26"/>
        <v>0.15622521671661049</v>
      </c>
      <c r="I136" s="12">
        <f t="shared" si="27"/>
        <v>0.1655374877219582</v>
      </c>
      <c r="L136" s="6">
        <f t="shared" si="14"/>
        <v>271030.00595665164</v>
      </c>
      <c r="M136" s="6">
        <f t="shared" si="15"/>
        <v>4456.3384065730716</v>
      </c>
      <c r="N136" s="7">
        <f t="shared" si="16"/>
        <v>1.6442232626028189E-2</v>
      </c>
      <c r="P136" s="3">
        <f t="shared" si="17"/>
        <v>0.2</v>
      </c>
      <c r="Q136" s="3">
        <f t="shared" si="18"/>
        <v>0.16666666666666666</v>
      </c>
      <c r="R136" s="3">
        <f t="shared" si="19"/>
        <v>0.14285714285714285</v>
      </c>
      <c r="S136" s="3">
        <f t="shared" si="20"/>
        <v>0.125</v>
      </c>
      <c r="T136" s="3">
        <f t="shared" si="21"/>
        <v>0.22222222222222221</v>
      </c>
    </row>
    <row r="137" spans="1:20" x14ac:dyDescent="0.35">
      <c r="A137" s="12">
        <v>1350</v>
      </c>
      <c r="B137" s="12">
        <f t="shared" si="22"/>
        <v>139626.34015954641</v>
      </c>
      <c r="C137" s="12">
        <f t="shared" si="23"/>
        <v>0.18806319451591877</v>
      </c>
      <c r="D137" s="12">
        <f t="shared" si="28"/>
        <v>0.18401810453224535</v>
      </c>
      <c r="E137" s="12">
        <f t="shared" si="29"/>
        <v>0.15826557522969081</v>
      </c>
      <c r="F137" s="12">
        <f t="shared" si="24"/>
        <v>0.15583192249395794</v>
      </c>
      <c r="G137" s="12">
        <f t="shared" si="25"/>
        <v>0.13495440360033525</v>
      </c>
      <c r="H137" s="12">
        <f t="shared" si="26"/>
        <v>0.14593926486813028</v>
      </c>
      <c r="I137" s="12">
        <f t="shared" si="27"/>
        <v>0.15580843653153822</v>
      </c>
      <c r="L137" s="6">
        <f t="shared" si="14"/>
        <v>258853.24803265167</v>
      </c>
      <c r="M137" s="6">
        <f t="shared" si="15"/>
        <v>4051.2167332482468</v>
      </c>
      <c r="N137" s="7">
        <f t="shared" si="16"/>
        <v>1.5650631251639645E-2</v>
      </c>
      <c r="P137" s="3">
        <f t="shared" si="17"/>
        <v>0.2</v>
      </c>
      <c r="Q137" s="3">
        <f t="shared" si="18"/>
        <v>0.16666666666666666</v>
      </c>
      <c r="R137" s="3">
        <f t="shared" si="19"/>
        <v>0.14285714285714285</v>
      </c>
      <c r="S137" s="3">
        <f t="shared" si="20"/>
        <v>0.125</v>
      </c>
      <c r="T137" s="3">
        <f t="shared" si="21"/>
        <v>0.22222222222222221</v>
      </c>
    </row>
    <row r="138" spans="1:20" x14ac:dyDescent="0.35">
      <c r="A138" s="12">
        <v>1500</v>
      </c>
      <c r="B138" s="12">
        <f t="shared" si="22"/>
        <v>125663.70614359176</v>
      </c>
      <c r="C138" s="12">
        <f t="shared" si="23"/>
        <v>0.17841241161527716</v>
      </c>
      <c r="D138" s="12">
        <f t="shared" si="28"/>
        <v>0.17416362864704629</v>
      </c>
      <c r="E138" s="12">
        <f t="shared" si="29"/>
        <v>0.15014390787676477</v>
      </c>
      <c r="F138" s="12">
        <f t="shared" si="24"/>
        <v>0.14758513493298445</v>
      </c>
      <c r="G138" s="12">
        <f t="shared" si="25"/>
        <v>0.12781247607291871</v>
      </c>
      <c r="H138" s="12">
        <f t="shared" si="26"/>
        <v>0.13717214002829145</v>
      </c>
      <c r="I138" s="12">
        <f t="shared" si="27"/>
        <v>0.14756518398422352</v>
      </c>
      <c r="L138" s="6">
        <f t="shared" si="14"/>
        <v>248250.11700006473</v>
      </c>
      <c r="M138" s="6">
        <f t="shared" si="15"/>
        <v>3713.6153388108933</v>
      </c>
      <c r="N138" s="7">
        <f t="shared" si="16"/>
        <v>1.4959168534087438E-2</v>
      </c>
      <c r="P138" s="3">
        <f t="shared" si="17"/>
        <v>0.2</v>
      </c>
      <c r="Q138" s="3">
        <f t="shared" si="18"/>
        <v>0.16666666666666666</v>
      </c>
      <c r="R138" s="3">
        <f t="shared" si="19"/>
        <v>0.14285714285714285</v>
      </c>
      <c r="S138" s="3">
        <f t="shared" si="20"/>
        <v>0.125</v>
      </c>
      <c r="T138" s="3">
        <f t="shared" si="21"/>
        <v>0.22222222222222221</v>
      </c>
    </row>
    <row r="139" spans="1:20" x14ac:dyDescent="0.35">
      <c r="A139" s="12">
        <v>1650</v>
      </c>
      <c r="B139" s="12">
        <f t="shared" si="22"/>
        <v>114239.7328578107</v>
      </c>
      <c r="C139" s="12">
        <f t="shared" si="23"/>
        <v>0.17010955993225252</v>
      </c>
      <c r="D139" s="12">
        <f t="shared" si="28"/>
        <v>0.16566912871377357</v>
      </c>
      <c r="E139" s="12">
        <f t="shared" si="29"/>
        <v>0.14315659916363185</v>
      </c>
      <c r="F139" s="12">
        <f t="shared" si="24"/>
        <v>0.14047973761198268</v>
      </c>
      <c r="G139" s="12">
        <f t="shared" si="25"/>
        <v>0.12165902148894929</v>
      </c>
      <c r="H139" s="12">
        <f t="shared" si="26"/>
        <v>0.12957361007952425</v>
      </c>
      <c r="I139" s="12">
        <f t="shared" si="27"/>
        <v>0.14046253184620605</v>
      </c>
      <c r="L139" s="6">
        <f t="shared" si="14"/>
        <v>238910.96667772613</v>
      </c>
      <c r="M139" s="6">
        <f t="shared" si="15"/>
        <v>3427.9526204408239</v>
      </c>
      <c r="N139" s="7">
        <f t="shared" si="16"/>
        <v>1.4348243063554667E-2</v>
      </c>
      <c r="P139" s="3">
        <f t="shared" si="17"/>
        <v>0.2</v>
      </c>
      <c r="Q139" s="3">
        <f t="shared" si="18"/>
        <v>0.16666666666666666</v>
      </c>
      <c r="R139" s="3">
        <f t="shared" si="19"/>
        <v>0.14285714285714285</v>
      </c>
      <c r="S139" s="3">
        <f t="shared" si="20"/>
        <v>0.125</v>
      </c>
      <c r="T139" s="3">
        <f t="shared" si="21"/>
        <v>0.22222222222222221</v>
      </c>
    </row>
    <row r="140" spans="1:20" x14ac:dyDescent="0.35">
      <c r="A140" s="12">
        <v>1800</v>
      </c>
      <c r="B140" s="12">
        <f t="shared" si="22"/>
        <v>104719.75511965981</v>
      </c>
      <c r="C140" s="12">
        <f t="shared" si="23"/>
        <v>0.16286750396764002</v>
      </c>
      <c r="D140" s="12">
        <f t="shared" si="28"/>
        <v>0.15824592617448258</v>
      </c>
      <c r="E140" s="12">
        <f t="shared" si="29"/>
        <v>0.13706200869346943</v>
      </c>
      <c r="F140" s="12">
        <f t="shared" si="24"/>
        <v>0.13427318277285905</v>
      </c>
      <c r="G140" s="12">
        <f t="shared" si="25"/>
        <v>0.11628398732828699</v>
      </c>
      <c r="H140" s="12">
        <f t="shared" si="26"/>
        <v>0.12289748046970986</v>
      </c>
      <c r="I140" s="12">
        <f t="shared" si="27"/>
        <v>0.13425815832585228</v>
      </c>
      <c r="L140" s="6">
        <f t="shared" si="14"/>
        <v>230605.14380405963</v>
      </c>
      <c r="M140" s="6">
        <f t="shared" si="15"/>
        <v>3183.0988618379079</v>
      </c>
      <c r="N140" s="7">
        <f t="shared" si="16"/>
        <v>1.3803243107805611E-2</v>
      </c>
      <c r="P140" s="3">
        <f t="shared" si="17"/>
        <v>0.2</v>
      </c>
      <c r="Q140" s="3">
        <f t="shared" si="18"/>
        <v>0.16666666666666666</v>
      </c>
      <c r="R140" s="3">
        <f t="shared" si="19"/>
        <v>0.14285714285714285</v>
      </c>
      <c r="S140" s="3">
        <f t="shared" si="20"/>
        <v>0.125</v>
      </c>
      <c r="T140" s="3">
        <f t="shared" si="21"/>
        <v>0.22222222222222221</v>
      </c>
    </row>
    <row r="141" spans="1:20" x14ac:dyDescent="0.35">
      <c r="A141" s="12">
        <v>1950</v>
      </c>
      <c r="B141" s="12">
        <f t="shared" si="22"/>
        <v>96664.389341224436</v>
      </c>
      <c r="C141" s="12">
        <f t="shared" si="23"/>
        <v>0.15647803635108537</v>
      </c>
      <c r="D141" s="12">
        <f t="shared" si="28"/>
        <v>0.15168458101444687</v>
      </c>
      <c r="E141" s="12">
        <f t="shared" si="29"/>
        <v>0.1316849184534124</v>
      </c>
      <c r="F141" s="12">
        <f t="shared" si="24"/>
        <v>0.12878952857252585</v>
      </c>
      <c r="G141" s="12">
        <f t="shared" si="25"/>
        <v>0.11153500348522918</v>
      </c>
      <c r="H141" s="12">
        <f t="shared" si="26"/>
        <v>0.11696489784428205</v>
      </c>
      <c r="I141" s="12">
        <f t="shared" si="27"/>
        <v>0.12877627080613871</v>
      </c>
      <c r="L141" s="6">
        <f t="shared" si="14"/>
        <v>223156.84406315908</v>
      </c>
      <c r="M141" s="6">
        <f t="shared" si="15"/>
        <v>2970.8922710487145</v>
      </c>
      <c r="N141" s="7">
        <f t="shared" si="16"/>
        <v>1.3313023329044195E-2</v>
      </c>
      <c r="P141" s="3">
        <f t="shared" si="17"/>
        <v>0.2</v>
      </c>
      <c r="Q141" s="3">
        <f t="shared" si="18"/>
        <v>0.16666666666666666</v>
      </c>
      <c r="R141" s="3">
        <f t="shared" si="19"/>
        <v>0.14285714285714285</v>
      </c>
      <c r="S141" s="3">
        <f t="shared" si="20"/>
        <v>0.125</v>
      </c>
      <c r="T141" s="3">
        <f t="shared" si="21"/>
        <v>0.22222222222222221</v>
      </c>
    </row>
    <row r="142" spans="1:20" x14ac:dyDescent="0.35">
      <c r="A142" s="12">
        <v>2100</v>
      </c>
      <c r="B142" s="12">
        <f t="shared" si="22"/>
        <v>89759.790102565545</v>
      </c>
      <c r="C142" s="12">
        <f t="shared" si="23"/>
        <v>0.15078600877302689</v>
      </c>
      <c r="D142" s="12">
        <f t="shared" si="28"/>
        <v>0.14582894098706875</v>
      </c>
      <c r="E142" s="12">
        <f t="shared" si="29"/>
        <v>0.12689476256361418</v>
      </c>
      <c r="F142" s="12">
        <f t="shared" si="24"/>
        <v>0.12389762040913159</v>
      </c>
      <c r="G142" s="12">
        <f t="shared" si="25"/>
        <v>0.10729848674274929</v>
      </c>
      <c r="H142" s="12">
        <f t="shared" si="26"/>
        <v>0.11164233703134491</v>
      </c>
      <c r="I142" s="12">
        <f t="shared" si="27"/>
        <v>0.12388581676977836</v>
      </c>
      <c r="L142" s="6">
        <f t="shared" si="14"/>
        <v>216429.41382272856</v>
      </c>
      <c r="M142" s="6">
        <f t="shared" si="15"/>
        <v>2785.2115041081697</v>
      </c>
      <c r="N142" s="7">
        <f t="shared" si="16"/>
        <v>1.2868913956350963E-2</v>
      </c>
      <c r="P142" s="3">
        <f t="shared" si="17"/>
        <v>0.2</v>
      </c>
      <c r="Q142" s="3">
        <f t="shared" si="18"/>
        <v>0.16666666666666666</v>
      </c>
      <c r="R142" s="3">
        <f t="shared" si="19"/>
        <v>0.14285714285714285</v>
      </c>
      <c r="S142" s="3">
        <f t="shared" si="20"/>
        <v>0.125</v>
      </c>
      <c r="T142" s="3">
        <f t="shared" si="21"/>
        <v>0.22222222222222221</v>
      </c>
    </row>
    <row r="143" spans="1:20" x14ac:dyDescent="0.35">
      <c r="A143" s="12">
        <v>2250</v>
      </c>
      <c r="B143" s="12">
        <f t="shared" si="22"/>
        <v>83775.804095727843</v>
      </c>
      <c r="C143" s="12">
        <f t="shared" si="23"/>
        <v>0.14567312407894389</v>
      </c>
      <c r="D143" s="12">
        <f t="shared" si="28"/>
        <v>0.14055987781064685</v>
      </c>
      <c r="E143" s="12">
        <f t="shared" si="29"/>
        <v>0.12259198742850592</v>
      </c>
      <c r="F143" s="12">
        <f t="shared" si="24"/>
        <v>0.11949741796455651</v>
      </c>
      <c r="G143" s="12">
        <f t="shared" si="25"/>
        <v>0.10348779964395288</v>
      </c>
      <c r="H143" s="12">
        <f t="shared" si="26"/>
        <v>0.1068277952349464</v>
      </c>
      <c r="I143" s="12">
        <f t="shared" si="27"/>
        <v>0.11948682783784977</v>
      </c>
      <c r="L143" s="6">
        <f t="shared" si="14"/>
        <v>210314.81466956096</v>
      </c>
      <c r="M143" s="6">
        <f t="shared" si="15"/>
        <v>2621.3755332782766</v>
      </c>
      <c r="N143" s="7">
        <f t="shared" si="16"/>
        <v>1.2464055551183529E-2</v>
      </c>
      <c r="P143" s="3">
        <f t="shared" si="17"/>
        <v>0.2</v>
      </c>
      <c r="Q143" s="3">
        <f t="shared" si="18"/>
        <v>0.16666666666666666</v>
      </c>
      <c r="R143" s="3">
        <f t="shared" si="19"/>
        <v>0.14285714285714285</v>
      </c>
      <c r="S143" s="3">
        <f t="shared" si="20"/>
        <v>0.125</v>
      </c>
      <c r="T143" s="3">
        <f t="shared" si="21"/>
        <v>0.22222222222222221</v>
      </c>
    </row>
    <row r="144" spans="1:20" x14ac:dyDescent="0.35">
      <c r="A144" s="12">
        <v>2400</v>
      </c>
      <c r="B144" s="12">
        <f t="shared" si="22"/>
        <v>78539.816339744852</v>
      </c>
      <c r="C144" s="12">
        <f t="shared" si="23"/>
        <v>0.1410473958869391</v>
      </c>
      <c r="D144" s="12">
        <f t="shared" si="28"/>
        <v>0.13578470737100784</v>
      </c>
      <c r="E144" s="12">
        <f t="shared" si="29"/>
        <v>0.11869918142226812</v>
      </c>
      <c r="F144" s="12">
        <f t="shared" si="24"/>
        <v>0.11551110155700384</v>
      </c>
      <c r="G144" s="12">
        <f t="shared" si="25"/>
        <v>0.10003554836748954</v>
      </c>
      <c r="H144" s="12">
        <f t="shared" si="26"/>
        <v>0.10244180478207496</v>
      </c>
      <c r="I144" s="12">
        <f t="shared" si="27"/>
        <v>0.11550153632505133</v>
      </c>
      <c r="L144" s="6">
        <f t="shared" si="14"/>
        <v>204726.35726749475</v>
      </c>
      <c r="M144" s="6">
        <f t="shared" si="15"/>
        <v>2475.743559207262</v>
      </c>
      <c r="N144" s="7">
        <f t="shared" si="16"/>
        <v>1.2092940021261963E-2</v>
      </c>
      <c r="P144" s="3">
        <f t="shared" si="17"/>
        <v>0.2</v>
      </c>
      <c r="Q144" s="3">
        <f t="shared" si="18"/>
        <v>0.16666666666666666</v>
      </c>
      <c r="R144" s="3">
        <f t="shared" si="19"/>
        <v>0.14285714285714285</v>
      </c>
      <c r="S144" s="3">
        <f t="shared" si="20"/>
        <v>0.125</v>
      </c>
      <c r="T144" s="3">
        <f t="shared" si="21"/>
        <v>0.22222222222222221</v>
      </c>
    </row>
    <row r="145" spans="1:20" x14ac:dyDescent="0.35">
      <c r="A145" s="12">
        <v>2550</v>
      </c>
      <c r="B145" s="12">
        <f t="shared" si="22"/>
        <v>73919.827143289265</v>
      </c>
      <c r="C145" s="12">
        <f t="shared" si="23"/>
        <v>0.13683607328474351</v>
      </c>
      <c r="D145" s="12">
        <f t="shared" si="28"/>
        <v>0.13143008590089975</v>
      </c>
      <c r="E145" s="12">
        <f t="shared" si="29"/>
        <v>0.11515512063020351</v>
      </c>
      <c r="F145" s="12">
        <f t="shared" si="24"/>
        <v>0.11187710101009503</v>
      </c>
      <c r="G145" s="12">
        <f t="shared" si="25"/>
        <v>9.6888411576499966E-2</v>
      </c>
      <c r="H145" s="12">
        <f t="shared" si="26"/>
        <v>9.8421394314270549E-2</v>
      </c>
      <c r="I145" s="12">
        <f t="shared" si="27"/>
        <v>0.11186841046877712</v>
      </c>
      <c r="L145" s="6">
        <f t="shared" si="14"/>
        <v>199593.56958570163</v>
      </c>
      <c r="M145" s="6">
        <f t="shared" si="15"/>
        <v>2345.4412666174057</v>
      </c>
      <c r="N145" s="7">
        <f t="shared" si="16"/>
        <v>1.1751086327509758E-2</v>
      </c>
      <c r="P145" s="3">
        <f t="shared" si="17"/>
        <v>0.2</v>
      </c>
      <c r="Q145" s="3">
        <f t="shared" si="18"/>
        <v>0.16666666666666666</v>
      </c>
      <c r="R145" s="3">
        <f t="shared" si="19"/>
        <v>0.14285714285714285</v>
      </c>
      <c r="S145" s="3">
        <f t="shared" si="20"/>
        <v>0.125</v>
      </c>
      <c r="T145" s="3">
        <f t="shared" si="21"/>
        <v>0.22222222222222221</v>
      </c>
    </row>
    <row r="146" spans="1:20" x14ac:dyDescent="0.35">
      <c r="A146" s="12">
        <v>2700</v>
      </c>
      <c r="B146" s="12">
        <f t="shared" si="22"/>
        <v>69813.170079773205</v>
      </c>
      <c r="C146" s="12">
        <f t="shared" si="23"/>
        <v>0.13298076013381091</v>
      </c>
      <c r="D146" s="12">
        <f t="shared" si="28"/>
        <v>0.12743710818780135</v>
      </c>
      <c r="E146" s="12">
        <f t="shared" si="29"/>
        <v>0.11191066147330406</v>
      </c>
      <c r="F146" s="12">
        <f t="shared" si="24"/>
        <v>0.10854597580313878</v>
      </c>
      <c r="G146" s="12">
        <f t="shared" si="25"/>
        <v>9.4003572524089168E-2</v>
      </c>
      <c r="H146" s="12">
        <f t="shared" si="26"/>
        <v>9.4715918905862034E-2</v>
      </c>
      <c r="I146" s="12">
        <f t="shared" si="27"/>
        <v>0.10853803867470513</v>
      </c>
      <c r="L146" s="6">
        <f t="shared" si="14"/>
        <v>194858.49612965895</v>
      </c>
      <c r="M146" s="6">
        <f t="shared" si="15"/>
        <v>2228.1692032865358</v>
      </c>
      <c r="N146" s="7">
        <f t="shared" si="16"/>
        <v>1.143480652649557E-2</v>
      </c>
      <c r="P146" s="3">
        <f t="shared" si="17"/>
        <v>0.2</v>
      </c>
      <c r="Q146" s="3">
        <f t="shared" si="18"/>
        <v>0.16666666666666666</v>
      </c>
      <c r="R146" s="3">
        <f t="shared" si="19"/>
        <v>0.14285714285714285</v>
      </c>
      <c r="S146" s="3">
        <f t="shared" si="20"/>
        <v>0.125</v>
      </c>
      <c r="T146" s="3">
        <f t="shared" si="21"/>
        <v>0.22222222222222221</v>
      </c>
    </row>
    <row r="147" spans="1:20" x14ac:dyDescent="0.35">
      <c r="A147" s="12">
        <v>2850</v>
      </c>
      <c r="B147" s="12">
        <f t="shared" si="22"/>
        <v>66138.792707153552</v>
      </c>
      <c r="C147" s="12">
        <f t="shared" si="23"/>
        <v>0.12943396735173515</v>
      </c>
      <c r="D147" s="12">
        <f t="shared" si="28"/>
        <v>0.12375784394530943</v>
      </c>
      <c r="E147" s="12">
        <f t="shared" si="29"/>
        <v>0.10892583926329835</v>
      </c>
      <c r="F147" s="12">
        <f t="shared" si="24"/>
        <v>0.10547750422344031</v>
      </c>
      <c r="G147" s="12">
        <f t="shared" si="25"/>
        <v>9.1346198185279726E-2</v>
      </c>
      <c r="H147" s="12">
        <f t="shared" si="26"/>
        <v>9.1284111504378082E-2</v>
      </c>
      <c r="I147" s="12">
        <f t="shared" si="27"/>
        <v>0.10547022138163605</v>
      </c>
    </row>
    <row r="148" spans="1:20" x14ac:dyDescent="0.35">
      <c r="A148" s="12">
        <v>3000</v>
      </c>
      <c r="B148" s="12">
        <f t="shared" si="22"/>
        <v>62831.853071795878</v>
      </c>
      <c r="C148" s="12">
        <f t="shared" si="23"/>
        <v>0.12615662610100803</v>
      </c>
      <c r="D148" s="12">
        <f t="shared" si="28"/>
        <v>0.12035283879581657</v>
      </c>
      <c r="E148" s="12">
        <f t="shared" si="29"/>
        <v>0.10616777541350866</v>
      </c>
      <c r="F148" s="12">
        <f t="shared" si="24"/>
        <v>0.10263858336816885</v>
      </c>
      <c r="G148" s="12">
        <f t="shared" si="25"/>
        <v>8.8887620605281187E-2</v>
      </c>
      <c r="H148" s="12">
        <f t="shared" si="26"/>
        <v>8.8091954017064836E-2</v>
      </c>
      <c r="I148" s="12">
        <f t="shared" si="27"/>
        <v>0.10263187290506975</v>
      </c>
    </row>
  </sheetData>
  <mergeCells count="9">
    <mergeCell ref="E126:I126"/>
    <mergeCell ref="P125:T125"/>
    <mergeCell ref="C126:D126"/>
    <mergeCell ref="A125:B127"/>
    <mergeCell ref="L11:M11"/>
    <mergeCell ref="L17:M17"/>
    <mergeCell ref="L26:M26"/>
    <mergeCell ref="L34:M34"/>
    <mergeCell ref="C125:I1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Oliveira Nacif</dc:creator>
  <cp:lastModifiedBy>Gustavo de Oliveira Nacif</cp:lastModifiedBy>
  <dcterms:created xsi:type="dcterms:W3CDTF">2023-06-05T13:37:35Z</dcterms:created>
  <dcterms:modified xsi:type="dcterms:W3CDTF">2023-07-15T04:27:46Z</dcterms:modified>
</cp:coreProperties>
</file>