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a\Downloads\Estudos\bootcamp\Exel com IA - Santander\"/>
    </mc:Choice>
  </mc:AlternateContent>
  <xr:revisionPtr revIDLastSave="0" documentId="8_{1A0746CF-CEBB-4D8F-8DFF-7E7A3092D98B}" xr6:coauthVersionLast="47" xr6:coauthVersionMax="47" xr10:uidLastSave="{00000000-0000-0000-0000-000000000000}"/>
  <bookViews>
    <workbookView xWindow="-108" yWindow="-108" windowWidth="23256" windowHeight="12456" xr2:uid="{296BDD68-9A5E-4828-9052-FE2E77C54C98}"/>
  </bookViews>
  <sheets>
    <sheet name="Principal" sheetId="2" r:id="rId1"/>
    <sheet name="APOIO" sheetId="1" r:id="rId2"/>
  </sheets>
  <definedNames>
    <definedName name="Aporte">Principal!$D$16</definedName>
    <definedName name="Patrimonio">Principal!$D$19</definedName>
    <definedName name="qnt_anos">Principal!$D$17</definedName>
    <definedName name="Rendimento_carteira">Principal!$D$12</definedName>
    <definedName name="Salario">Principal!$D$11</definedName>
    <definedName name="sugestao_investimento">Principal!$D$13</definedName>
    <definedName name="taxa_mensal">Principal!$D$18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8" i="1"/>
  <c r="A3" i="1"/>
  <c r="A4" i="1"/>
  <c r="A5" i="1"/>
  <c r="A6" i="1"/>
  <c r="A7" i="1"/>
  <c r="A2" i="1"/>
  <c r="C34" i="2" s="1"/>
  <c r="C30" i="2"/>
  <c r="D19" i="2"/>
  <c r="D20" i="2" s="1"/>
  <c r="D13" i="2"/>
  <c r="C24" i="2"/>
  <c r="D24" i="2" s="1"/>
  <c r="C25" i="2"/>
  <c r="D25" i="2" s="1"/>
  <c r="C26" i="2"/>
  <c r="D26" i="2" s="1"/>
  <c r="C27" i="2"/>
  <c r="D27" i="2" s="1"/>
  <c r="C23" i="2"/>
  <c r="D23" i="2" s="1"/>
  <c r="C33" i="2" l="1"/>
  <c r="D33" i="2" s="1"/>
  <c r="C38" i="2"/>
  <c r="D38" i="2" s="1"/>
  <c r="C36" i="2"/>
  <c r="D36" i="2" s="1"/>
  <c r="C37" i="2"/>
  <c r="D37" i="2" s="1"/>
  <c r="C35" i="2"/>
  <c r="D35" i="2"/>
  <c r="D34" i="2"/>
  <c r="D39" i="2" l="1"/>
</calcChain>
</file>

<file path=xl/sharedStrings.xml><?xml version="1.0" encoding="utf-8"?>
<sst xmlns="http://schemas.openxmlformats.org/spreadsheetml/2006/main" count="69" uniqueCount="34">
  <si>
    <t>INVESTIMENTO MENSAL</t>
  </si>
  <si>
    <t>Quanto investir por mês?</t>
  </si>
  <si>
    <t>Taxa de rendimento mensal?</t>
  </si>
  <si>
    <t>Dividendo mensais?</t>
  </si>
  <si>
    <t>Por quantos anos?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</si>
  <si>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</si>
  <si>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</si>
  <si>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</si>
  <si>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</si>
  <si>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</si>
  <si>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</si>
  <si>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Rendimento Carteira</t>
  </si>
  <si>
    <t>Salário</t>
  </si>
  <si>
    <t>Sugestão de investimento</t>
  </si>
  <si>
    <t>Patrimôno acumulado?</t>
  </si>
  <si>
    <t>CENÁRIOS</t>
  </si>
  <si>
    <t>CONFIGURAÇÕES</t>
  </si>
  <si>
    <t>Tipo do perfil</t>
  </si>
  <si>
    <t>MODERADO</t>
  </si>
  <si>
    <t>CONSERVADOR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</si>
  <si>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</si>
  <si>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</si>
  <si>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</si>
  <si>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</si>
  <si>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</si>
  <si>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</si>
  <si>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</si>
  <si>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</si>
  <si>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</si>
  <si>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</si>
  <si>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</si>
  <si>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</si>
  <si>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%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</si>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</sst>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7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i/>
      <sz val="11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8">
    <xf numFmtId="0" fontId="0" fillId="0" borderId="0" xfId="0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6" fillId="3" borderId="7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0" fillId="0" borderId="8" xfId="0" applyBorder="1"/>
    <xf numFmtId="0" fontId="11" fillId="2" borderId="0" xfId="2" applyFont="1" applyAlignment="1"/>
    <xf numFmtId="0" fontId="12" fillId="2" borderId="0" xfId="2" applyFont="1" applyAlignment="1">
      <alignment horizontal="center"/>
    </xf>
    <xf numFmtId="167" fontId="0" fillId="0" borderId="0" xfId="0" applyNumberFormat="1" applyAlignment="1">
      <alignment horizontal="center"/>
    </xf>
    <xf numFmtId="0" fontId="4" fillId="4" borderId="0" xfId="0" applyFont="1" applyFill="1"/>
    <xf numFmtId="167" fontId="4" fillId="4" borderId="0" xfId="0" applyNumberFormat="1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8" fontId="4" fillId="6" borderId="4" xfId="0" applyNumberFormat="1" applyFont="1" applyFill="1" applyBorder="1" applyAlignment="1">
      <alignment horizontal="center"/>
    </xf>
    <xf numFmtId="8" fontId="4" fillId="6" borderId="6" xfId="0" applyNumberFormat="1" applyFont="1" applyFill="1" applyBorder="1" applyAlignment="1">
      <alignment horizontal="center"/>
    </xf>
    <xf numFmtId="0" fontId="0" fillId="6" borderId="3" xfId="0" applyFill="1" applyBorder="1"/>
    <xf numFmtId="8" fontId="4" fillId="6" borderId="0" xfId="0" applyNumberFormat="1" applyFont="1" applyFill="1" applyBorder="1" applyAlignment="1">
      <alignment horizontal="center"/>
    </xf>
    <xf numFmtId="0" fontId="0" fillId="6" borderId="5" xfId="0" applyFill="1" applyBorder="1"/>
    <xf numFmtId="8" fontId="4" fillId="6" borderId="8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6" borderId="3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8" fillId="6" borderId="8" xfId="0" applyFont="1" applyFill="1" applyBorder="1" applyAlignment="1">
      <alignment horizontal="left"/>
    </xf>
    <xf numFmtId="0" fontId="4" fillId="7" borderId="0" xfId="0" applyFont="1" applyFill="1" applyAlignment="1">
      <alignment horizontal="center"/>
    </xf>
    <xf numFmtId="0" fontId="0" fillId="7" borderId="0" xfId="0" applyFill="1"/>
    <xf numFmtId="167" fontId="4" fillId="7" borderId="0" xfId="0" applyNumberFormat="1" applyFont="1" applyFill="1" applyAlignment="1">
      <alignment horizontal="center"/>
    </xf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91440</xdr:colOff>
      <xdr:row>0</xdr:row>
      <xdr:rowOff>121920</xdr:rowOff>
    </xdr:from>
    <xdr:to>
      <xdr:col>4</xdr:col>
      <xdr:colOff>1143000</xdr:colOff>
      <xdr:row>7</xdr:row>
      <xdr:rowOff>123561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C1E0B2B-6D14-0067-BCAD-DF5A991FB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121920"/>
          <a:ext cx="7193280" cy="1281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9550-691F-4AB3-8710-E590C222D413}">
  <dimension ref="A9:D39"/>
  <sheetViews>
    <sheetView showGridLines="0" tabSelected="1" topLeftCell="A25" workbookViewId="0">
      <selection activeCell="J35" sqref="J35"/>
    </sheetView>
  </sheetViews>
  <sheetFormatPr defaultRowHeight="14.4" x14ac:dyDescent="0.3"/>
  <cols>
    <col min="2" max="2" width="42.6640625" customWidth="1"/>
    <col min="3" max="3" width="23.5546875" customWidth="1"/>
    <col min="4" max="4" width="14.44140625" customWidth="1"/>
    <col min="5" max="5" width="21.5546875" bestFit="1" customWidth="1"/>
    <col min="6" max="6" width="11.88671875" bestFit="1" customWidth="1"/>
  </cols>
  <sheetData>
    <row r="9" spans="2:4" ht="15" thickBot="1" x14ac:dyDescent="0.35"/>
    <row r="10" spans="2:4" ht="21" x14ac:dyDescent="0.4">
      <c r="B10" s="9" t="s">
        <v>16</v>
      </c>
      <c r="C10" s="12"/>
      <c r="D10" s="10"/>
    </row>
    <row r="11" spans="2:4" x14ac:dyDescent="0.3">
      <c r="B11" s="11" t="s">
        <v>12</v>
      </c>
      <c r="C11" s="13"/>
      <c r="D11" s="14">
        <v>1700</v>
      </c>
    </row>
    <row r="12" spans="2:4" x14ac:dyDescent="0.3">
      <c r="B12" s="11" t="s">
        <v>11</v>
      </c>
      <c r="C12" s="13"/>
      <c r="D12" s="15">
        <v>8.9999999999999993E-3</v>
      </c>
    </row>
    <row r="13" spans="2:4" ht="15" thickBot="1" x14ac:dyDescent="0.35">
      <c r="B13" s="25" t="s">
        <v>13</v>
      </c>
      <c r="C13" s="26"/>
      <c r="D13" s="27">
        <f>D11*30%</f>
        <v>510</v>
      </c>
    </row>
    <row r="14" spans="2:4" ht="15" thickBot="1" x14ac:dyDescent="0.35">
      <c r="B14" s="4"/>
      <c r="C14" s="4"/>
      <c r="D14" s="4"/>
    </row>
    <row r="15" spans="2:4" ht="25.8" x14ac:dyDescent="0.5">
      <c r="B15" s="1" t="s">
        <v>0</v>
      </c>
      <c r="C15" s="5"/>
      <c r="D15" s="2"/>
    </row>
    <row r="16" spans="2:4" ht="15.6" x14ac:dyDescent="0.3">
      <c r="B16" s="34" t="s">
        <v>1</v>
      </c>
      <c r="C16" s="35"/>
      <c r="D16" s="16">
        <v>510</v>
      </c>
    </row>
    <row r="17" spans="1:4" ht="15.6" x14ac:dyDescent="0.3">
      <c r="B17" s="34" t="s">
        <v>4</v>
      </c>
      <c r="C17" s="35"/>
      <c r="D17" s="17">
        <v>5</v>
      </c>
    </row>
    <row r="18" spans="1:4" ht="15.6" x14ac:dyDescent="0.3">
      <c r="B18" s="34" t="s">
        <v>2</v>
      </c>
      <c r="C18" s="35"/>
      <c r="D18" s="18">
        <v>1.0789999999999999E-2</v>
      </c>
    </row>
    <row r="19" spans="1:4" ht="15.6" x14ac:dyDescent="0.3">
      <c r="B19" s="36" t="s">
        <v>14</v>
      </c>
      <c r="C19" s="37"/>
      <c r="D19" s="28">
        <f>FV(taxa_mensal,qnt_anos*12,Aporte*-1)</f>
        <v>42726.226139228696</v>
      </c>
    </row>
    <row r="20" spans="1:4" ht="16.2" thickBot="1" x14ac:dyDescent="0.35">
      <c r="B20" s="38" t="s">
        <v>3</v>
      </c>
      <c r="C20" s="39"/>
      <c r="D20" s="29">
        <f>D19*$D$12</f>
        <v>384.53603525305823</v>
      </c>
    </row>
    <row r="21" spans="1:4" ht="15" thickBot="1" x14ac:dyDescent="0.35">
      <c r="B21" s="4"/>
      <c r="C21" s="4"/>
      <c r="D21" s="4"/>
    </row>
    <row r="22" spans="1:4" ht="25.8" x14ac:dyDescent="0.5">
      <c r="B22" s="1" t="s">
        <v>15</v>
      </c>
      <c r="C22" s="5"/>
      <c r="D22" s="6" t="s">
        <v>10</v>
      </c>
    </row>
    <row r="23" spans="1:4" x14ac:dyDescent="0.3">
      <c r="A23" s="3">
        <v>2</v>
      </c>
      <c r="B23" s="30" t="s">
        <v>5</v>
      </c>
      <c r="C23" s="31">
        <f>FV($D$18,$A23*12,$D$16*-1)</f>
        <v>13886.089921799061</v>
      </c>
      <c r="D23" s="28">
        <f>C23*$D$12</f>
        <v>124.97480929619154</v>
      </c>
    </row>
    <row r="24" spans="1:4" x14ac:dyDescent="0.3">
      <c r="A24" s="3">
        <v>5</v>
      </c>
      <c r="B24" s="30" t="s">
        <v>6</v>
      </c>
      <c r="C24" s="31">
        <f>FV($D$18,$A24*12,$D$16*-1)</f>
        <v>42726.226139228696</v>
      </c>
      <c r="D24" s="28">
        <f>C24*$D$12</f>
        <v>384.53603525305823</v>
      </c>
    </row>
    <row r="25" spans="1:4" x14ac:dyDescent="0.3">
      <c r="A25" s="3">
        <v>10</v>
      </c>
      <c r="B25" s="30" t="s">
        <v>7</v>
      </c>
      <c r="C25" s="31">
        <f>FV($D$18,$A25*12,$D$16*-1)</f>
        <v>124074.94839038783</v>
      </c>
      <c r="D25" s="28">
        <f>C25*$D$12</f>
        <v>1116.6745355134904</v>
      </c>
    </row>
    <row r="26" spans="1:4" x14ac:dyDescent="0.3">
      <c r="A26" s="3">
        <v>20</v>
      </c>
      <c r="B26" s="30" t="s">
        <v>8</v>
      </c>
      <c r="C26" s="31">
        <f>FV($D$18,$A26*12,$D$16*-1)</f>
        <v>573851.1840495111</v>
      </c>
      <c r="D26" s="28">
        <f>C26*$D$12</f>
        <v>5164.6606564455997</v>
      </c>
    </row>
    <row r="27" spans="1:4" ht="15" thickBot="1" x14ac:dyDescent="0.35">
      <c r="A27" s="3">
        <v>30</v>
      </c>
      <c r="B27" s="32" t="s">
        <v>9</v>
      </c>
      <c r="C27" s="33">
        <f>FV($D$18,$A27*12,$D$16*-1)</f>
        <v>2204306.5240524043</v>
      </c>
      <c r="D27" s="29">
        <f>C27*$D$12</f>
        <v>19838.758716471639</v>
      </c>
    </row>
    <row r="29" spans="1:4" x14ac:dyDescent="0.3">
      <c r="B29" s="20" t="s">
        <v>17</v>
      </c>
      <c r="C29" s="21" t="s">
        <v>18</v>
      </c>
      <c r="D29" s="20"/>
    </row>
    <row r="30" spans="1:4" x14ac:dyDescent="0.3">
      <c r="B30" s="23" t="s">
        <v>21</v>
      </c>
      <c r="C30" s="24">
        <f>Aporte</f>
        <v>510</v>
      </c>
      <c r="D30" s="23"/>
    </row>
    <row r="31" spans="1:4" x14ac:dyDescent="0.3">
      <c r="B31" s="7"/>
      <c r="C31" s="7"/>
      <c r="D31" s="7"/>
    </row>
    <row r="32" spans="1:4" x14ac:dyDescent="0.3">
      <c r="B32" s="40" t="s">
        <v>22</v>
      </c>
      <c r="C32" s="40" t="s">
        <v>23</v>
      </c>
      <c r="D32" s="40" t="s">
        <v>24</v>
      </c>
    </row>
    <row r="33" spans="2:4" x14ac:dyDescent="0.3">
      <c r="B33" s="7" t="s">
        <v>25</v>
      </c>
      <c r="C33" s="8">
        <f>VLOOKUP($C$29&amp;"-"&amp;B33,APOIO!$A:$D,4,FALSE)</f>
        <v>0.32</v>
      </c>
      <c r="D33" s="22">
        <f>C33*$C$30</f>
        <v>163.20000000000002</v>
      </c>
    </row>
    <row r="34" spans="2:4" x14ac:dyDescent="0.3">
      <c r="B34" s="7" t="s">
        <v>26</v>
      </c>
      <c r="C34" s="8">
        <f>VLOOKUP($C$29&amp;"-"&amp;B34,APOIO!$A:$D,4,FALSE)</f>
        <v>0.3</v>
      </c>
      <c r="D34" s="22">
        <f t="shared" ref="D34:D38" si="0">C34*$C$30</f>
        <v>153</v>
      </c>
    </row>
    <row r="35" spans="2:4" x14ac:dyDescent="0.3">
      <c r="B35" s="7" t="s">
        <v>27</v>
      </c>
      <c r="C35" s="8">
        <f>VLOOKUP($C$29&amp;"-"&amp;B35,APOIO!$A:$D,4,FALSE)</f>
        <v>0.08</v>
      </c>
      <c r="D35" s="22">
        <f t="shared" si="0"/>
        <v>40.800000000000004</v>
      </c>
    </row>
    <row r="36" spans="2:4" x14ac:dyDescent="0.3">
      <c r="B36" s="7" t="s">
        <v>28</v>
      </c>
      <c r="C36" s="8">
        <f>VLOOKUP($C$29&amp;"-"&amp;B36,APOIO!$A:$D,4,FALSE)</f>
        <v>0.1</v>
      </c>
      <c r="D36" s="22">
        <f t="shared" si="0"/>
        <v>51</v>
      </c>
    </row>
    <row r="37" spans="2:4" x14ac:dyDescent="0.3">
      <c r="B37" s="7" t="s">
        <v>29</v>
      </c>
      <c r="C37" s="8">
        <f>VLOOKUP($C$29&amp;"-"&amp;B37,APOIO!$A:$D,4,FALSE)</f>
        <v>0.1</v>
      </c>
      <c r="D37" s="22">
        <f t="shared" si="0"/>
        <v>51</v>
      </c>
    </row>
    <row r="38" spans="2:4" x14ac:dyDescent="0.3">
      <c r="B38" s="7" t="s">
        <v>30</v>
      </c>
      <c r="C38" s="8">
        <f>VLOOKUP($C$29&amp;"-"&amp;B38,APOIO!$A:$D,4,FALSE)</f>
        <v>0.1</v>
      </c>
      <c r="D38" s="22">
        <f t="shared" si="0"/>
        <v>51</v>
      </c>
    </row>
    <row r="39" spans="2:4" x14ac:dyDescent="0.3">
      <c r="B39" s="41"/>
      <c r="C39" s="41"/>
      <c r="D39" s="42">
        <f>SUM(D33:D38)</f>
        <v>510.00000000000006</v>
      </c>
    </row>
  </sheetData>
  <mergeCells count="11">
    <mergeCell ref="B18:C18"/>
    <mergeCell ref="B19:C19"/>
    <mergeCell ref="B20:C20"/>
    <mergeCell ref="B15:D15"/>
    <mergeCell ref="B10:D10"/>
    <mergeCell ref="B22:C22"/>
    <mergeCell ref="B11:C11"/>
    <mergeCell ref="B12:C12"/>
    <mergeCell ref="B13:C13"/>
    <mergeCell ref="B16:C16"/>
    <mergeCell ref="B17:C17"/>
  </mergeCells>
  <dataValidations count="1">
    <dataValidation type="list" allowBlank="1" showInputMessage="1" showErrorMessage="1" sqref="C29" xr:uid="{48233591-F1E7-4FB2-B862-74C5E8B7DEAE}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2157-12C4-47DD-BE99-AD4427EC1108}">
  <dimension ref="A1:D19"/>
  <sheetViews>
    <sheetView workbookViewId="0">
      <selection activeCell="F6" sqref="F6"/>
    </sheetView>
  </sheetViews>
  <sheetFormatPr defaultRowHeight="14.4" x14ac:dyDescent="0.3"/>
  <cols>
    <col min="1" max="1" width="31.5546875" bestFit="1" customWidth="1"/>
    <col min="2" max="2" width="14" bestFit="1" customWidth="1"/>
    <col min="3" max="3" width="17.6640625" bestFit="1" customWidth="1"/>
  </cols>
  <sheetData>
    <row r="1" spans="1:4" x14ac:dyDescent="0.3">
      <c r="A1" s="46" t="s">
        <v>33</v>
      </c>
      <c r="B1" s="47" t="s">
        <v>31</v>
      </c>
      <c r="C1" s="47" t="s">
        <v>22</v>
      </c>
      <c r="D1" s="47" t="s">
        <v>32</v>
      </c>
    </row>
    <row r="2" spans="1:4" x14ac:dyDescent="0.3">
      <c r="A2" t="str">
        <f>B2&amp;"-"&amp;C2</f>
        <v>CONSERVADOR-PAPEL</v>
      </c>
      <c r="B2" t="s">
        <v>19</v>
      </c>
      <c r="C2" s="7" t="s">
        <v>25</v>
      </c>
      <c r="D2" s="8">
        <v>0.3</v>
      </c>
    </row>
    <row r="3" spans="1:4" x14ac:dyDescent="0.3">
      <c r="A3" t="str">
        <f t="shared" ref="A3:A19" si="0">B3&amp;"-"&amp;C3</f>
        <v>CONSERVADOR-TIJOLO</v>
      </c>
      <c r="B3" t="s">
        <v>19</v>
      </c>
      <c r="C3" s="7" t="s">
        <v>26</v>
      </c>
      <c r="D3" s="8">
        <v>0.5</v>
      </c>
    </row>
    <row r="4" spans="1:4" x14ac:dyDescent="0.3">
      <c r="A4" t="str">
        <f t="shared" si="0"/>
        <v>CONSERVADOR-HÍBRIDOS</v>
      </c>
      <c r="B4" t="s">
        <v>19</v>
      </c>
      <c r="C4" s="7" t="s">
        <v>27</v>
      </c>
      <c r="D4" s="8">
        <v>0.1</v>
      </c>
    </row>
    <row r="5" spans="1:4" x14ac:dyDescent="0.3">
      <c r="A5" t="str">
        <f t="shared" si="0"/>
        <v>CONSERVADOR-FOFs</v>
      </c>
      <c r="B5" t="s">
        <v>19</v>
      </c>
      <c r="C5" s="7" t="s">
        <v>28</v>
      </c>
      <c r="D5" s="8">
        <v>0.1</v>
      </c>
    </row>
    <row r="6" spans="1:4" x14ac:dyDescent="0.3">
      <c r="A6" t="str">
        <f t="shared" si="0"/>
        <v>CONSERVADOR-DESENVOLVIMENTO</v>
      </c>
      <c r="B6" t="s">
        <v>19</v>
      </c>
      <c r="C6" s="7" t="s">
        <v>29</v>
      </c>
      <c r="D6" s="8">
        <v>0</v>
      </c>
    </row>
    <row r="7" spans="1:4" ht="15" thickBot="1" x14ac:dyDescent="0.35">
      <c r="A7" s="19" t="str">
        <f t="shared" si="0"/>
        <v>CONSERVADOR-HOTELARIAS</v>
      </c>
      <c r="B7" s="19" t="s">
        <v>19</v>
      </c>
      <c r="C7" s="43" t="s">
        <v>30</v>
      </c>
      <c r="D7" s="44">
        <v>0</v>
      </c>
    </row>
    <row r="8" spans="1:4" x14ac:dyDescent="0.3">
      <c r="A8" t="str">
        <f t="shared" si="0"/>
        <v>MODERADO-PAPEL</v>
      </c>
      <c r="B8" t="s">
        <v>18</v>
      </c>
      <c r="C8" s="7" t="s">
        <v>25</v>
      </c>
      <c r="D8" s="45">
        <v>0.32</v>
      </c>
    </row>
    <row r="9" spans="1:4" x14ac:dyDescent="0.3">
      <c r="A9" t="str">
        <f t="shared" si="0"/>
        <v>MODERADO-TIJOLO</v>
      </c>
      <c r="B9" t="s">
        <v>18</v>
      </c>
      <c r="C9" s="7" t="s">
        <v>26</v>
      </c>
      <c r="D9" s="45">
        <v>0.3</v>
      </c>
    </row>
    <row r="10" spans="1:4" x14ac:dyDescent="0.3">
      <c r="A10" t="str">
        <f t="shared" si="0"/>
        <v>MODERADO-HÍBRIDOS</v>
      </c>
      <c r="B10" t="s">
        <v>18</v>
      </c>
      <c r="C10" s="7" t="s">
        <v>27</v>
      </c>
      <c r="D10" s="45">
        <v>0.08</v>
      </c>
    </row>
    <row r="11" spans="1:4" x14ac:dyDescent="0.3">
      <c r="A11" t="str">
        <f t="shared" si="0"/>
        <v>MODERADO-FOFs</v>
      </c>
      <c r="B11" t="s">
        <v>18</v>
      </c>
      <c r="C11" s="7" t="s">
        <v>28</v>
      </c>
      <c r="D11" s="45">
        <v>0.1</v>
      </c>
    </row>
    <row r="12" spans="1:4" x14ac:dyDescent="0.3">
      <c r="A12" t="str">
        <f t="shared" si="0"/>
        <v>MODERADO-DESENVOLVIMENTO</v>
      </c>
      <c r="B12" t="s">
        <v>18</v>
      </c>
      <c r="C12" s="7" t="s">
        <v>29</v>
      </c>
      <c r="D12" s="45">
        <v>0.1</v>
      </c>
    </row>
    <row r="13" spans="1:4" ht="15" thickBot="1" x14ac:dyDescent="0.35">
      <c r="A13" s="19" t="str">
        <f t="shared" si="0"/>
        <v>MODERADO-HOTELARIAS</v>
      </c>
      <c r="B13" s="19" t="s">
        <v>18</v>
      </c>
      <c r="C13" s="43" t="s">
        <v>30</v>
      </c>
      <c r="D13" s="44">
        <v>0.1</v>
      </c>
    </row>
    <row r="14" spans="1:4" x14ac:dyDescent="0.3">
      <c r="A14" t="str">
        <f t="shared" si="0"/>
        <v>AGRESSIVO-PAPEL</v>
      </c>
      <c r="B14" t="s">
        <v>20</v>
      </c>
      <c r="C14" s="7" t="s">
        <v>25</v>
      </c>
      <c r="D14" s="45">
        <v>0.5</v>
      </c>
    </row>
    <row r="15" spans="1:4" x14ac:dyDescent="0.3">
      <c r="A15" t="str">
        <f t="shared" si="0"/>
        <v>AGRESSIVO-TIJOLO</v>
      </c>
      <c r="B15" t="s">
        <v>20</v>
      </c>
      <c r="C15" s="7" t="s">
        <v>26</v>
      </c>
      <c r="D15" s="45">
        <v>0.1</v>
      </c>
    </row>
    <row r="16" spans="1:4" x14ac:dyDescent="0.3">
      <c r="A16" t="str">
        <f t="shared" si="0"/>
        <v>AGRESSIVO-HÍBRIDOS</v>
      </c>
      <c r="B16" t="s">
        <v>20</v>
      </c>
      <c r="C16" s="7" t="s">
        <v>27</v>
      </c>
      <c r="D16" s="45">
        <v>0.05</v>
      </c>
    </row>
    <row r="17" spans="1:4" x14ac:dyDescent="0.3">
      <c r="A17" t="str">
        <f t="shared" si="0"/>
        <v>AGRESSIVO-FOFs</v>
      </c>
      <c r="B17" t="s">
        <v>20</v>
      </c>
      <c r="C17" s="7" t="s">
        <v>28</v>
      </c>
      <c r="D17" s="45">
        <v>0.05</v>
      </c>
    </row>
    <row r="18" spans="1:4" x14ac:dyDescent="0.3">
      <c r="A18" t="str">
        <f t="shared" si="0"/>
        <v>AGRESSIVO-DESENVOLVIMENTO</v>
      </c>
      <c r="B18" t="s">
        <v>20</v>
      </c>
      <c r="C18" s="7" t="s">
        <v>29</v>
      </c>
      <c r="D18" s="45">
        <v>0.2</v>
      </c>
    </row>
    <row r="19" spans="1:4" x14ac:dyDescent="0.3">
      <c r="A19" t="str">
        <f t="shared" si="0"/>
        <v>AGRESSIVO-HOTELARIAS</v>
      </c>
      <c r="B19" t="s">
        <v>20</v>
      </c>
      <c r="C19" s="7" t="s">
        <v>30</v>
      </c>
      <c r="D19" s="4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Principal</vt:lpstr>
      <vt:lpstr>APOIO</vt:lpstr>
      <vt:lpstr>Aporte</vt:lpstr>
      <vt:lpstr>Patrimonio</vt:lpstr>
      <vt:lpstr>qnt_anos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Souza Ramos</dc:creator>
  <cp:lastModifiedBy>Gustavo De Souza Ramos</cp:lastModifiedBy>
  <dcterms:created xsi:type="dcterms:W3CDTF">2025-05-19T16:40:44Z</dcterms:created>
  <dcterms:modified xsi:type="dcterms:W3CDTF">2025-05-19T18:42:46Z</dcterms:modified>
</cp:coreProperties>
</file>