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6.xml" ContentType="application/vnd.openxmlformats-officedocument.spreadsheetml.comment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2020" sheetId="1" state="visible" r:id="rId3"/>
    <sheet name="formulas inv." sheetId="2" state="visible" r:id="rId4"/>
    <sheet name="2021" sheetId="3" state="visible" r:id="rId5"/>
    <sheet name="2022" sheetId="4" state="visible" r:id="rId6"/>
    <sheet name="2023" sheetId="5" state="visible" r:id="rId7"/>
    <sheet name="2024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6.xml><?xml version="1.0" encoding="utf-8"?>
<comments xmlns="http://schemas.openxmlformats.org/spreadsheetml/2006/main" xmlns:xdr="http://schemas.openxmlformats.org/drawingml/2006/spreadsheetDrawing">
  <authors>
    <author>Autor desconhecido</author>
  </authors>
  <commentList>
    <comment ref="F34" authorId="0">
      <text>
        <r>
          <rPr>
            <sz val="10"/>
            <rFont val="Arial"/>
            <family val="2"/>
          </rPr>
          <t xml:space="preserve">Poupança: $8000
CDB 118%:
Digimas:
$3499,60
Neon:
$3256,07
</t>
        </r>
      </text>
    </comment>
    <comment ref="H26" authorId="0">
      <text>
        <r>
          <rPr>
            <sz val="10"/>
            <rFont val="Arial"/>
            <family val="2"/>
          </rPr>
          <t xml:space="preserve">Cadeira DT3 chrono</t>
        </r>
      </text>
    </comment>
    <comment ref="H34" authorId="0">
      <text>
        <r>
          <rPr>
            <sz val="10"/>
            <rFont val="Arial"/>
            <family val="2"/>
          </rPr>
          <t xml:space="preserve">CDB:
Desconhecida:
$1.784
Fibra 7%:
$3.975,93
Fibra 12,3%:
$3.788,20
</t>
        </r>
      </text>
    </comment>
    <comment ref="V34" authorId="0">
      <text>
        <r>
          <rPr>
            <sz val="10"/>
            <rFont val="Arial"/>
            <family val="2"/>
          </rPr>
          <t xml:space="preserve">5896,04 Renda fixa
3000 CDB</t>
        </r>
      </text>
    </comment>
  </commentList>
</comments>
</file>

<file path=xl/sharedStrings.xml><?xml version="1.0" encoding="utf-8"?>
<sst xmlns="http://schemas.openxmlformats.org/spreadsheetml/2006/main" count="407" uniqueCount="174">
  <si>
    <t xml:space="preserve">VALOR</t>
  </si>
  <si>
    <t xml:space="preserve">DATA</t>
  </si>
  <si>
    <t xml:space="preserve">ENTRADAS</t>
  </si>
  <si>
    <t xml:space="preserve">salário</t>
  </si>
  <si>
    <t xml:space="preserve">Férias </t>
  </si>
  <si>
    <t xml:space="preserve">hora extra</t>
  </si>
  <si>
    <t xml:space="preserve">decimo terceiro </t>
  </si>
  <si>
    <t xml:space="preserve">Trabalho vô</t>
  </si>
  <si>
    <t xml:space="preserve">SAIDAS</t>
  </si>
  <si>
    <t xml:space="preserve">karate</t>
  </si>
  <si>
    <t xml:space="preserve">ukulele</t>
  </si>
  <si>
    <t xml:space="preserve">manutenção piano</t>
  </si>
  <si>
    <t xml:space="preserve">exame de faixa preta</t>
  </si>
  <si>
    <t xml:space="preserve">homenagem Celio</t>
  </si>
  <si>
    <t xml:space="preserve">kimono karate</t>
  </si>
  <si>
    <t xml:space="preserve">corte cabelo</t>
  </si>
  <si>
    <t xml:space="preserve">?/11/2020</t>
  </si>
  <si>
    <t xml:space="preserve">investimento rico </t>
  </si>
  <si>
    <t xml:space="preserve">exame bioimpedancia</t>
  </si>
  <si>
    <t xml:space="preserve">pizza</t>
  </si>
  <si>
    <t xml:space="preserve">academia </t>
  </si>
  <si>
    <t xml:space="preserve">Presente amigo secreto</t>
  </si>
  <si>
    <t xml:space="preserve">Celular 4G</t>
  </si>
  <si>
    <t xml:space="preserve">SALDO</t>
  </si>
  <si>
    <t xml:space="preserve">Ações</t>
  </si>
  <si>
    <t xml:space="preserve">Carteira 12/08/2020</t>
  </si>
  <si>
    <t xml:space="preserve">WEGE3</t>
  </si>
  <si>
    <t xml:space="preserve">VALE3</t>
  </si>
  <si>
    <t xml:space="preserve">CSMG3</t>
  </si>
  <si>
    <t xml:space="preserve">ITSA4</t>
  </si>
  <si>
    <t xml:space="preserve">MRVE3</t>
  </si>
  <si>
    <t xml:space="preserve">RAIL3</t>
  </si>
  <si>
    <t xml:space="preserve">BRCR11</t>
  </si>
  <si>
    <t xml:space="preserve">MXRF11</t>
  </si>
  <si>
    <t xml:space="preserve">CAIXA</t>
  </si>
  <si>
    <t xml:space="preserve">AA </t>
  </si>
  <si>
    <t xml:space="preserve">AM ?</t>
  </si>
  <si>
    <t xml:space="preserve">Dia</t>
  </si>
  <si>
    <t xml:space="preserve">Mês</t>
  </si>
  <si>
    <t xml:space="preserve">taxa selic </t>
  </si>
  <si>
    <t xml:space="preserve">CDI</t>
  </si>
  <si>
    <t xml:space="preserve">Ano</t>
  </si>
  <si>
    <t xml:space="preserve">IPCA</t>
  </si>
  <si>
    <t xml:space="preserve">Poupança ?</t>
  </si>
  <si>
    <t xml:space="preserve">Calculo Abastança</t>
  </si>
  <si>
    <t xml:space="preserve">Cerbasi</t>
  </si>
  <si>
    <t xml:space="preserve">Inflação Pessoal</t>
  </si>
  <si>
    <t xml:space="preserve">liberdade =</t>
  </si>
  <si>
    <t xml:space="preserve">dinheiro\periodo</t>
  </si>
  <si>
    <t xml:space="preserve">parc.fixa</t>
  </si>
  <si>
    <t xml:space="preserve">VP</t>
  </si>
  <si>
    <t xml:space="preserve">juros</t>
  </si>
  <si>
    <t xml:space="preserve">periodo Mês</t>
  </si>
  <si>
    <t xml:space="preserve">ano</t>
  </si>
  <si>
    <t xml:space="preserve">VF</t>
  </si>
  <si>
    <t xml:space="preserve">VF+parc</t>
  </si>
  <si>
    <t xml:space="preserve">JANEIRO</t>
  </si>
  <si>
    <t xml:space="preserve">FEVEREIRO</t>
  </si>
  <si>
    <t xml:space="preserve">MARÇO</t>
  </si>
  <si>
    <t xml:space="preserve">ABRIL</t>
  </si>
  <si>
    <t xml:space="preserve">MAIO</t>
  </si>
  <si>
    <t xml:space="preserve">JUNHO</t>
  </si>
  <si>
    <t xml:space="preserve">JULHO</t>
  </si>
  <si>
    <t xml:space="preserve">AGOSTO</t>
  </si>
  <si>
    <t xml:space="preserve">SETEMBRO</t>
  </si>
  <si>
    <t xml:space="preserve">OUTUBRO</t>
  </si>
  <si>
    <t xml:space="preserve">NOVEMBRO</t>
  </si>
  <si>
    <t xml:space="preserve">DEZEMBRO</t>
  </si>
  <si>
    <t xml:space="preserve">SALDO 2020</t>
  </si>
  <si>
    <t xml:space="preserve">decimo terceiro/ferias </t>
  </si>
  <si>
    <t xml:space="preserve">exame de faixa ajuda</t>
  </si>
  <si>
    <t xml:space="preserve">venda OLX</t>
  </si>
  <si>
    <t xml:space="preserve">Academia</t>
  </si>
  <si>
    <t xml:space="preserve">Cabelereiro </t>
  </si>
  <si>
    <t xml:space="preserve">Mercado/Compras</t>
  </si>
  <si>
    <t xml:space="preserve">Cinema</t>
  </si>
  <si>
    <t xml:space="preserve">Recarga 4G CLARO</t>
  </si>
  <si>
    <t xml:space="preserve">Aniver 18</t>
  </si>
  <si>
    <t xml:space="preserve">Decathlon</t>
  </si>
  <si>
    <t xml:space="preserve">Amazon</t>
  </si>
  <si>
    <t xml:space="preserve">Dinheiro em casa </t>
  </si>
  <si>
    <t xml:space="preserve">Ventosa</t>
  </si>
  <si>
    <t xml:space="preserve">investimento RICO</t>
  </si>
  <si>
    <t xml:space="preserve">gordice trab</t>
  </si>
  <si>
    <t xml:space="preserve">Uber cash</t>
  </si>
  <si>
    <t xml:space="preserve">Univille/casaco </t>
  </si>
  <si>
    <t xml:space="preserve">Curso ProgBR</t>
  </si>
  <si>
    <t xml:space="preserve">canivete americanas</t>
  </si>
  <si>
    <t xml:space="preserve">Volei/trein dos guri</t>
  </si>
  <si>
    <t xml:space="preserve">Almoço fora/role</t>
  </si>
  <si>
    <t xml:space="preserve">Bioimedancia/whey</t>
  </si>
  <si>
    <t xml:space="preserve">pizza &amp; Ifood</t>
  </si>
  <si>
    <t xml:space="preserve">Bitcoin</t>
  </si>
  <si>
    <t xml:space="preserve">SALDO 2021</t>
  </si>
  <si>
    <t xml:space="preserve">seguro</t>
  </si>
  <si>
    <t xml:space="preserve">FGTS</t>
  </si>
  <si>
    <t xml:space="preserve">emprestimo pais</t>
  </si>
  <si>
    <t xml:space="preserve">resgate poupanca </t>
  </si>
  <si>
    <t xml:space="preserve">Cashback</t>
  </si>
  <si>
    <t xml:space="preserve">saque rico</t>
  </si>
  <si>
    <t xml:space="preserve">presente</t>
  </si>
  <si>
    <t xml:space="preserve">volto VR</t>
  </si>
  <si>
    <t xml:space="preserve">fatura credito</t>
  </si>
  <si>
    <t xml:space="preserve">Aniver 19/PC pichau &amp; perifericos</t>
  </si>
  <si>
    <t xml:space="preserve">role(projuris)</t>
  </si>
  <si>
    <t xml:space="preserve">Cinta academia/barber/cubo</t>
  </si>
  <si>
    <t xml:space="preserve">diversos/shopee</t>
  </si>
  <si>
    <t xml:space="preserve">Dinheiro em casa/encerramento(pro)</t>
  </si>
  <si>
    <t xml:space="preserve">Ventosa/quiro </t>
  </si>
  <si>
    <t xml:space="preserve">poupança INTER/Credito </t>
  </si>
  <si>
    <t xml:space="preserve">livro/cadeira&amp;fone</t>
  </si>
  <si>
    <t xml:space="preserve">Natal/ niver Chris(projuris)</t>
  </si>
  <si>
    <t xml:space="preserve">oftalmologista</t>
  </si>
  <si>
    <t xml:space="preserve">capinha/ concertoBike</t>
  </si>
  <si>
    <t xml:space="preserve">Role floripa/açai/BC</t>
  </si>
  <si>
    <t xml:space="preserve">Almoço fora/role/estaciona</t>
  </si>
  <si>
    <t xml:space="preserve">dispensaExercito/cinema</t>
  </si>
  <si>
    <t xml:space="preserve">                               ~27.043</t>
  </si>
  <si>
    <t xml:space="preserve">SALDO 2022</t>
  </si>
  <si>
    <t xml:space="preserve">FGTS/Receita Federal</t>
  </si>
  <si>
    <t xml:space="preserve">proteção karate</t>
  </si>
  <si>
    <t xml:space="preserve">Aluga PC</t>
  </si>
  <si>
    <t xml:space="preserve">Treino Fora</t>
  </si>
  <si>
    <t xml:space="preserve">fatura credito/Escapulario</t>
  </si>
  <si>
    <t xml:space="preserve">pichau/perifericos/manutenção </t>
  </si>
  <si>
    <t xml:space="preserve">role(projuris)/aniver volto</t>
  </si>
  <si>
    <t xml:space="preserve">SuperXP/mochila/presentePai</t>
  </si>
  <si>
    <t xml:space="preserve">diversos/shopee/tenis/celular</t>
  </si>
  <si>
    <t xml:space="preserve">Dinheiro em casa/ EXAME dente</t>
  </si>
  <si>
    <t xml:space="preserve">tenis converse/café</t>
  </si>
  <si>
    <t xml:space="preserve">investido Inter DOLAR</t>
  </si>
  <si>
    <t xml:space="preserve">poupança INTER/Credito/investimento</t>
  </si>
  <si>
    <t xml:space="preserve">AUTO-ESCOLA/ITALIA</t>
  </si>
  <si>
    <t xml:space="preserve">airsoft/ niver Chris(projuris)</t>
  </si>
  <si>
    <t xml:space="preserve">psico</t>
  </si>
  <si>
    <t xml:space="preserve">doação/ Leo Lins/ JEPS</t>
  </si>
  <si>
    <t xml:space="preserve">Musica/ farmacia</t>
  </si>
  <si>
    <t xml:space="preserve">role /aniver</t>
  </si>
  <si>
    <t xml:space="preserve">cinema</t>
  </si>
  <si>
    <t xml:space="preserve">Investido inter</t>
  </si>
  <si>
    <t xml:space="preserve">Patrimônio Rico</t>
  </si>
  <si>
    <t xml:space="preserve">Disponivel na RICO</t>
  </si>
  <si>
    <t xml:space="preserve">Total corretora</t>
  </si>
  <si>
    <t xml:space="preserve">patrimônio</t>
  </si>
  <si>
    <t xml:space="preserve">Gasto fixo por mês</t>
  </si>
  <si>
    <t xml:space="preserve">~926,63</t>
  </si>
  <si>
    <t xml:space="preserve">Restante</t>
  </si>
  <si>
    <t xml:space="preserve">~1935,37</t>
  </si>
  <si>
    <t xml:space="preserve">sessões pagas psico</t>
  </si>
  <si>
    <t xml:space="preserve">sessões </t>
  </si>
  <si>
    <t xml:space="preserve">SALDO 2023</t>
  </si>
  <si>
    <t xml:space="preserve">Adiantamento salario</t>
  </si>
  <si>
    <t xml:space="preserve">decimo terceiro/ferias/PPR</t>
  </si>
  <si>
    <t xml:space="preserve">Cashback/venda PIANO</t>
  </si>
  <si>
    <t xml:space="preserve">Investimento Vencido</t>
  </si>
  <si>
    <t xml:space="preserve">Venda Ação</t>
  </si>
  <si>
    <t xml:space="preserve">Paguei tudo(retorno)</t>
  </si>
  <si>
    <t xml:space="preserve">mensalidade_ifood</t>
  </si>
  <si>
    <t xml:space="preserve">fatura credito/ssd amazon</t>
  </si>
  <si>
    <t xml:space="preserve">role(projuris)/aniver volto/jogo</t>
  </si>
  <si>
    <t xml:space="preserve">Shopping/piano</t>
  </si>
  <si>
    <t xml:space="preserve">gelato/presente Camilia</t>
  </si>
  <si>
    <t xml:space="preserve">Dinheiro em casa/ EXAME dente/calzon</t>
  </si>
  <si>
    <t xml:space="preserve">capa teclado/aniver Lu/outros</t>
  </si>
  <si>
    <t xml:space="preserve">Quiro/liberacao/psico</t>
  </si>
  <si>
    <t xml:space="preserve">Projuris</t>
  </si>
  <si>
    <t xml:space="preserve">viajem UNI</t>
  </si>
  <si>
    <t xml:space="preserve">doação/JEPS</t>
  </si>
  <si>
    <t xml:space="preserve">Churrasco/paraguai</t>
  </si>
  <si>
    <t xml:space="preserve">softplan/uber</t>
  </si>
  <si>
    <t xml:space="preserve">Disponivel na Inter</t>
  </si>
  <si>
    <t xml:space="preserve">Acréscimo</t>
  </si>
  <si>
    <t xml:space="preserve">Patrimonio Disponivel</t>
  </si>
  <si>
    <t xml:space="preserve">Renda</t>
  </si>
</sst>
</file>

<file path=xl/styles.xml><?xml version="1.0" encoding="utf-8"?>
<styleSheet xmlns="http://schemas.openxmlformats.org/spreadsheetml/2006/main">
  <numFmts count="19">
    <numFmt numFmtId="164" formatCode="General"/>
    <numFmt numFmtId="165" formatCode="[$-416]mmm\-yy;@"/>
    <numFmt numFmtId="166" formatCode="mmm\-yy"/>
    <numFmt numFmtId="167" formatCode="_-&quot;R$&quot;* #,##0.00_-;&quot;-R$&quot;* #,##0.00_-;_-&quot;R$&quot;* \-??_-;_-@_-"/>
    <numFmt numFmtId="168" formatCode="m/d/yyyy"/>
    <numFmt numFmtId="169" formatCode="_-* #,##0.00_-;\-* #,##0.00_-;_-* \-??_-;_-@_-"/>
    <numFmt numFmtId="170" formatCode="0%"/>
    <numFmt numFmtId="171" formatCode="0.0%"/>
    <numFmt numFmtId="172" formatCode="0.00%"/>
    <numFmt numFmtId="173" formatCode="0.0000%"/>
    <numFmt numFmtId="174" formatCode="0.000%"/>
    <numFmt numFmtId="175" formatCode="0.0000"/>
    <numFmt numFmtId="176" formatCode="[$R$-416]\ #,##0.00;[RED]\-[$R$-416]\ #,##0.00"/>
    <numFmt numFmtId="177" formatCode="General"/>
    <numFmt numFmtId="178" formatCode="&quot;R$ &quot;#,##0.00;[RED]&quot;-R$ &quot;#,##0.00"/>
    <numFmt numFmtId="179" formatCode="#,##0"/>
    <numFmt numFmtId="180" formatCode="dd/mm"/>
    <numFmt numFmtId="181" formatCode="[$R$-416]\ #,##0.00"/>
    <numFmt numFmtId="182" formatCode="#,##0.00"/>
  </numFmts>
  <fonts count="2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FFFFFF"/>
      <name val="Arial"/>
      <family val="2"/>
      <charset val="1"/>
    </font>
    <font>
      <i val="true"/>
      <sz val="11"/>
      <color rgb="FF99FF66"/>
      <name val="Arial"/>
      <family val="2"/>
      <charset val="1"/>
    </font>
    <font>
      <sz val="11"/>
      <color rgb="FF99FF66"/>
      <name val="Arial"/>
      <family val="2"/>
      <charset val="1"/>
    </font>
    <font>
      <b val="true"/>
      <sz val="10"/>
      <color rgb="FFFFFFFF"/>
      <name val="Calibri"/>
      <family val="2"/>
    </font>
    <font>
      <b val="true"/>
      <i val="true"/>
      <sz val="11"/>
      <color rgb="FF000000"/>
      <name val="Calibri"/>
      <family val="2"/>
      <charset val="1"/>
    </font>
    <font>
      <sz val="11"/>
      <color rgb="FFCE181E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1"/>
      <color rgb="FF7F0000"/>
      <name val="Arial"/>
      <family val="2"/>
      <charset val="1"/>
    </font>
    <font>
      <b val="true"/>
      <sz val="11"/>
      <color rgb="FFFFFFFF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2"/>
      <color rgb="FFBF0041"/>
      <name val="Arial"/>
      <family val="2"/>
      <charset val="1"/>
    </font>
    <font>
      <b val="true"/>
      <sz val="12"/>
      <color rgb="FFC9211E"/>
      <name val="Calibri"/>
      <family val="2"/>
      <charset val="1"/>
    </font>
    <font>
      <b val="true"/>
      <sz val="12"/>
      <color rgb="FF2A6099"/>
      <name val="Calibri"/>
      <family val="2"/>
      <charset val="1"/>
    </font>
    <font>
      <b val="true"/>
      <sz val="12"/>
      <color rgb="FF127622"/>
      <name val="Calibri"/>
      <family val="2"/>
      <charset val="1"/>
    </font>
    <font>
      <sz val="11"/>
      <color rgb="FFED4C05"/>
      <name val="Calibri"/>
      <family val="2"/>
      <charset val="1"/>
    </font>
    <font>
      <sz val="1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92D050"/>
        <bgColor rgb="FF9BBB59"/>
      </patternFill>
    </fill>
    <fill>
      <patternFill patternType="solid">
        <fgColor rgb="FFFFFFFF"/>
        <bgColor rgb="FFE0FFFF"/>
      </patternFill>
    </fill>
    <fill>
      <patternFill patternType="solid">
        <fgColor rgb="FFFF0000"/>
        <bgColor rgb="FFCE181E"/>
      </patternFill>
    </fill>
    <fill>
      <patternFill patternType="solid">
        <fgColor rgb="FF95B3D7"/>
        <bgColor rgb="FFB4C7DC"/>
      </patternFill>
    </fill>
    <fill>
      <patternFill patternType="solid">
        <fgColor rgb="FF252525"/>
        <bgColor rgb="FF333300"/>
      </patternFill>
    </fill>
    <fill>
      <patternFill patternType="solid">
        <fgColor rgb="FFC5D9F1"/>
        <bgColor rgb="FFD8D8D8"/>
      </patternFill>
    </fill>
    <fill>
      <patternFill patternType="solid">
        <fgColor rgb="FFFFF200"/>
        <bgColor rgb="FFFFFF00"/>
      </patternFill>
    </fill>
    <fill>
      <patternFill patternType="solid">
        <fgColor rgb="FFD7E3BB"/>
        <bgColor rgb="FFD9D9D9"/>
      </patternFill>
    </fill>
    <fill>
      <patternFill patternType="solid">
        <fgColor rgb="FF00B0F0"/>
        <bgColor rgb="FF4BACC6"/>
      </patternFill>
    </fill>
    <fill>
      <patternFill patternType="solid">
        <fgColor rgb="FFFFFF00"/>
        <bgColor rgb="FFFFF200"/>
      </patternFill>
    </fill>
    <fill>
      <patternFill patternType="solid">
        <fgColor rgb="FFD8D8D8"/>
        <bgColor rgb="FFD9D9D9"/>
      </patternFill>
    </fill>
    <fill>
      <patternFill patternType="solid">
        <fgColor rgb="FF9EFF9E"/>
        <bgColor rgb="FF99FF66"/>
      </patternFill>
    </fill>
    <fill>
      <patternFill patternType="solid">
        <fgColor rgb="FF00D100"/>
        <bgColor rgb="FF00FF00"/>
      </patternFill>
    </fill>
    <fill>
      <patternFill patternType="solid">
        <fgColor rgb="FF800101"/>
        <bgColor rgb="FF7F0000"/>
      </patternFill>
    </fill>
    <fill>
      <patternFill patternType="solid">
        <fgColor rgb="FFE0FFFF"/>
        <bgColor rgb="FFFFFFFF"/>
      </patternFill>
    </fill>
    <fill>
      <patternFill patternType="solid">
        <fgColor rgb="FFFFFF9E"/>
        <bgColor rgb="FFFFFFFF"/>
      </patternFill>
    </fill>
    <fill>
      <patternFill patternType="solid">
        <fgColor rgb="FFB4C7DC"/>
        <bgColor rgb="FFC5D9F1"/>
      </patternFill>
    </fill>
    <fill>
      <patternFill patternType="solid">
        <fgColor rgb="FFD9D9D9"/>
        <bgColor rgb="FFD8D8D8"/>
      </patternFill>
    </fill>
    <fill>
      <patternFill patternType="solid">
        <fgColor rgb="FF00FF00"/>
        <bgColor rgb="FF00D100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dotted"/>
      <right style="dotted"/>
      <top style="dotted"/>
      <bottom style="dotted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3" borderId="6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3" borderId="6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3" borderId="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3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3" borderId="7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3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3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7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3" borderId="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3" borderId="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3" borderId="5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6" borderId="0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8" fillId="6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6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6" borderId="0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0" fillId="6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6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6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8" fillId="6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8" fillId="6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6" borderId="0" xfId="2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6" borderId="0" xfId="2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2" fillId="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3" fillId="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9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0" fillId="11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0" fillId="11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8" fontId="0" fillId="11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3" borderId="6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3" borderId="1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3" borderId="1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0" borderId="14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3" borderId="14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3" borderId="1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7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3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6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3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7" fillId="3" borderId="16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3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81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13" borderId="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13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13" borderId="14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13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6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3" borderId="1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13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3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1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1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7" fillId="16" borderId="17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2" fontId="17" fillId="16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1" fontId="17" fillId="16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1" fontId="17" fillId="16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1" fontId="17" fillId="16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1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1" fontId="0" fillId="17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81" fontId="0" fillId="17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18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81" fontId="14" fillId="1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1" fontId="0" fillId="19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18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17" fillId="16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18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18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F0000"/>
      <rgbColor rgb="FF127622"/>
      <rgbColor rgb="FF000080"/>
      <rgbColor rgb="FF607630"/>
      <rgbColor rgb="FFBF0041"/>
      <rgbColor rgb="FF008080"/>
      <rgbColor rgb="FFB4C7DC"/>
      <rgbColor rgb="FF4F81BD"/>
      <rgbColor rgb="FF9999FF"/>
      <rgbColor rgb="FFC0504D"/>
      <rgbColor rgb="FF9EFF9E"/>
      <rgbColor rgb="FFE0FFFF"/>
      <rgbColor rgb="FF660066"/>
      <rgbColor rgb="FFFF8080"/>
      <rgbColor rgb="FF2A6099"/>
      <rgbColor rgb="FFC5D9F1"/>
      <rgbColor rgb="FF000080"/>
      <rgbColor rgb="FFFF00FF"/>
      <rgbColor rgb="FFFFF200"/>
      <rgbColor rgb="FF00FFFF"/>
      <rgbColor rgb="FFCE181E"/>
      <rgbColor rgb="FF800101"/>
      <rgbColor rgb="FF008080"/>
      <rgbColor rgb="FF0000FF"/>
      <rgbColor rgb="FF00B0F0"/>
      <rgbColor rgb="FFD9D9D9"/>
      <rgbColor rgb="FFD7E3BB"/>
      <rgbColor rgb="FFFFFF9E"/>
      <rgbColor rgb="FF95B3D7"/>
      <rgbColor rgb="FFFF99CC"/>
      <rgbColor rgb="FFCC99FF"/>
      <rgbColor rgb="FFD8D8D8"/>
      <rgbColor rgb="FF3366FF"/>
      <rgbColor rgb="FF4BACC6"/>
      <rgbColor rgb="FF92D050"/>
      <rgbColor rgb="FF99FF66"/>
      <rgbColor rgb="FFF79646"/>
      <rgbColor rgb="FFED4C05"/>
      <rgbColor rgb="FF8064A2"/>
      <rgbColor rgb="FF9BBB59"/>
      <rgbColor rgb="FF003366"/>
      <rgbColor rgb="FF00D100"/>
      <rgbColor rgb="FF003300"/>
      <rgbColor rgb="FF333300"/>
      <rgbColor rgb="FF772D2B"/>
      <rgbColor rgb="FFC9211E"/>
      <rgbColor rgb="FF2C4E76"/>
      <rgbColor rgb="FF25252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pieChart>
        <c:varyColors val="1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f81bd"/>
              </a:solidFill>
              <a:ln w="9360">
                <a:noFill/>
              </a:ln>
            </c:spPr>
          </c:dPt>
          <c:dPt>
            <c:idx val="1"/>
            <c:spPr>
              <a:solidFill>
                <a:srgbClr val="c0504d"/>
              </a:solidFill>
              <a:ln w="9360">
                <a:noFill/>
              </a:ln>
            </c:spPr>
          </c:dPt>
          <c:dPt>
            <c:idx val="2"/>
            <c:spPr>
              <a:solidFill>
                <a:srgbClr val="9bbb59"/>
              </a:solidFill>
              <a:ln w="9360">
                <a:noFill/>
              </a:ln>
            </c:spPr>
          </c:dPt>
          <c:dPt>
            <c:idx val="3"/>
            <c:spPr>
              <a:solidFill>
                <a:srgbClr val="8064a2"/>
              </a:solidFill>
              <a:ln w="9360">
                <a:noFill/>
              </a:ln>
            </c:spPr>
          </c:dPt>
          <c:dPt>
            <c:idx val="4"/>
            <c:spPr>
              <a:solidFill>
                <a:srgbClr val="4bacc6"/>
              </a:solidFill>
              <a:ln w="9360">
                <a:noFill/>
              </a:ln>
            </c:spPr>
          </c:dPt>
          <c:dPt>
            <c:idx val="5"/>
            <c:spPr>
              <a:solidFill>
                <a:srgbClr val="f79646"/>
              </a:solidFill>
              <a:ln w="9360">
                <a:noFill/>
              </a:ln>
            </c:spPr>
          </c:dPt>
          <c:dPt>
            <c:idx val="6"/>
            <c:spPr>
              <a:solidFill>
                <a:srgbClr val="2c4e76"/>
              </a:solidFill>
              <a:ln w="9360">
                <a:noFill/>
              </a:ln>
            </c:spPr>
          </c:dPt>
          <c:dPt>
            <c:idx val="7"/>
            <c:spPr>
              <a:solidFill>
                <a:srgbClr val="772d2b"/>
              </a:solidFill>
              <a:ln w="9360">
                <a:noFill/>
              </a:ln>
            </c:spPr>
          </c:dPt>
          <c:dPt>
            <c:idx val="8"/>
            <c:spPr>
              <a:solidFill>
                <a:srgbClr val="607630"/>
              </a:solidFill>
              <a:ln w="9360">
                <a:noFill/>
              </a:ln>
            </c:spPr>
          </c:dPt>
          <c:dLbls>
            <c:numFmt formatCode="0.00%" sourceLinked="0"/>
            <c:dLbl>
              <c:idx val="0"/>
              <c:numFmt formatCode="0.00%" sourceLinked="0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lang="pt-BR" sz="1000" spc="-1" strike="noStrike">
                      <a:solidFill>
                        <a:srgbClr val="ffffff"/>
                      </a:solidFill>
                      <a:latin typeface="Calibri"/>
                      <a:ea typeface="SimSun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eparator>
</c:separator>
            </c:dLbl>
            <c:dLbl>
              <c:idx val="1"/>
              <c:numFmt formatCode="0.00%" sourceLinked="0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lang="pt-BR" sz="1000" spc="-1" strike="noStrike">
                      <a:solidFill>
                        <a:srgbClr val="ffffff"/>
                      </a:solidFill>
                      <a:latin typeface="Calibri"/>
                      <a:ea typeface="SimSun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eparator>
</c:separator>
            </c:dLbl>
            <c:dLbl>
              <c:idx val="2"/>
              <c:numFmt formatCode="0.00%" sourceLinked="0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lang="pt-BR" sz="1000" spc="-1" strike="noStrike">
                      <a:solidFill>
                        <a:srgbClr val="ffffff"/>
                      </a:solidFill>
                      <a:latin typeface="Calibri"/>
                      <a:ea typeface="SimSun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eparator>
</c:separator>
            </c:dLbl>
            <c:dLbl>
              <c:idx val="3"/>
              <c:numFmt formatCode="0.00%" sourceLinked="0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lang="pt-BR" sz="1000" spc="-1" strike="noStrike">
                      <a:solidFill>
                        <a:srgbClr val="ffffff"/>
                      </a:solidFill>
                      <a:latin typeface="Calibri"/>
                      <a:ea typeface="SimSun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eparator>
</c:separator>
            </c:dLbl>
            <c:dLbl>
              <c:idx val="4"/>
              <c:numFmt formatCode="0.00%" sourceLinked="0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lang="pt-BR" sz="1000" spc="-1" strike="noStrike">
                      <a:solidFill>
                        <a:srgbClr val="ffffff"/>
                      </a:solidFill>
                      <a:latin typeface="Calibri"/>
                      <a:ea typeface="SimSun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eparator>
</c:separator>
            </c:dLbl>
            <c:dLbl>
              <c:idx val="5"/>
              <c:numFmt formatCode="0.00%" sourceLinked="0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lang="pt-BR" sz="1000" spc="-1" strike="noStrike">
                      <a:solidFill>
                        <a:srgbClr val="ffffff"/>
                      </a:solidFill>
                      <a:latin typeface="Calibri"/>
                      <a:ea typeface="SimSun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eparator>
</c:separator>
            </c:dLbl>
            <c:dLbl>
              <c:idx val="6"/>
              <c:numFmt formatCode="0.00%" sourceLinked="0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lang="pt-BR" sz="1000" spc="-1" strike="noStrike">
                      <a:solidFill>
                        <a:srgbClr val="ffffff"/>
                      </a:solidFill>
                      <a:latin typeface="Calibri"/>
                      <a:ea typeface="SimSun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eparator>
</c:separator>
            </c:dLbl>
            <c:dLbl>
              <c:idx val="7"/>
              <c:numFmt formatCode="0.00%" sourceLinked="0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lang="pt-BR" sz="1000" spc="-1" strike="noStrike">
                      <a:solidFill>
                        <a:srgbClr val="ffffff"/>
                      </a:solidFill>
                      <a:latin typeface="Calibri"/>
                      <a:ea typeface="SimSun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eparator>
</c:separator>
            </c:dLbl>
            <c:dLbl>
              <c:idx val="8"/>
              <c:numFmt formatCode="0.00%" sourceLinked="0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lang="pt-BR" sz="1000" spc="-1" strike="noStrike">
                      <a:solidFill>
                        <a:srgbClr val="ffffff"/>
                      </a:solidFill>
                      <a:latin typeface="Calibri"/>
                      <a:ea typeface="SimSun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eparator>
</c:separator>
            </c:dLbl>
            <c:spPr>
              <a:solidFill>
                <a:srgbClr val="595959"/>
              </a:solidFill>
            </c:spPr>
            <c:txPr>
              <a:bodyPr wrap="square"/>
              <a:lstStyle/>
              <a:p>
                <a:pPr>
                  <a:defRPr b="1" lang="pt-BR" sz="1000" spc="-1" strike="noStrike">
                    <a:solidFill>
                      <a:srgbClr val="ffffff"/>
                    </a:solidFill>
                    <a:latin typeface="Calibri"/>
                    <a:ea typeface="SimSun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eparator>
</c:separator>
            <c:showLeaderLines val="0"/>
          </c:dLbls>
          <c:cat>
            <c:strRef>
              <c:f>'2020'!$A$31:$A$39</c:f>
              <c:strCache>
                <c:ptCount val="9"/>
                <c:pt idx="0">
                  <c:v>WEGE3</c:v>
                </c:pt>
                <c:pt idx="1">
                  <c:v>VALE3</c:v>
                </c:pt>
                <c:pt idx="2">
                  <c:v>CSMG3</c:v>
                </c:pt>
                <c:pt idx="3">
                  <c:v>ITSA4</c:v>
                </c:pt>
                <c:pt idx="4">
                  <c:v>MRVE3</c:v>
                </c:pt>
                <c:pt idx="5">
                  <c:v>RAIL3</c:v>
                </c:pt>
                <c:pt idx="6">
                  <c:v>BRCR11</c:v>
                </c:pt>
                <c:pt idx="7">
                  <c:v>MXRF11</c:v>
                </c:pt>
                <c:pt idx="8">
                  <c:v>CAIXA</c:v>
                </c:pt>
              </c:strCache>
            </c:strRef>
          </c:cat>
          <c:val>
            <c:numRef>
              <c:f>'2020'!$B$31:$B$39</c:f>
              <c:numCache>
                <c:formatCode>General</c:formatCode>
                <c:ptCount val="9"/>
                <c:pt idx="1">
                  <c:v>200</c:v>
                </c:pt>
                <c:pt idx="2">
                  <c:v>200</c:v>
                </c:pt>
                <c:pt idx="3">
                  <c:v>300</c:v>
                </c:pt>
                <c:pt idx="4">
                  <c:v>100</c:v>
                </c:pt>
                <c:pt idx="5">
                  <c:v>200</c:v>
                </c:pt>
                <c:pt idx="6">
                  <c:v>150</c:v>
                </c:pt>
                <c:pt idx="7">
                  <c:v>105</c:v>
                </c:pt>
                <c:pt idx="8">
                  <c:v>50</c:v>
                </c:pt>
              </c:numCache>
            </c:numRef>
          </c:val>
        </c:ser>
        <c:firstSliceAng val="0"/>
      </c:pieChart>
      <c:spPr>
        <a:noFill/>
        <a:ln w="9360">
          <a:noFill/>
        </a:ln>
      </c:spPr>
    </c:plotArea>
    <c:plotVisOnly val="1"/>
    <c:dispBlanksAs val="gap"/>
  </c:chart>
  <c:spPr>
    <a:noFill/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654840</xdr:colOff>
      <xdr:row>24</xdr:row>
      <xdr:rowOff>163080</xdr:rowOff>
    </xdr:from>
    <xdr:to>
      <xdr:col>13</xdr:col>
      <xdr:colOff>157680</xdr:colOff>
      <xdr:row>50</xdr:row>
      <xdr:rowOff>37440</xdr:rowOff>
    </xdr:to>
    <xdr:graphicFrame>
      <xdr:nvGraphicFramePr>
        <xdr:cNvPr id="0" name="Gráfico 1"/>
        <xdr:cNvGraphicFramePr/>
      </xdr:nvGraphicFramePr>
      <xdr:xfrm>
        <a:off x="4625640" y="4834080"/>
        <a:ext cx="6379200" cy="495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SimSun" pitchFamily="0" charset="1"/>
        <a:cs typeface="Times New Roman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8.6796875" defaultRowHeight="15.4" zeroHeight="false" outlineLevelRow="0" outlineLevelCol="0"/>
  <cols>
    <col collapsed="false" customWidth="true" hidden="false" outlineLevel="0" max="1" min="1" style="1" width="24"/>
    <col collapsed="false" customWidth="true" hidden="false" outlineLevel="0" max="2" min="2" style="1" width="11"/>
    <col collapsed="false" customWidth="true" hidden="false" outlineLevel="0" max="4" min="4" style="1" width="12.66"/>
    <col collapsed="false" customWidth="true" hidden="false" outlineLevel="0" max="5" min="5" style="1" width="10.55"/>
    <col collapsed="false" customWidth="true" hidden="false" outlineLevel="0" max="6" min="6" style="1" width="12.33"/>
    <col collapsed="false" customWidth="true" hidden="false" outlineLevel="0" max="7" min="7" style="1" width="10.55"/>
    <col collapsed="false" customWidth="true" hidden="false" outlineLevel="0" max="8" min="8" style="1" width="12.33"/>
    <col collapsed="false" customWidth="true" hidden="false" outlineLevel="0" max="9" min="9" style="1" width="10.55"/>
    <col collapsed="false" customWidth="true" hidden="false" outlineLevel="0" max="10" min="10" style="1" width="13.34"/>
    <col collapsed="false" customWidth="true" hidden="false" outlineLevel="0" max="11" min="11" style="1" width="10.55"/>
  </cols>
  <sheetData>
    <row r="1" customFormat="false" ht="15.4" hidden="false" customHeight="false" outlineLevel="0" collapsed="false">
      <c r="B1" s="2" t="n">
        <v>44044</v>
      </c>
      <c r="C1" s="2"/>
      <c r="D1" s="3" t="n">
        <v>44075</v>
      </c>
      <c r="E1" s="3"/>
      <c r="F1" s="4" t="n">
        <v>44105</v>
      </c>
      <c r="G1" s="4"/>
      <c r="H1" s="4" t="n">
        <v>44136</v>
      </c>
      <c r="I1" s="4"/>
      <c r="J1" s="5" t="n">
        <v>44166</v>
      </c>
      <c r="K1" s="5"/>
    </row>
    <row r="2" customFormat="false" ht="15.4" hidden="false" customHeight="false" outlineLevel="0" collapsed="false">
      <c r="B2" s="6" t="s">
        <v>0</v>
      </c>
      <c r="C2" s="7" t="s">
        <v>1</v>
      </c>
      <c r="D2" s="7" t="s">
        <v>0</v>
      </c>
      <c r="E2" s="7" t="s">
        <v>1</v>
      </c>
      <c r="F2" s="7" t="s">
        <v>0</v>
      </c>
      <c r="G2" s="7" t="s">
        <v>1</v>
      </c>
      <c r="H2" s="7" t="s">
        <v>0</v>
      </c>
      <c r="I2" s="8" t="s">
        <v>1</v>
      </c>
      <c r="J2" s="7" t="s">
        <v>0</v>
      </c>
      <c r="K2" s="8" t="s">
        <v>1</v>
      </c>
    </row>
    <row r="3" customFormat="false" ht="15.4" hidden="false" customHeight="false" outlineLevel="0" collapsed="false">
      <c r="A3" s="9" t="s">
        <v>2</v>
      </c>
      <c r="B3" s="10" t="n">
        <f aca="false">SUM(B4:B8)</f>
        <v>749.8</v>
      </c>
      <c r="C3" s="11"/>
      <c r="D3" s="10" t="n">
        <f aca="false">SUM(D4:D6)</f>
        <v>1251</v>
      </c>
      <c r="E3" s="11"/>
      <c r="F3" s="10" t="n">
        <v>1299</v>
      </c>
      <c r="G3" s="11"/>
      <c r="H3" s="10" t="n">
        <f aca="false">SUM(H4:H7)</f>
        <v>1593</v>
      </c>
      <c r="I3" s="11"/>
      <c r="J3" s="10" t="n">
        <f aca="false">SUM(J4:J7)</f>
        <v>2303</v>
      </c>
      <c r="K3" s="11"/>
    </row>
    <row r="4" customFormat="false" ht="15.4" hidden="false" customHeight="false" outlineLevel="0" collapsed="false">
      <c r="A4" s="12" t="s">
        <v>3</v>
      </c>
      <c r="B4" s="13" t="n">
        <v>456</v>
      </c>
      <c r="C4" s="14"/>
      <c r="D4" s="13" t="n">
        <v>1251</v>
      </c>
      <c r="E4" s="14" t="n">
        <v>44081</v>
      </c>
      <c r="F4" s="13" t="n">
        <v>1299</v>
      </c>
      <c r="G4" s="14" t="n">
        <v>44110</v>
      </c>
      <c r="H4" s="13" t="n">
        <v>1299</v>
      </c>
      <c r="I4" s="14" t="n">
        <v>44141</v>
      </c>
      <c r="J4" s="13" t="n">
        <v>1298</v>
      </c>
      <c r="K4" s="14" t="n">
        <v>44169</v>
      </c>
    </row>
    <row r="5" customFormat="false" ht="15.4" hidden="false" customHeight="false" outlineLevel="0" collapsed="false">
      <c r="A5" s="12" t="s">
        <v>4</v>
      </c>
      <c r="B5" s="15"/>
      <c r="C5" s="14"/>
      <c r="D5" s="13"/>
      <c r="E5" s="14"/>
      <c r="F5" s="13"/>
      <c r="G5" s="14"/>
      <c r="H5" s="16"/>
      <c r="I5" s="17"/>
      <c r="J5" s="13" t="n">
        <v>725</v>
      </c>
      <c r="K5" s="14" t="n">
        <v>44183</v>
      </c>
    </row>
    <row r="6" customFormat="false" ht="15" hidden="false" customHeight="true" outlineLevel="0" collapsed="false">
      <c r="A6" s="12" t="s">
        <v>5</v>
      </c>
      <c r="B6" s="15" t="n">
        <v>64.8</v>
      </c>
      <c r="C6" s="14"/>
      <c r="D6" s="13"/>
      <c r="E6" s="14"/>
      <c r="F6" s="13"/>
      <c r="G6" s="14"/>
      <c r="J6" s="13" t="n">
        <v>30</v>
      </c>
      <c r="K6" s="14" t="n">
        <v>44166</v>
      </c>
    </row>
    <row r="7" customFormat="false" ht="15" hidden="false" customHeight="true" outlineLevel="0" collapsed="false">
      <c r="A7" s="12" t="s">
        <v>6</v>
      </c>
      <c r="B7" s="13"/>
      <c r="C7" s="14"/>
      <c r="D7" s="13"/>
      <c r="E7" s="14"/>
      <c r="F7" s="13"/>
      <c r="G7" s="14"/>
      <c r="H7" s="13" t="n">
        <v>294</v>
      </c>
      <c r="I7" s="14" t="n">
        <v>44155</v>
      </c>
      <c r="J7" s="13" t="n">
        <v>250</v>
      </c>
      <c r="K7" s="14" t="n">
        <v>44175</v>
      </c>
    </row>
    <row r="8" customFormat="false" ht="14.4" hidden="false" customHeight="true" outlineLevel="0" collapsed="false">
      <c r="A8" s="12" t="s">
        <v>7</v>
      </c>
      <c r="B8" s="18" t="n">
        <v>229</v>
      </c>
      <c r="C8" s="14"/>
      <c r="D8" s="13"/>
      <c r="E8" s="14"/>
      <c r="F8" s="13"/>
      <c r="G8" s="14"/>
      <c r="H8" s="13"/>
      <c r="I8" s="14"/>
      <c r="J8" s="13"/>
      <c r="K8" s="14"/>
    </row>
    <row r="9" customFormat="false" ht="15.4" hidden="false" customHeight="false" outlineLevel="0" collapsed="false">
      <c r="A9" s="19" t="s">
        <v>8</v>
      </c>
      <c r="B9" s="20" t="n">
        <f aca="false">SUM(B10:B22)</f>
        <v>405</v>
      </c>
      <c r="C9" s="21"/>
      <c r="D9" s="20" t="n">
        <f aca="false">SUM(D10:D22)</f>
        <v>90</v>
      </c>
      <c r="E9" s="21"/>
      <c r="F9" s="20" t="n">
        <f aca="false">SUM(F10:F22)</f>
        <v>190</v>
      </c>
      <c r="G9" s="21"/>
      <c r="H9" s="20" t="n">
        <f aca="false">SUM(H10:H22)</f>
        <v>1135</v>
      </c>
      <c r="I9" s="21"/>
      <c r="J9" s="20" t="n">
        <f aca="false">SUM(J10:J22)</f>
        <v>5181.8</v>
      </c>
      <c r="K9" s="21"/>
    </row>
    <row r="10" customFormat="false" ht="15.4" hidden="false" customHeight="false" outlineLevel="0" collapsed="false">
      <c r="A10" s="12" t="s">
        <v>9</v>
      </c>
      <c r="C10" s="14"/>
      <c r="D10" s="22" t="n">
        <v>90</v>
      </c>
      <c r="E10" s="14" t="n">
        <v>44083</v>
      </c>
      <c r="F10" s="22" t="n">
        <v>90</v>
      </c>
      <c r="G10" s="14" t="n">
        <v>44120</v>
      </c>
      <c r="H10" s="22"/>
      <c r="I10" s="14"/>
      <c r="J10" s="22"/>
      <c r="K10" s="14"/>
    </row>
    <row r="11" customFormat="false" ht="15.4" hidden="false" customHeight="false" outlineLevel="0" collapsed="false">
      <c r="A11" s="12" t="s">
        <v>10</v>
      </c>
      <c r="B11" s="22" t="n">
        <v>280</v>
      </c>
      <c r="C11" s="23"/>
      <c r="D11" s="22"/>
      <c r="E11" s="23"/>
      <c r="F11" s="22"/>
      <c r="G11" s="23"/>
      <c r="H11" s="22"/>
      <c r="I11" s="23"/>
      <c r="J11" s="22"/>
      <c r="K11" s="23"/>
    </row>
    <row r="12" customFormat="false" ht="15.4" hidden="false" customHeight="false" outlineLevel="0" collapsed="false">
      <c r="A12" s="12" t="s">
        <v>11</v>
      </c>
      <c r="B12" s="22" t="n">
        <v>100</v>
      </c>
      <c r="C12" s="23"/>
      <c r="D12" s="22"/>
      <c r="E12" s="23"/>
      <c r="F12" s="22"/>
      <c r="G12" s="23"/>
      <c r="H12" s="22"/>
      <c r="I12" s="23"/>
      <c r="J12" s="22"/>
      <c r="K12" s="23"/>
    </row>
    <row r="13" customFormat="false" ht="15.4" hidden="false" customHeight="false" outlineLevel="0" collapsed="false">
      <c r="A13" s="12" t="s">
        <v>12</v>
      </c>
      <c r="B13" s="22"/>
      <c r="C13" s="23"/>
      <c r="D13" s="22"/>
      <c r="E13" s="23"/>
      <c r="F13" s="22"/>
      <c r="G13" s="23"/>
      <c r="H13" s="22" t="n">
        <v>890</v>
      </c>
      <c r="I13" s="23" t="n">
        <v>44159</v>
      </c>
      <c r="J13" s="22" t="n">
        <v>270</v>
      </c>
      <c r="K13" s="23" t="n">
        <v>44176</v>
      </c>
    </row>
    <row r="14" customFormat="false" ht="15.4" hidden="false" customHeight="false" outlineLevel="0" collapsed="false">
      <c r="A14" s="12" t="s">
        <v>13</v>
      </c>
      <c r="B14" s="22"/>
      <c r="C14" s="23"/>
      <c r="D14" s="22"/>
      <c r="E14" s="23"/>
      <c r="F14" s="22"/>
      <c r="G14" s="23"/>
      <c r="H14" s="22"/>
      <c r="I14" s="23"/>
      <c r="J14" s="22" t="n">
        <v>10</v>
      </c>
      <c r="K14" s="23" t="n">
        <v>44183</v>
      </c>
    </row>
    <row r="15" customFormat="false" ht="15.4" hidden="false" customHeight="false" outlineLevel="0" collapsed="false">
      <c r="A15" s="12" t="s">
        <v>14</v>
      </c>
      <c r="B15" s="22"/>
      <c r="C15" s="23"/>
      <c r="D15" s="22"/>
      <c r="E15" s="23"/>
      <c r="F15" s="22"/>
      <c r="G15" s="23"/>
      <c r="H15" s="22" t="n">
        <v>200</v>
      </c>
      <c r="I15" s="23" t="n">
        <v>44146</v>
      </c>
      <c r="J15" s="22"/>
      <c r="K15" s="23"/>
    </row>
    <row r="16" customFormat="false" ht="15.4" hidden="false" customHeight="false" outlineLevel="0" collapsed="false">
      <c r="A16" s="12" t="s">
        <v>15</v>
      </c>
      <c r="B16" s="22" t="n">
        <v>25</v>
      </c>
      <c r="C16" s="23"/>
      <c r="D16" s="22"/>
      <c r="E16" s="23"/>
      <c r="F16" s="22"/>
      <c r="G16" s="23"/>
      <c r="H16" s="22" t="n">
        <v>30</v>
      </c>
      <c r="I16" s="23" t="s">
        <v>16</v>
      </c>
      <c r="J16" s="22" t="n">
        <v>30</v>
      </c>
      <c r="K16" s="23" t="n">
        <v>44194</v>
      </c>
    </row>
    <row r="17" customFormat="false" ht="15.4" hidden="false" customHeight="false" outlineLevel="0" collapsed="false">
      <c r="A17" s="12" t="s">
        <v>17</v>
      </c>
      <c r="B17" s="22"/>
      <c r="C17" s="23"/>
      <c r="D17" s="22"/>
      <c r="E17" s="23"/>
      <c r="F17" s="22" t="n">
        <v>100</v>
      </c>
      <c r="G17" s="23" t="n">
        <v>44125</v>
      </c>
      <c r="H17" s="22"/>
      <c r="I17" s="23"/>
      <c r="J17" s="22" t="n">
        <v>4700</v>
      </c>
      <c r="K17" s="23" t="n">
        <v>44193</v>
      </c>
    </row>
    <row r="18" customFormat="false" ht="15.4" hidden="false" customHeight="false" outlineLevel="0" collapsed="false">
      <c r="A18" s="12" t="s">
        <v>18</v>
      </c>
      <c r="B18" s="22"/>
      <c r="C18" s="23"/>
      <c r="D18" s="22"/>
      <c r="E18" s="23"/>
      <c r="F18" s="22"/>
      <c r="G18" s="23"/>
      <c r="H18" s="22"/>
      <c r="I18" s="23"/>
      <c r="J18" s="22" t="n">
        <v>40</v>
      </c>
      <c r="K18" s="23" t="n">
        <v>44193</v>
      </c>
    </row>
    <row r="19" customFormat="false" ht="15.4" hidden="false" customHeight="false" outlineLevel="0" collapsed="false">
      <c r="A19" s="12" t="s">
        <v>19</v>
      </c>
      <c r="B19" s="22"/>
      <c r="C19" s="23"/>
      <c r="D19" s="22"/>
      <c r="E19" s="23"/>
      <c r="F19" s="22"/>
      <c r="G19" s="23"/>
      <c r="H19" s="22"/>
      <c r="I19" s="23"/>
      <c r="J19" s="22" t="n">
        <v>57</v>
      </c>
      <c r="K19" s="23" t="n">
        <v>44177</v>
      </c>
    </row>
    <row r="20" customFormat="false" ht="15.4" hidden="false" customHeight="false" outlineLevel="0" collapsed="false">
      <c r="A20" s="12" t="s">
        <v>20</v>
      </c>
      <c r="B20" s="22"/>
      <c r="C20" s="23"/>
      <c r="D20" s="22"/>
      <c r="E20" s="23"/>
      <c r="F20" s="22"/>
      <c r="G20" s="23"/>
      <c r="H20" s="22"/>
      <c r="I20" s="23"/>
      <c r="J20" s="22" t="n">
        <v>59.9</v>
      </c>
      <c r="K20" s="23" t="n">
        <v>44180</v>
      </c>
    </row>
    <row r="21" customFormat="false" ht="15.4" hidden="false" customHeight="false" outlineLevel="0" collapsed="false">
      <c r="A21" s="12" t="s">
        <v>21</v>
      </c>
      <c r="B21" s="22"/>
      <c r="C21" s="23"/>
      <c r="D21" s="22"/>
      <c r="E21" s="23"/>
      <c r="F21" s="22"/>
      <c r="G21" s="23"/>
      <c r="H21" s="22"/>
      <c r="I21" s="23"/>
      <c r="J21" s="22" t="n">
        <v>14.9</v>
      </c>
      <c r="K21" s="23" t="n">
        <v>44187</v>
      </c>
    </row>
    <row r="22" customFormat="false" ht="15.4" hidden="false" customHeight="false" outlineLevel="0" collapsed="false">
      <c r="A22" s="12" t="s">
        <v>22</v>
      </c>
      <c r="B22" s="22"/>
      <c r="C22" s="23"/>
      <c r="D22" s="22"/>
      <c r="E22" s="23"/>
      <c r="F22" s="22"/>
      <c r="G22" s="23"/>
      <c r="H22" s="22" t="n">
        <v>15</v>
      </c>
      <c r="I22" s="23" t="n">
        <v>44150</v>
      </c>
      <c r="J22" s="22"/>
      <c r="K22" s="23"/>
    </row>
    <row r="23" customFormat="false" ht="15.4" hidden="false" customHeight="false" outlineLevel="0" collapsed="false">
      <c r="A23" s="24" t="s">
        <v>23</v>
      </c>
      <c r="B23" s="25" t="n">
        <f aca="false">B3-B9</f>
        <v>344.8</v>
      </c>
      <c r="C23" s="25"/>
      <c r="D23" s="25" t="n">
        <f aca="false">(D3-D9)+B23</f>
        <v>1505.8</v>
      </c>
      <c r="E23" s="25"/>
      <c r="F23" s="25" t="n">
        <f aca="false">(F3-F9)+D23</f>
        <v>2614.8</v>
      </c>
      <c r="G23" s="25"/>
      <c r="H23" s="25" t="n">
        <f aca="false">(H3-H9)+F23</f>
        <v>3072.8</v>
      </c>
      <c r="I23" s="25"/>
      <c r="J23" s="25" t="n">
        <f aca="false">(J3-J9)+H23</f>
        <v>194</v>
      </c>
      <c r="K23" s="25"/>
    </row>
    <row r="25" customFormat="false" ht="15.4" hidden="false" customHeight="false" outlineLevel="0" collapsed="false">
      <c r="E25" s="26"/>
    </row>
    <row r="29" customFormat="false" ht="15.4" hidden="false" customHeight="false" outlineLevel="0" collapsed="false">
      <c r="A29" s="27"/>
      <c r="B29" s="28"/>
      <c r="C29" s="28"/>
      <c r="D29" s="29"/>
      <c r="E29" s="29"/>
      <c r="F29" s="30"/>
      <c r="G29" s="31"/>
      <c r="H29" s="28"/>
      <c r="I29" s="29"/>
    </row>
    <row r="30" customFormat="false" ht="15.4" hidden="false" customHeight="false" outlineLevel="0" collapsed="false">
      <c r="A30" s="29" t="s">
        <v>24</v>
      </c>
      <c r="B30" s="32" t="s">
        <v>25</v>
      </c>
      <c r="C30" s="29"/>
      <c r="D30" s="29"/>
      <c r="E30" s="29"/>
      <c r="F30" s="28"/>
      <c r="G30" s="28"/>
      <c r="H30" s="28"/>
      <c r="I30" s="28"/>
    </row>
    <row r="31" customFormat="false" ht="15.4" hidden="false" customHeight="false" outlineLevel="0" collapsed="false">
      <c r="A31" s="33" t="s">
        <v>26</v>
      </c>
      <c r="B31" s="34"/>
      <c r="C31" s="35" t="n">
        <f aca="false">B31/(SUM($B$31:$B$39))</f>
        <v>0</v>
      </c>
      <c r="D31" s="34"/>
      <c r="E31" s="34"/>
      <c r="F31" s="28"/>
      <c r="G31" s="28"/>
      <c r="H31" s="28"/>
      <c r="I31" s="28"/>
    </row>
    <row r="32" customFormat="false" ht="15.4" hidden="false" customHeight="false" outlineLevel="0" collapsed="false">
      <c r="A32" s="33" t="s">
        <v>27</v>
      </c>
      <c r="B32" s="34" t="n">
        <v>200</v>
      </c>
      <c r="C32" s="35" t="n">
        <f aca="false">B32/(SUM($B$31:$B$39))</f>
        <v>0.153256704980843</v>
      </c>
      <c r="D32" s="29"/>
      <c r="E32" s="29"/>
      <c r="F32" s="28"/>
      <c r="G32" s="28"/>
      <c r="H32" s="28"/>
      <c r="I32" s="28"/>
    </row>
    <row r="33" customFormat="false" ht="15.4" hidden="false" customHeight="false" outlineLevel="0" collapsed="false">
      <c r="A33" s="33" t="s">
        <v>28</v>
      </c>
      <c r="B33" s="34" t="n">
        <v>200</v>
      </c>
      <c r="C33" s="35" t="n">
        <f aca="false">B33/(SUM($B$31:$B$39))</f>
        <v>0.153256704980843</v>
      </c>
      <c r="D33" s="29"/>
      <c r="E33" s="29"/>
      <c r="F33" s="28"/>
      <c r="G33" s="28"/>
      <c r="H33" s="28"/>
      <c r="I33" s="28"/>
    </row>
    <row r="34" customFormat="false" ht="15.4" hidden="false" customHeight="false" outlineLevel="0" collapsed="false">
      <c r="A34" s="33" t="s">
        <v>29</v>
      </c>
      <c r="B34" s="28" t="n">
        <v>300</v>
      </c>
      <c r="C34" s="35" t="n">
        <f aca="false">B34/(SUM($B$31:$B$39))</f>
        <v>0.229885057471264</v>
      </c>
      <c r="D34" s="29"/>
      <c r="E34" s="29"/>
      <c r="F34" s="28"/>
      <c r="G34" s="28"/>
      <c r="H34" s="28"/>
      <c r="I34" s="28"/>
    </row>
    <row r="35" customFormat="false" ht="15.4" hidden="false" customHeight="false" outlineLevel="0" collapsed="false">
      <c r="A35" s="36" t="s">
        <v>30</v>
      </c>
      <c r="B35" s="28" t="n">
        <v>100</v>
      </c>
      <c r="C35" s="35" t="n">
        <f aca="false">B35/(SUM($B$31:$B$39))</f>
        <v>0.076628352490421</v>
      </c>
      <c r="D35" s="29"/>
      <c r="E35" s="29"/>
      <c r="F35" s="28"/>
      <c r="G35" s="28"/>
      <c r="H35" s="28"/>
      <c r="I35" s="28"/>
    </row>
    <row r="36" customFormat="false" ht="15.4" hidden="false" customHeight="false" outlineLevel="0" collapsed="false">
      <c r="A36" s="36" t="s">
        <v>31</v>
      </c>
      <c r="B36" s="28" t="n">
        <v>200</v>
      </c>
      <c r="C36" s="35" t="n">
        <f aca="false">B36/(SUM($B$31:$B$39))</f>
        <v>0.153256704980843</v>
      </c>
      <c r="D36" s="29"/>
      <c r="E36" s="29"/>
      <c r="F36" s="28"/>
      <c r="G36" s="28"/>
      <c r="H36" s="28"/>
      <c r="I36" s="28"/>
    </row>
    <row r="37" customFormat="false" ht="15.4" hidden="false" customHeight="false" outlineLevel="0" collapsed="false">
      <c r="A37" s="36" t="s">
        <v>32</v>
      </c>
      <c r="B37" s="28" t="n">
        <v>150</v>
      </c>
      <c r="C37" s="35" t="n">
        <f aca="false">B37/(SUM($B$31:$B$39))</f>
        <v>0.114942528735632</v>
      </c>
      <c r="D37" s="29"/>
      <c r="E37" s="29"/>
      <c r="F37" s="28"/>
      <c r="G37" s="28"/>
      <c r="H37" s="28"/>
      <c r="I37" s="28"/>
    </row>
    <row r="38" customFormat="false" ht="15.4" hidden="false" customHeight="false" outlineLevel="0" collapsed="false">
      <c r="A38" s="36" t="s">
        <v>33</v>
      </c>
      <c r="B38" s="28" t="n">
        <f aca="false">10*10.5</f>
        <v>105</v>
      </c>
      <c r="C38" s="35" t="n">
        <f aca="false">B38/(SUM($B$31:$B$39))</f>
        <v>0.080459770114943</v>
      </c>
      <c r="D38" s="29"/>
      <c r="E38" s="29"/>
      <c r="F38" s="28"/>
      <c r="G38" s="28"/>
      <c r="H38" s="28"/>
      <c r="I38" s="28"/>
    </row>
    <row r="39" customFormat="false" ht="15.4" hidden="false" customHeight="false" outlineLevel="0" collapsed="false">
      <c r="A39" s="37" t="s">
        <v>34</v>
      </c>
      <c r="B39" s="28" t="n">
        <v>50</v>
      </c>
      <c r="C39" s="35" t="n">
        <f aca="false">B39/(SUM($B$31:$B$39))</f>
        <v>0.038314176245211</v>
      </c>
      <c r="D39" s="29"/>
      <c r="E39" s="29"/>
      <c r="F39" s="28"/>
      <c r="G39" s="28"/>
      <c r="H39" s="28"/>
      <c r="I39" s="28"/>
    </row>
    <row r="40" customFormat="false" ht="15.4" hidden="false" customHeight="false" outlineLevel="0" collapsed="false">
      <c r="A40" s="37"/>
      <c r="B40" s="28"/>
      <c r="C40" s="35"/>
      <c r="D40" s="29"/>
      <c r="E40" s="29"/>
      <c r="F40" s="28"/>
      <c r="G40" s="28"/>
      <c r="H40" s="28"/>
      <c r="I40" s="28"/>
    </row>
    <row r="41" customFormat="false" ht="15.4" hidden="false" customHeight="false" outlineLevel="0" collapsed="false">
      <c r="A41" s="27"/>
      <c r="B41" s="34" t="n">
        <f aca="false">SUM(B31:B39)</f>
        <v>1305</v>
      </c>
      <c r="C41" s="28"/>
      <c r="D41" s="29"/>
      <c r="E41" s="29"/>
      <c r="F41" s="28"/>
      <c r="G41" s="28"/>
      <c r="H41" s="28"/>
      <c r="I41" s="28"/>
    </row>
    <row r="42" customFormat="false" ht="15.4" hidden="false" customHeight="false" outlineLevel="0" collapsed="false">
      <c r="A42" s="27"/>
      <c r="B42" s="28"/>
      <c r="C42" s="28"/>
      <c r="D42" s="29"/>
      <c r="E42" s="29"/>
      <c r="F42" s="28"/>
      <c r="G42" s="28"/>
      <c r="H42" s="28"/>
      <c r="I42" s="28"/>
    </row>
    <row r="43" customFormat="false" ht="15.4" hidden="false" customHeight="false" outlineLevel="0" collapsed="false">
      <c r="A43" s="27"/>
      <c r="B43" s="28"/>
      <c r="C43" s="28"/>
      <c r="D43" s="29"/>
      <c r="E43" s="29"/>
      <c r="F43" s="28"/>
      <c r="G43" s="28"/>
      <c r="H43" s="28"/>
      <c r="I43" s="28"/>
    </row>
    <row r="44" customFormat="false" ht="15.4" hidden="false" customHeight="false" outlineLevel="0" collapsed="false">
      <c r="A44" s="27"/>
      <c r="B44" s="28"/>
      <c r="C44" s="28"/>
      <c r="D44" s="29"/>
      <c r="E44" s="29"/>
      <c r="F44" s="28"/>
      <c r="G44" s="28"/>
      <c r="H44" s="28"/>
      <c r="I44" s="28"/>
    </row>
    <row r="45" customFormat="false" ht="15.4" hidden="false" customHeight="false" outlineLevel="0" collapsed="false">
      <c r="A45" s="27"/>
      <c r="B45" s="28"/>
      <c r="C45" s="28"/>
      <c r="D45" s="29"/>
      <c r="E45" s="29"/>
      <c r="F45" s="28"/>
      <c r="G45" s="28"/>
      <c r="H45" s="28"/>
      <c r="I45" s="28"/>
    </row>
    <row r="46" customFormat="false" ht="15.4" hidden="false" customHeight="false" outlineLevel="0" collapsed="false">
      <c r="A46" s="27"/>
      <c r="B46" s="28"/>
      <c r="C46" s="28"/>
      <c r="D46" s="29"/>
      <c r="E46" s="29"/>
      <c r="F46" s="28"/>
      <c r="G46" s="28"/>
      <c r="H46" s="28"/>
      <c r="I46" s="28"/>
    </row>
  </sheetData>
  <mergeCells count="10">
    <mergeCell ref="B1:C1"/>
    <mergeCell ref="D1:E1"/>
    <mergeCell ref="F1:G1"/>
    <mergeCell ref="H1:I1"/>
    <mergeCell ref="J1:K1"/>
    <mergeCell ref="B23:C23"/>
    <mergeCell ref="D23:E23"/>
    <mergeCell ref="F23:G23"/>
    <mergeCell ref="H23:I23"/>
    <mergeCell ref="J23:K23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M30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G16" activeCellId="0" sqref="G16"/>
    </sheetView>
  </sheetViews>
  <sheetFormatPr defaultColWidth="8.6796875" defaultRowHeight="15.4" zeroHeight="false" outlineLevelRow="0" outlineLevelCol="0"/>
  <cols>
    <col collapsed="false" customWidth="true" hidden="false" outlineLevel="0" max="10" min="10" style="1" width="22.55"/>
    <col collapsed="false" customWidth="true" hidden="false" outlineLevel="0" max="11" min="11" style="1" width="13.55"/>
  </cols>
  <sheetData>
    <row r="3" customFormat="false" ht="15.4" hidden="false" customHeight="false" outlineLevel="0" collapsed="false">
      <c r="B3" s="38" t="n">
        <v>2020</v>
      </c>
      <c r="C3" s="39" t="s">
        <v>35</v>
      </c>
      <c r="D3" s="39" t="s">
        <v>36</v>
      </c>
      <c r="G3" s="39" t="s">
        <v>37</v>
      </c>
      <c r="H3" s="40" t="n">
        <v>0.01</v>
      </c>
      <c r="I3" s="39" t="s">
        <v>38</v>
      </c>
      <c r="J3" s="41" t="n">
        <f aca="false">(H3+1)^(30)-1</f>
        <v>0.34784891533291</v>
      </c>
    </row>
    <row r="4" customFormat="false" ht="15.4" hidden="false" customHeight="false" outlineLevel="0" collapsed="false">
      <c r="B4" s="42" t="s">
        <v>39</v>
      </c>
      <c r="C4" s="40" t="n">
        <v>0.02</v>
      </c>
      <c r="D4" s="43" t="n">
        <f aca="false">(C4+1)^(1/12)-1</f>
        <v>0.00165158130192</v>
      </c>
      <c r="G4" s="39" t="s">
        <v>38</v>
      </c>
      <c r="H4" s="40" t="n">
        <v>0.01</v>
      </c>
      <c r="I4" s="39" t="s">
        <v>37</v>
      </c>
      <c r="J4" s="41" t="n">
        <f aca="false">(H4+1)^(1/30)-1</f>
        <v>0.00033173270623</v>
      </c>
    </row>
    <row r="5" customFormat="false" ht="15.4" hidden="false" customHeight="false" outlineLevel="0" collapsed="false">
      <c r="B5" s="42" t="s">
        <v>40</v>
      </c>
      <c r="C5" s="40" t="n">
        <v>0.019</v>
      </c>
      <c r="D5" s="43" t="n">
        <f aca="false">(C5+1)^(1/12)-1</f>
        <v>0.00156971022741</v>
      </c>
      <c r="G5" s="39" t="s">
        <v>38</v>
      </c>
      <c r="H5" s="40" t="n">
        <v>0.01</v>
      </c>
      <c r="I5" s="39" t="s">
        <v>41</v>
      </c>
      <c r="J5" s="41" t="n">
        <f aca="false">(H5+1)^(12)-1</f>
        <v>0.12682503013197</v>
      </c>
    </row>
    <row r="6" customFormat="false" ht="15.4" hidden="false" customHeight="false" outlineLevel="0" collapsed="false">
      <c r="B6" s="42" t="s">
        <v>42</v>
      </c>
      <c r="C6" s="40" t="n">
        <v>0.0213</v>
      </c>
      <c r="D6" s="43" t="n">
        <f aca="false">(C6+1)^(1/12)-1</f>
        <v>0.00175790377127</v>
      </c>
      <c r="G6" s="39" t="s">
        <v>41</v>
      </c>
      <c r="H6" s="40" t="n">
        <v>0.01</v>
      </c>
      <c r="I6" s="39" t="s">
        <v>38</v>
      </c>
      <c r="J6" s="41" t="n">
        <f aca="false">(H6+1)^(1/12)-1</f>
        <v>0.00082953811435</v>
      </c>
    </row>
    <row r="7" customFormat="false" ht="15.4" hidden="false" customHeight="false" outlineLevel="0" collapsed="false">
      <c r="B7" s="42" t="s">
        <v>43</v>
      </c>
      <c r="C7" s="40" t="n">
        <f aca="false">IF(C4&lt;8.5%,(C4*0.7),((1+0.5%)^12-1))</f>
        <v>0.014</v>
      </c>
      <c r="D7" s="43" t="n">
        <f aca="false">(C7+1)^(1/12)-1</f>
        <v>0.00115924683853</v>
      </c>
      <c r="G7" s="39" t="s">
        <v>41</v>
      </c>
      <c r="H7" s="40" t="n">
        <v>0.01</v>
      </c>
      <c r="I7" s="39" t="s">
        <v>37</v>
      </c>
      <c r="J7" s="41" t="n">
        <f aca="false">(H7+1)^(1/360)-1</f>
        <v>2.764018991E-005</v>
      </c>
    </row>
    <row r="8" customFormat="false" ht="15.4" hidden="false" customHeight="false" outlineLevel="0" collapsed="false">
      <c r="G8" s="39" t="s">
        <v>37</v>
      </c>
      <c r="H8" s="40" t="n">
        <v>0.01</v>
      </c>
      <c r="I8" s="39" t="s">
        <v>41</v>
      </c>
      <c r="J8" s="41" t="n">
        <f aca="false">(H8+1)^(360)-1</f>
        <v>34.949641327685</v>
      </c>
    </row>
    <row r="9" customFormat="false" ht="15.4" hidden="false" customHeight="false" outlineLevel="0" collapsed="false">
      <c r="D9" s="1" t="s">
        <v>44</v>
      </c>
    </row>
    <row r="11" customFormat="false" ht="15.4" hidden="false" customHeight="false" outlineLevel="0" collapsed="false">
      <c r="D11" s="44" t="s">
        <v>45</v>
      </c>
      <c r="E11" s="45" t="s">
        <v>46</v>
      </c>
    </row>
    <row r="13" customFormat="false" ht="15.4" hidden="false" customHeight="false" outlineLevel="0" collapsed="false">
      <c r="D13" s="46" t="s">
        <v>47</v>
      </c>
      <c r="E13" s="47" t="s">
        <v>48</v>
      </c>
      <c r="F13" s="47"/>
    </row>
    <row r="17" customFormat="false" ht="15.4" hidden="false" customHeight="false" outlineLevel="0" collapsed="false">
      <c r="J17" s="48" t="s">
        <v>49</v>
      </c>
      <c r="K17" s="49" t="n">
        <v>0</v>
      </c>
    </row>
    <row r="18" customFormat="false" ht="15.4" hidden="false" customHeight="false" outlineLevel="0" collapsed="false">
      <c r="J18" s="48" t="s">
        <v>50</v>
      </c>
      <c r="K18" s="50" t="n">
        <v>2000</v>
      </c>
    </row>
    <row r="19" customFormat="false" ht="15.4" hidden="false" customHeight="false" outlineLevel="0" collapsed="false">
      <c r="J19" s="48" t="s">
        <v>51</v>
      </c>
      <c r="K19" s="49" t="n">
        <v>1</v>
      </c>
    </row>
    <row r="20" customFormat="false" ht="15.4" hidden="false" customHeight="false" outlineLevel="0" collapsed="false">
      <c r="J20" s="48" t="s">
        <v>52</v>
      </c>
      <c r="K20" s="51" t="n">
        <v>1</v>
      </c>
      <c r="L20" s="52" t="n">
        <f aca="false">K20/12</f>
        <v>0.083333333333333</v>
      </c>
      <c r="M20" s="52" t="s">
        <v>53</v>
      </c>
    </row>
    <row r="21" customFormat="false" ht="15.4" hidden="false" customHeight="false" outlineLevel="0" collapsed="false">
      <c r="J21" s="48" t="s">
        <v>54</v>
      </c>
      <c r="K21" s="53" t="n">
        <f aca="false">(FV((K19/100),K20,,K18,0))*-1</f>
        <v>2020</v>
      </c>
    </row>
    <row r="22" customFormat="false" ht="15.4" hidden="false" customHeight="false" outlineLevel="0" collapsed="false">
      <c r="J22" s="48" t="s">
        <v>55</v>
      </c>
      <c r="K22" s="50" t="n">
        <f aca="false">(FV((K19/100),K20,K17,K18,0))*-1</f>
        <v>2020</v>
      </c>
    </row>
    <row r="25" customFormat="false" ht="15.4" hidden="false" customHeight="false" outlineLevel="0" collapsed="false">
      <c r="J25" s="48" t="s">
        <v>49</v>
      </c>
      <c r="K25" s="49" t="n">
        <v>0</v>
      </c>
    </row>
    <row r="26" customFormat="false" ht="15.4" hidden="false" customHeight="false" outlineLevel="0" collapsed="false">
      <c r="J26" s="48" t="s">
        <v>50</v>
      </c>
      <c r="K26" s="50" t="n">
        <v>2000</v>
      </c>
    </row>
    <row r="27" customFormat="false" ht="15.4" hidden="false" customHeight="false" outlineLevel="0" collapsed="false">
      <c r="J27" s="48" t="s">
        <v>51</v>
      </c>
      <c r="K27" s="49" t="n">
        <v>1</v>
      </c>
    </row>
    <row r="28" customFormat="false" ht="15.4" hidden="false" customHeight="false" outlineLevel="0" collapsed="false">
      <c r="J28" s="48" t="s">
        <v>52</v>
      </c>
      <c r="K28" s="51" t="n">
        <v>1</v>
      </c>
      <c r="L28" s="52" t="n">
        <f aca="false">K28/12</f>
        <v>0.083333333333333</v>
      </c>
      <c r="M28" s="52" t="s">
        <v>53</v>
      </c>
    </row>
    <row r="29" customFormat="false" ht="15.4" hidden="false" customHeight="false" outlineLevel="0" collapsed="false">
      <c r="J29" s="48" t="s">
        <v>54</v>
      </c>
      <c r="K29" s="53" t="n">
        <f aca="false">(FV((K27/100),K28,,K26,0))*-1</f>
        <v>2020</v>
      </c>
    </row>
    <row r="30" customFormat="false" ht="15.4" hidden="false" customHeight="false" outlineLevel="0" collapsed="false">
      <c r="J30" s="48" t="s">
        <v>55</v>
      </c>
      <c r="K30" s="50" t="n">
        <f aca="false">(FV((K27/100),K28,K25,K26,0))*-1</f>
        <v>2020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7" activeCellId="0" sqref="N27"/>
    </sheetView>
  </sheetViews>
  <sheetFormatPr defaultColWidth="8.6796875" defaultRowHeight="15.4" zeroHeight="false" outlineLevelRow="0" outlineLevelCol="0"/>
  <cols>
    <col collapsed="false" customWidth="true" hidden="false" outlineLevel="0" max="1" min="1" style="1" width="20.33"/>
    <col collapsed="false" customWidth="true" hidden="false" outlineLevel="0" max="2" min="2" style="1" width="13.34"/>
    <col collapsed="false" customWidth="true" hidden="false" outlineLevel="0" max="3" min="3" style="1" width="10.88"/>
    <col collapsed="false" customWidth="true" hidden="false" outlineLevel="0" max="4" min="4" style="1" width="12.88"/>
    <col collapsed="false" customWidth="true" hidden="false" outlineLevel="0" max="5" min="5" style="1" width="10.55"/>
    <col collapsed="false" customWidth="true" hidden="false" outlineLevel="0" max="6" min="6" style="1" width="13"/>
    <col collapsed="false" customWidth="true" hidden="false" outlineLevel="0" max="7" min="7" style="1" width="10.55"/>
    <col collapsed="false" customWidth="true" hidden="false" outlineLevel="0" max="8" min="8" style="1" width="13.44"/>
    <col collapsed="false" customWidth="true" hidden="false" outlineLevel="0" max="9" min="9" style="1" width="10.55"/>
    <col collapsed="false" customWidth="true" hidden="false" outlineLevel="0" max="10" min="10" style="1" width="13.55"/>
    <col collapsed="false" customWidth="true" hidden="false" outlineLevel="0" max="11" min="11" style="1" width="10.55"/>
    <col collapsed="false" customWidth="true" hidden="false" outlineLevel="0" max="12" min="12" style="1" width="14.55"/>
    <col collapsed="false" customWidth="true" hidden="false" outlineLevel="0" max="13" min="13" style="1" width="10.55"/>
    <col collapsed="false" customWidth="true" hidden="false" outlineLevel="0" max="14" min="14" style="1" width="13.66"/>
    <col collapsed="false" customWidth="true" hidden="false" outlineLevel="0" max="15" min="15" style="1" width="10.55"/>
    <col collapsed="false" customWidth="true" hidden="false" outlineLevel="0" max="16" min="16" style="1" width="13.34"/>
    <col collapsed="false" customWidth="true" hidden="false" outlineLevel="0" max="17" min="17" style="1" width="10.55"/>
    <col collapsed="false" customWidth="true" hidden="false" outlineLevel="0" max="18" min="18" style="1" width="13.34"/>
    <col collapsed="false" customWidth="true" hidden="false" outlineLevel="0" max="19" min="19" style="1" width="10.55"/>
    <col collapsed="false" customWidth="true" hidden="false" outlineLevel="0" max="20" min="20" style="1" width="14"/>
    <col collapsed="false" customWidth="true" hidden="false" outlineLevel="0" max="21" min="21" style="1" width="10.66"/>
    <col collapsed="false" customWidth="true" hidden="false" outlineLevel="0" max="22" min="22" style="1" width="13.55"/>
    <col collapsed="false" customWidth="true" hidden="false" outlineLevel="0" max="23" min="23" style="1" width="10.66"/>
    <col collapsed="false" customWidth="true" hidden="false" outlineLevel="0" max="24" min="24" style="1" width="13.55"/>
    <col collapsed="false" customWidth="true" hidden="false" outlineLevel="0" max="25" min="25" style="1" width="13"/>
  </cols>
  <sheetData>
    <row r="1" customFormat="false" ht="15.4" hidden="false" customHeight="false" outlineLevel="0" collapsed="false">
      <c r="B1" s="54" t="s">
        <v>56</v>
      </c>
      <c r="C1" s="54"/>
      <c r="D1" s="55" t="s">
        <v>57</v>
      </c>
      <c r="E1" s="55"/>
      <c r="F1" s="56" t="s">
        <v>58</v>
      </c>
      <c r="G1" s="56"/>
      <c r="H1" s="56" t="s">
        <v>59</v>
      </c>
      <c r="I1" s="56"/>
      <c r="J1" s="57" t="s">
        <v>60</v>
      </c>
      <c r="K1" s="57"/>
      <c r="L1" s="57" t="s">
        <v>61</v>
      </c>
      <c r="M1" s="57"/>
      <c r="N1" s="57" t="s">
        <v>62</v>
      </c>
      <c r="O1" s="57"/>
      <c r="P1" s="57" t="s">
        <v>63</v>
      </c>
      <c r="Q1" s="57"/>
      <c r="R1" s="57" t="s">
        <v>64</v>
      </c>
      <c r="S1" s="57"/>
      <c r="T1" s="57" t="s">
        <v>65</v>
      </c>
      <c r="U1" s="57"/>
      <c r="V1" s="57" t="s">
        <v>66</v>
      </c>
      <c r="W1" s="57"/>
      <c r="X1" s="57" t="s">
        <v>67</v>
      </c>
      <c r="Y1" s="57"/>
    </row>
    <row r="2" customFormat="false" ht="15.4" hidden="false" customHeight="false" outlineLevel="0" collapsed="false">
      <c r="B2" s="6" t="s">
        <v>0</v>
      </c>
      <c r="C2" s="7" t="s">
        <v>1</v>
      </c>
      <c r="D2" s="7" t="s">
        <v>0</v>
      </c>
      <c r="E2" s="7" t="s">
        <v>1</v>
      </c>
      <c r="F2" s="7" t="s">
        <v>0</v>
      </c>
      <c r="G2" s="7" t="s">
        <v>1</v>
      </c>
      <c r="H2" s="7" t="s">
        <v>0</v>
      </c>
      <c r="I2" s="8" t="s">
        <v>1</v>
      </c>
      <c r="J2" s="7" t="s">
        <v>0</v>
      </c>
      <c r="K2" s="8" t="s">
        <v>1</v>
      </c>
      <c r="L2" s="7" t="s">
        <v>0</v>
      </c>
      <c r="M2" s="8" t="s">
        <v>1</v>
      </c>
      <c r="N2" s="7" t="s">
        <v>0</v>
      </c>
      <c r="O2" s="8" t="s">
        <v>1</v>
      </c>
      <c r="P2" s="7" t="s">
        <v>0</v>
      </c>
      <c r="Q2" s="8" t="s">
        <v>1</v>
      </c>
      <c r="R2" s="7" t="s">
        <v>0</v>
      </c>
      <c r="S2" s="8" t="s">
        <v>1</v>
      </c>
      <c r="T2" s="7" t="s">
        <v>0</v>
      </c>
      <c r="U2" s="8" t="s">
        <v>1</v>
      </c>
      <c r="V2" s="7" t="s">
        <v>0</v>
      </c>
      <c r="W2" s="8" t="s">
        <v>1</v>
      </c>
      <c r="X2" s="7" t="s">
        <v>0</v>
      </c>
      <c r="Y2" s="8" t="s">
        <v>1</v>
      </c>
    </row>
    <row r="3" customFormat="false" ht="15.4" hidden="false" customHeight="false" outlineLevel="0" collapsed="false">
      <c r="A3" s="9" t="s">
        <v>2</v>
      </c>
      <c r="B3" s="10" t="n">
        <f aca="false">SUM(B4:B12)</f>
        <v>1712</v>
      </c>
      <c r="C3" s="11"/>
      <c r="D3" s="10" t="n">
        <f aca="false">SUM(D5:D10)</f>
        <v>1233</v>
      </c>
      <c r="E3" s="11"/>
      <c r="F3" s="10" t="n">
        <f aca="false">SUM(F5:F10)</f>
        <v>1360</v>
      </c>
      <c r="G3" s="11"/>
      <c r="H3" s="10" t="n">
        <f aca="false">SUM(H5:H11)</f>
        <v>1300</v>
      </c>
      <c r="I3" s="11"/>
      <c r="J3" s="10" t="n">
        <f aca="false">SUM(J5:J11)</f>
        <v>1351</v>
      </c>
      <c r="K3" s="11"/>
      <c r="L3" s="10" t="n">
        <f aca="false">SUM(L5:L11)</f>
        <v>1352</v>
      </c>
      <c r="M3" s="11"/>
      <c r="N3" s="10" t="n">
        <f aca="false">SUM(N5:N11)</f>
        <v>1351</v>
      </c>
      <c r="O3" s="11"/>
      <c r="P3" s="10" t="n">
        <f aca="false">SUM(P5:P11)</f>
        <v>1352</v>
      </c>
      <c r="Q3" s="11"/>
      <c r="R3" s="10" t="n">
        <f aca="false">SUM(R5:R11)</f>
        <v>1351</v>
      </c>
      <c r="S3" s="11"/>
      <c r="T3" s="10" t="n">
        <f aca="false">SUM(T5:T11)</f>
        <v>1390</v>
      </c>
      <c r="U3" s="11"/>
      <c r="V3" s="10" t="n">
        <f aca="false">SUM(V5:V11)</f>
        <v>2144</v>
      </c>
      <c r="W3" s="11"/>
      <c r="X3" s="10" t="n">
        <f aca="false">SUM(X5:X11)</f>
        <v>3568</v>
      </c>
      <c r="Y3" s="11"/>
    </row>
    <row r="4" customFormat="false" ht="15.4" hidden="false" customHeight="false" outlineLevel="0" collapsed="false">
      <c r="A4" s="58" t="s">
        <v>68</v>
      </c>
      <c r="B4" s="59" t="n">
        <v>194</v>
      </c>
      <c r="C4" s="11"/>
      <c r="D4" s="10"/>
      <c r="E4" s="11"/>
      <c r="F4" s="10"/>
      <c r="G4" s="11"/>
      <c r="H4" s="10"/>
      <c r="I4" s="11"/>
      <c r="J4" s="10"/>
      <c r="K4" s="11"/>
      <c r="L4" s="10"/>
      <c r="M4" s="11"/>
      <c r="N4" s="10"/>
      <c r="O4" s="11"/>
      <c r="P4" s="10"/>
      <c r="Q4" s="11"/>
      <c r="R4" s="10"/>
      <c r="S4" s="11"/>
      <c r="T4" s="10"/>
      <c r="U4" s="11"/>
      <c r="V4" s="10"/>
      <c r="W4" s="11"/>
      <c r="X4" s="10"/>
      <c r="Y4" s="11"/>
    </row>
    <row r="5" customFormat="false" ht="15.4" hidden="false" customHeight="false" outlineLevel="0" collapsed="false">
      <c r="A5" s="12" t="s">
        <v>3</v>
      </c>
      <c r="B5" s="13" t="n">
        <v>818</v>
      </c>
      <c r="C5" s="14"/>
      <c r="D5" s="13" t="n">
        <v>1233</v>
      </c>
      <c r="E5" s="14" t="n">
        <v>44231</v>
      </c>
      <c r="F5" s="13" t="n">
        <v>1300</v>
      </c>
      <c r="G5" s="14" t="n">
        <v>44259</v>
      </c>
      <c r="H5" s="13" t="n">
        <v>1300</v>
      </c>
      <c r="I5" s="14" t="n">
        <v>44291</v>
      </c>
      <c r="J5" s="13" t="n">
        <v>1351</v>
      </c>
      <c r="K5" s="14" t="n">
        <v>44321</v>
      </c>
      <c r="L5" s="13" t="n">
        <v>1352</v>
      </c>
      <c r="M5" s="14" t="n">
        <v>44350</v>
      </c>
      <c r="N5" s="13" t="n">
        <v>1351</v>
      </c>
      <c r="O5" s="14" t="n">
        <v>44379</v>
      </c>
      <c r="P5" s="13" t="n">
        <v>1352</v>
      </c>
      <c r="Q5" s="14" t="n">
        <v>44410</v>
      </c>
      <c r="R5" s="13" t="n">
        <v>1351</v>
      </c>
      <c r="S5" s="14" t="n">
        <v>44441</v>
      </c>
      <c r="T5" s="13" t="n">
        <v>1390</v>
      </c>
      <c r="U5" s="14" t="n">
        <v>44470</v>
      </c>
      <c r="V5" s="13" t="n">
        <v>1389</v>
      </c>
      <c r="W5" s="14" t="n">
        <v>44498</v>
      </c>
      <c r="X5" s="13" t="n">
        <v>1390</v>
      </c>
      <c r="Y5" s="14" t="n">
        <v>44533</v>
      </c>
    </row>
    <row r="6" customFormat="false" ht="15.4" hidden="false" customHeight="false" outlineLevel="0" collapsed="false">
      <c r="A6" s="12" t="s">
        <v>69</v>
      </c>
      <c r="B6" s="15"/>
      <c r="C6" s="14"/>
      <c r="D6" s="13"/>
      <c r="E6" s="14"/>
      <c r="F6" s="13"/>
      <c r="G6" s="14"/>
      <c r="H6" s="13"/>
      <c r="I6" s="14"/>
      <c r="J6" s="13"/>
      <c r="K6" s="14"/>
      <c r="L6" s="13"/>
      <c r="M6" s="14"/>
      <c r="N6" s="13"/>
      <c r="O6" s="14"/>
      <c r="P6" s="13"/>
      <c r="Q6" s="14"/>
      <c r="R6" s="13"/>
      <c r="S6" s="14"/>
      <c r="T6" s="13"/>
      <c r="U6" s="14"/>
      <c r="V6" s="13" t="n">
        <v>755</v>
      </c>
      <c r="W6" s="14" t="n">
        <v>44526</v>
      </c>
      <c r="X6" s="13" t="n">
        <v>2178</v>
      </c>
      <c r="Y6" s="14" t="n">
        <v>44540</v>
      </c>
    </row>
    <row r="7" customFormat="false" ht="15.4" hidden="false" customHeight="false" outlineLevel="0" collapsed="false">
      <c r="A7" s="12" t="s">
        <v>70</v>
      </c>
      <c r="B7" s="15" t="n">
        <v>700</v>
      </c>
      <c r="C7" s="14" t="n">
        <v>44204</v>
      </c>
      <c r="D7" s="13"/>
      <c r="E7" s="14"/>
      <c r="F7" s="13"/>
      <c r="G7" s="14"/>
      <c r="H7" s="13"/>
      <c r="I7" s="14"/>
      <c r="J7" s="13"/>
      <c r="K7" s="14"/>
      <c r="L7" s="13"/>
      <c r="M7" s="14"/>
      <c r="N7" s="13"/>
      <c r="O7" s="14"/>
      <c r="P7" s="13"/>
      <c r="Q7" s="14"/>
      <c r="R7" s="13"/>
      <c r="S7" s="14"/>
      <c r="T7" s="13"/>
      <c r="U7" s="14"/>
      <c r="V7" s="13"/>
      <c r="W7" s="14"/>
      <c r="X7" s="13"/>
      <c r="Y7" s="14"/>
    </row>
    <row r="8" customFormat="false" ht="15.4" hidden="false" customHeight="false" outlineLevel="0" collapsed="false">
      <c r="A8" s="12" t="s">
        <v>4</v>
      </c>
      <c r="B8" s="15"/>
      <c r="C8" s="14"/>
      <c r="D8" s="13"/>
      <c r="E8" s="14"/>
      <c r="F8" s="13"/>
      <c r="G8" s="14"/>
      <c r="H8" s="13"/>
      <c r="I8" s="14"/>
      <c r="J8" s="13"/>
      <c r="K8" s="14"/>
      <c r="L8" s="13"/>
      <c r="M8" s="14"/>
      <c r="N8" s="13"/>
      <c r="O8" s="14"/>
      <c r="P8" s="13"/>
      <c r="Q8" s="14"/>
      <c r="R8" s="13"/>
      <c r="S8" s="14"/>
      <c r="T8" s="13"/>
      <c r="U8" s="14"/>
      <c r="V8" s="13"/>
      <c r="W8" s="14"/>
      <c r="X8" s="13"/>
      <c r="Y8" s="14"/>
    </row>
    <row r="9" customFormat="false" ht="15.4" hidden="false" customHeight="false" outlineLevel="0" collapsed="false">
      <c r="A9" s="12" t="s">
        <v>71</v>
      </c>
      <c r="B9" s="15"/>
      <c r="C9" s="14"/>
      <c r="D9" s="13"/>
      <c r="E9" s="14"/>
      <c r="F9" s="13" t="n">
        <v>60</v>
      </c>
      <c r="G9" s="14" t="n">
        <v>44271</v>
      </c>
      <c r="H9" s="13"/>
      <c r="I9" s="14"/>
      <c r="J9" s="13"/>
      <c r="K9" s="14"/>
      <c r="L9" s="13"/>
      <c r="M9" s="14"/>
      <c r="N9" s="13"/>
      <c r="O9" s="14"/>
      <c r="P9" s="13"/>
      <c r="Q9" s="14"/>
      <c r="R9" s="13"/>
      <c r="S9" s="14"/>
      <c r="T9" s="13"/>
      <c r="U9" s="14"/>
      <c r="V9" s="13"/>
      <c r="W9" s="14"/>
      <c r="X9" s="13"/>
      <c r="Y9" s="14"/>
    </row>
    <row r="10" customFormat="false" ht="15.4" hidden="false" customHeight="false" outlineLevel="0" collapsed="false">
      <c r="A10" s="12" t="s">
        <v>5</v>
      </c>
      <c r="B10" s="15"/>
      <c r="C10" s="14"/>
      <c r="D10" s="13"/>
      <c r="E10" s="14"/>
      <c r="F10" s="13"/>
      <c r="G10" s="14"/>
      <c r="H10" s="12"/>
      <c r="I10" s="12"/>
      <c r="J10" s="13"/>
      <c r="K10" s="14"/>
      <c r="L10" s="13"/>
      <c r="M10" s="14"/>
      <c r="N10" s="13"/>
      <c r="O10" s="14"/>
      <c r="P10" s="13"/>
      <c r="Q10" s="14"/>
      <c r="R10" s="13"/>
      <c r="S10" s="14"/>
      <c r="T10" s="13"/>
      <c r="U10" s="14"/>
      <c r="V10" s="13"/>
      <c r="W10" s="14"/>
      <c r="X10" s="13"/>
      <c r="Y10" s="14"/>
    </row>
    <row r="11" customFormat="false" ht="15.4" hidden="false" customHeight="false" outlineLevel="0" collapsed="false">
      <c r="A11" s="12" t="s">
        <v>6</v>
      </c>
      <c r="B11" s="13"/>
      <c r="C11" s="14"/>
      <c r="D11" s="13"/>
      <c r="E11" s="14"/>
      <c r="F11" s="13"/>
      <c r="G11" s="14"/>
      <c r="H11" s="13"/>
      <c r="I11" s="14"/>
      <c r="J11" s="13"/>
      <c r="K11" s="14"/>
      <c r="L11" s="13"/>
      <c r="M11" s="14"/>
      <c r="N11" s="13"/>
      <c r="O11" s="14"/>
      <c r="P11" s="13"/>
      <c r="Q11" s="14"/>
      <c r="R11" s="13"/>
      <c r="S11" s="14"/>
      <c r="T11" s="13"/>
      <c r="U11" s="14"/>
      <c r="V11" s="13"/>
      <c r="W11" s="14"/>
      <c r="X11" s="13"/>
      <c r="Y11" s="14"/>
    </row>
    <row r="12" customFormat="false" ht="15.4" hidden="false" customHeight="false" outlineLevel="0" collapsed="false">
      <c r="A12" s="12" t="s">
        <v>7</v>
      </c>
      <c r="B12" s="18"/>
      <c r="C12" s="14"/>
      <c r="D12" s="13"/>
      <c r="E12" s="14"/>
      <c r="F12" s="13"/>
      <c r="G12" s="14"/>
      <c r="H12" s="13"/>
      <c r="I12" s="14"/>
      <c r="J12" s="13"/>
      <c r="K12" s="14"/>
      <c r="L12" s="13"/>
      <c r="M12" s="14"/>
      <c r="N12" s="13"/>
      <c r="O12" s="14"/>
      <c r="P12" s="13"/>
      <c r="Q12" s="14"/>
      <c r="R12" s="13"/>
      <c r="S12" s="14"/>
      <c r="T12" s="13"/>
      <c r="U12" s="14"/>
      <c r="V12" s="13"/>
      <c r="W12" s="14"/>
      <c r="X12" s="13"/>
      <c r="Y12" s="14"/>
    </row>
    <row r="13" customFormat="false" ht="15.4" hidden="false" customHeight="false" outlineLevel="0" collapsed="false">
      <c r="A13" s="19" t="s">
        <v>8</v>
      </c>
      <c r="B13" s="20" t="n">
        <f aca="false">SUM(B14:B35)</f>
        <v>149.9</v>
      </c>
      <c r="C13" s="21"/>
      <c r="D13" s="20" t="n">
        <f aca="false">SUM(D14:D35)</f>
        <v>507.32</v>
      </c>
      <c r="E13" s="21"/>
      <c r="F13" s="20" t="n">
        <f aca="false">SUM(F14:F35)</f>
        <v>3231.9</v>
      </c>
      <c r="G13" s="21"/>
      <c r="H13" s="20" t="n">
        <f aca="false">SUM(H14:H35)</f>
        <v>1367.07</v>
      </c>
      <c r="I13" s="21"/>
      <c r="J13" s="20" t="n">
        <f aca="false">SUM(J14:J35)</f>
        <v>260.9</v>
      </c>
      <c r="K13" s="21"/>
      <c r="L13" s="20" t="n">
        <f aca="false">SUM(L14:L35)</f>
        <v>358.44</v>
      </c>
      <c r="M13" s="21"/>
      <c r="N13" s="20" t="n">
        <f aca="false">SUM(N14:N35)</f>
        <v>3281.4</v>
      </c>
      <c r="O13" s="21"/>
      <c r="P13" s="20" t="n">
        <f aca="false">SUM(P14:P35)</f>
        <v>739.44</v>
      </c>
      <c r="Q13" s="21"/>
      <c r="R13" s="20" t="n">
        <f aca="false">SUM(R14:R35)</f>
        <v>609.5</v>
      </c>
      <c r="S13" s="21"/>
      <c r="T13" s="20" t="n">
        <f aca="false">SUM(T14:T35)</f>
        <v>513.64</v>
      </c>
      <c r="U13" s="21"/>
      <c r="V13" s="20" t="n">
        <f aca="false">SUM(V14:V35)</f>
        <v>1163.31</v>
      </c>
      <c r="W13" s="21"/>
      <c r="X13" s="20" t="n">
        <f aca="false">SUM(X14:X35)</f>
        <v>1634.58</v>
      </c>
      <c r="Y13" s="21"/>
    </row>
    <row r="14" customFormat="false" ht="15.4" hidden="false" customHeight="false" outlineLevel="0" collapsed="false">
      <c r="A14" s="12" t="s">
        <v>9</v>
      </c>
      <c r="B14" s="60" t="n">
        <v>90</v>
      </c>
      <c r="C14" s="14" t="n">
        <v>44209</v>
      </c>
      <c r="D14" s="22" t="n">
        <v>90</v>
      </c>
      <c r="E14" s="14" t="n">
        <v>44244</v>
      </c>
      <c r="F14" s="22" t="n">
        <v>90</v>
      </c>
      <c r="G14" s="14" t="n">
        <v>44285</v>
      </c>
      <c r="H14" s="22" t="n">
        <v>90</v>
      </c>
      <c r="I14" s="14" t="n">
        <v>44307</v>
      </c>
      <c r="J14" s="22" t="n">
        <v>90</v>
      </c>
      <c r="K14" s="14" t="n">
        <v>44342</v>
      </c>
      <c r="L14" s="22"/>
      <c r="M14" s="14"/>
      <c r="N14" s="22" t="n">
        <v>90</v>
      </c>
      <c r="O14" s="14" t="n">
        <v>44384</v>
      </c>
      <c r="P14" s="22"/>
      <c r="Q14" s="14"/>
      <c r="R14" s="22"/>
      <c r="S14" s="14"/>
      <c r="T14" s="22"/>
      <c r="U14" s="14"/>
      <c r="V14" s="22"/>
      <c r="W14" s="14"/>
      <c r="X14" s="22"/>
      <c r="Y14" s="14"/>
    </row>
    <row r="15" customFormat="false" ht="15.4" hidden="false" customHeight="false" outlineLevel="0" collapsed="false">
      <c r="A15" s="12" t="s">
        <v>72</v>
      </c>
      <c r="B15" s="22" t="n">
        <v>59.9</v>
      </c>
      <c r="C15" s="23" t="n">
        <v>44225</v>
      </c>
      <c r="D15" s="22" t="n">
        <v>59.9</v>
      </c>
      <c r="E15" s="23" t="n">
        <v>44249</v>
      </c>
      <c r="F15" s="22" t="n">
        <v>59.9</v>
      </c>
      <c r="G15" s="23" t="n">
        <v>44250</v>
      </c>
      <c r="H15" s="22" t="n">
        <v>59.9</v>
      </c>
      <c r="I15" s="23" t="n">
        <v>44312</v>
      </c>
      <c r="J15" s="22" t="n">
        <v>59.9</v>
      </c>
      <c r="K15" s="23" t="n">
        <v>44342</v>
      </c>
      <c r="L15" s="22"/>
      <c r="M15" s="23"/>
      <c r="N15" s="22" t="n">
        <v>59.9</v>
      </c>
      <c r="O15" s="23" t="n">
        <v>44386</v>
      </c>
      <c r="P15" s="22" t="n">
        <v>59.09</v>
      </c>
      <c r="Q15" s="23" t="n">
        <v>44417</v>
      </c>
      <c r="R15" s="22" t="n">
        <v>59.9</v>
      </c>
      <c r="S15" s="23" t="n">
        <v>44452</v>
      </c>
      <c r="T15" s="22" t="n">
        <v>59.9</v>
      </c>
      <c r="U15" s="23" t="n">
        <v>44480</v>
      </c>
      <c r="V15" s="22" t="n">
        <v>59.9</v>
      </c>
      <c r="W15" s="23" t="n">
        <v>44516</v>
      </c>
      <c r="X15" s="22" t="n">
        <v>59.9</v>
      </c>
      <c r="Y15" s="23" t="n">
        <v>44536</v>
      </c>
    </row>
    <row r="16" customFormat="false" ht="15.4" hidden="false" customHeight="false" outlineLevel="0" collapsed="false">
      <c r="A16" s="12" t="s">
        <v>73</v>
      </c>
      <c r="B16" s="22"/>
      <c r="C16" s="23"/>
      <c r="D16" s="22"/>
      <c r="E16" s="23"/>
      <c r="F16" s="22"/>
      <c r="G16" s="23"/>
      <c r="H16" s="22" t="n">
        <v>25</v>
      </c>
      <c r="I16" s="23" t="n">
        <v>44299</v>
      </c>
      <c r="J16" s="22"/>
      <c r="K16" s="23"/>
      <c r="L16" s="22" t="n">
        <v>25</v>
      </c>
      <c r="M16" s="23" t="n">
        <v>44357</v>
      </c>
      <c r="N16" s="22"/>
      <c r="O16" s="23"/>
      <c r="P16" s="22"/>
      <c r="Q16" s="23"/>
      <c r="R16" s="22" t="n">
        <v>30</v>
      </c>
      <c r="S16" s="23" t="n">
        <v>44442</v>
      </c>
      <c r="T16" s="22"/>
      <c r="U16" s="23"/>
      <c r="V16" s="22" t="n">
        <v>30</v>
      </c>
      <c r="W16" s="23" t="n">
        <v>44515</v>
      </c>
      <c r="X16" s="22"/>
      <c r="Y16" s="23"/>
    </row>
    <row r="17" customFormat="false" ht="15.4" hidden="false" customHeight="false" outlineLevel="0" collapsed="false">
      <c r="A17" s="12" t="s">
        <v>74</v>
      </c>
      <c r="B17" s="22"/>
      <c r="C17" s="23"/>
      <c r="D17" s="22" t="n">
        <v>35.88</v>
      </c>
      <c r="E17" s="23" t="n">
        <v>44234</v>
      </c>
      <c r="F17" s="22"/>
      <c r="G17" s="23"/>
      <c r="H17" s="22"/>
      <c r="I17" s="23"/>
      <c r="J17" s="22"/>
      <c r="K17" s="23"/>
      <c r="L17" s="22"/>
      <c r="M17" s="23"/>
      <c r="N17" s="22"/>
      <c r="O17" s="23"/>
      <c r="P17" s="22"/>
      <c r="Q17" s="23"/>
      <c r="R17" s="22"/>
      <c r="S17" s="23"/>
      <c r="T17" s="22"/>
      <c r="U17" s="23"/>
      <c r="V17" s="22" t="n">
        <v>399.99</v>
      </c>
      <c r="W17" s="23" t="n">
        <v>44501</v>
      </c>
      <c r="X17" s="22" t="n">
        <v>75.95</v>
      </c>
      <c r="Y17" s="23" t="n">
        <v>44553</v>
      </c>
      <c r="AA17" s="1" t="n">
        <v>5646.6</v>
      </c>
    </row>
    <row r="18" customFormat="false" ht="15.4" hidden="false" customHeight="false" outlineLevel="0" collapsed="false">
      <c r="A18" s="12" t="s">
        <v>75</v>
      </c>
      <c r="B18" s="22"/>
      <c r="C18" s="23"/>
      <c r="D18" s="22"/>
      <c r="E18" s="23"/>
      <c r="F18" s="22"/>
      <c r="G18" s="23"/>
      <c r="H18" s="22"/>
      <c r="I18" s="23"/>
      <c r="J18" s="22"/>
      <c r="K18" s="23"/>
      <c r="L18" s="22"/>
      <c r="M18" s="23"/>
      <c r="N18" s="22"/>
      <c r="O18" s="23"/>
      <c r="P18" s="22"/>
      <c r="Q18" s="23"/>
      <c r="R18" s="22"/>
      <c r="S18" s="23"/>
      <c r="T18" s="22"/>
      <c r="U18" s="23"/>
      <c r="V18" s="22"/>
      <c r="W18" s="23"/>
      <c r="X18" s="22" t="n">
        <v>22.95</v>
      </c>
      <c r="Y18" s="23" t="n">
        <v>44559</v>
      </c>
    </row>
    <row r="19" customFormat="false" ht="15.4" hidden="false" customHeight="false" outlineLevel="0" collapsed="false">
      <c r="A19" s="12" t="s">
        <v>76</v>
      </c>
      <c r="B19" s="22"/>
      <c r="C19" s="23"/>
      <c r="D19" s="22" t="n">
        <v>15</v>
      </c>
      <c r="E19" s="23" t="n">
        <v>44231</v>
      </c>
      <c r="F19" s="22"/>
      <c r="G19" s="23"/>
      <c r="H19" s="22" t="n">
        <v>15</v>
      </c>
      <c r="I19" s="23" t="n">
        <v>44306</v>
      </c>
      <c r="J19" s="22" t="n">
        <v>15</v>
      </c>
      <c r="K19" s="23" t="n">
        <v>44343</v>
      </c>
      <c r="L19" s="22"/>
      <c r="M19" s="23"/>
      <c r="N19" s="22" t="n">
        <v>15</v>
      </c>
      <c r="O19" s="23" t="n">
        <v>44386</v>
      </c>
      <c r="P19" s="22" t="n">
        <v>15</v>
      </c>
      <c r="Q19" s="23" t="n">
        <v>44422</v>
      </c>
      <c r="R19" s="22" t="n">
        <v>15</v>
      </c>
      <c r="S19" s="23" t="n">
        <v>44456</v>
      </c>
      <c r="T19" s="22" t="n">
        <v>15</v>
      </c>
      <c r="U19" s="23" t="n">
        <v>44492</v>
      </c>
      <c r="V19" s="22" t="n">
        <v>15</v>
      </c>
      <c r="W19" s="23" t="n">
        <v>44529</v>
      </c>
      <c r="X19" s="22" t="n">
        <v>15</v>
      </c>
      <c r="Y19" s="23" t="n">
        <v>44558</v>
      </c>
    </row>
    <row r="20" customFormat="false" ht="15.4" hidden="false" customHeight="false" outlineLevel="0" collapsed="false">
      <c r="A20" s="12" t="s">
        <v>77</v>
      </c>
      <c r="B20" s="22"/>
      <c r="C20" s="23"/>
      <c r="D20" s="22" t="n">
        <v>111.57</v>
      </c>
      <c r="E20" s="23" t="n">
        <v>44246</v>
      </c>
      <c r="F20" s="22"/>
      <c r="G20" s="23"/>
      <c r="H20" s="22"/>
      <c r="I20" s="23"/>
      <c r="J20" s="22"/>
      <c r="K20" s="23"/>
      <c r="L20" s="22"/>
      <c r="M20" s="23"/>
      <c r="N20" s="22"/>
      <c r="O20" s="23"/>
      <c r="P20" s="22"/>
      <c r="Q20" s="23"/>
      <c r="R20" s="22"/>
      <c r="S20" s="23"/>
      <c r="T20" s="22"/>
      <c r="U20" s="23"/>
      <c r="V20" s="22"/>
      <c r="W20" s="23"/>
      <c r="X20" s="22"/>
      <c r="Y20" s="23"/>
    </row>
    <row r="21" customFormat="false" ht="15.4" hidden="false" customHeight="false" outlineLevel="0" collapsed="false">
      <c r="A21" s="12" t="s">
        <v>78</v>
      </c>
      <c r="B21" s="22"/>
      <c r="C21" s="23"/>
      <c r="D21" s="22" t="n">
        <v>169.97</v>
      </c>
      <c r="E21" s="23" t="n">
        <v>44244</v>
      </c>
      <c r="F21" s="22"/>
      <c r="G21" s="23"/>
      <c r="H21" s="22"/>
      <c r="I21" s="23"/>
      <c r="J21" s="22"/>
      <c r="K21" s="23"/>
      <c r="L21" s="22"/>
      <c r="M21" s="23"/>
      <c r="N21" s="22"/>
      <c r="O21" s="23"/>
      <c r="P21" s="22"/>
      <c r="Q21" s="23"/>
      <c r="R21" s="22"/>
      <c r="S21" s="23"/>
      <c r="T21" s="22"/>
      <c r="U21" s="23"/>
      <c r="V21" s="22"/>
      <c r="W21" s="23"/>
      <c r="X21" s="22" t="n">
        <v>119.98</v>
      </c>
      <c r="Y21" s="23" t="n">
        <v>44556</v>
      </c>
    </row>
    <row r="22" customFormat="false" ht="15.4" hidden="false" customHeight="false" outlineLevel="0" collapsed="false">
      <c r="A22" s="12" t="s">
        <v>79</v>
      </c>
      <c r="B22" s="22"/>
      <c r="C22" s="23"/>
      <c r="D22" s="22"/>
      <c r="E22" s="23"/>
      <c r="F22" s="22"/>
      <c r="G22" s="23"/>
      <c r="H22" s="22"/>
      <c r="I22" s="23"/>
      <c r="J22" s="22"/>
      <c r="K22" s="23"/>
      <c r="L22" s="22" t="n">
        <v>178.94</v>
      </c>
      <c r="M22" s="23" t="n">
        <v>44375</v>
      </c>
      <c r="N22" s="22"/>
      <c r="O22" s="23"/>
      <c r="P22" s="22"/>
      <c r="Q22" s="23"/>
      <c r="R22" s="22"/>
      <c r="S22" s="23"/>
      <c r="T22" s="22"/>
      <c r="U22" s="23"/>
      <c r="V22" s="22"/>
      <c r="W22" s="23"/>
      <c r="X22" s="22"/>
      <c r="Y22" s="23"/>
    </row>
    <row r="23" customFormat="false" ht="15.4" hidden="false" customHeight="false" outlineLevel="0" collapsed="false">
      <c r="A23" s="12" t="s">
        <v>80</v>
      </c>
      <c r="B23" s="22"/>
      <c r="C23" s="23"/>
      <c r="D23" s="22" t="n">
        <v>25</v>
      </c>
      <c r="E23" s="23" t="n">
        <v>44246</v>
      </c>
      <c r="F23" s="22"/>
      <c r="G23" s="23"/>
      <c r="H23" s="22"/>
      <c r="I23" s="23"/>
      <c r="J23" s="22"/>
      <c r="K23" s="23"/>
      <c r="L23" s="22"/>
      <c r="M23" s="23"/>
      <c r="N23" s="22"/>
      <c r="O23" s="23"/>
      <c r="P23" s="22"/>
      <c r="Q23" s="23"/>
      <c r="R23" s="22"/>
      <c r="S23" s="23"/>
      <c r="T23" s="22"/>
      <c r="U23" s="23"/>
      <c r="V23" s="22"/>
      <c r="W23" s="23"/>
      <c r="X23" s="22"/>
      <c r="Y23" s="23"/>
    </row>
    <row r="24" customFormat="false" ht="15.4" hidden="false" customHeight="false" outlineLevel="0" collapsed="false">
      <c r="A24" s="12" t="s">
        <v>81</v>
      </c>
      <c r="B24" s="22"/>
      <c r="C24" s="23"/>
      <c r="D24" s="22"/>
      <c r="E24" s="23"/>
      <c r="F24" s="22"/>
      <c r="G24" s="23"/>
      <c r="H24" s="22"/>
      <c r="I24" s="23"/>
      <c r="J24" s="22" t="n">
        <v>50</v>
      </c>
      <c r="K24" s="23" t="n">
        <v>44322</v>
      </c>
      <c r="L24" s="22"/>
      <c r="M24" s="23"/>
      <c r="N24" s="22"/>
      <c r="O24" s="23"/>
      <c r="P24" s="22"/>
      <c r="Q24" s="23"/>
      <c r="R24" s="22"/>
      <c r="S24" s="23"/>
      <c r="T24" s="22"/>
      <c r="U24" s="23"/>
      <c r="V24" s="22"/>
      <c r="W24" s="23"/>
      <c r="X24" s="22" t="n">
        <v>50</v>
      </c>
      <c r="Y24" s="23" t="n">
        <v>44543</v>
      </c>
    </row>
    <row r="25" customFormat="false" ht="15.4" hidden="false" customHeight="false" outlineLevel="0" collapsed="false">
      <c r="A25" s="12" t="s">
        <v>82</v>
      </c>
      <c r="B25" s="22"/>
      <c r="C25" s="23"/>
      <c r="D25" s="22"/>
      <c r="E25" s="23"/>
      <c r="F25" s="22" t="n">
        <v>3000</v>
      </c>
      <c r="G25" s="23" t="n">
        <v>44260</v>
      </c>
      <c r="H25" s="22" t="n">
        <v>1000</v>
      </c>
      <c r="I25" s="23" t="n">
        <v>44314</v>
      </c>
      <c r="J25" s="22"/>
      <c r="K25" s="23"/>
      <c r="L25" s="22"/>
      <c r="M25" s="23"/>
      <c r="N25" s="22" t="n">
        <v>3000</v>
      </c>
      <c r="O25" s="23" t="n">
        <v>44383</v>
      </c>
      <c r="P25" s="22"/>
      <c r="Q25" s="23"/>
      <c r="R25" s="22"/>
      <c r="S25" s="23"/>
      <c r="T25" s="22"/>
      <c r="U25" s="23"/>
      <c r="V25" s="22"/>
      <c r="W25" s="23"/>
      <c r="X25" s="22"/>
      <c r="Y25" s="23"/>
    </row>
    <row r="26" customFormat="false" ht="15.4" hidden="false" customHeight="false" outlineLevel="0" collapsed="false">
      <c r="A26" s="12" t="s">
        <v>83</v>
      </c>
      <c r="B26" s="22"/>
      <c r="C26" s="23"/>
      <c r="D26" s="22"/>
      <c r="E26" s="23"/>
      <c r="F26" s="22" t="n">
        <v>19</v>
      </c>
      <c r="G26" s="23" t="n">
        <v>44263</v>
      </c>
      <c r="H26" s="22"/>
      <c r="I26" s="23"/>
      <c r="J26" s="22"/>
      <c r="K26" s="23"/>
      <c r="L26" s="22"/>
      <c r="M26" s="23"/>
      <c r="N26" s="22"/>
      <c r="O26" s="23"/>
      <c r="P26" s="22"/>
      <c r="Q26" s="23"/>
      <c r="R26" s="22" t="n">
        <v>4.1</v>
      </c>
      <c r="S26" s="23" t="n">
        <v>44442</v>
      </c>
      <c r="T26" s="22" t="n">
        <v>3</v>
      </c>
      <c r="U26" s="23" t="n">
        <v>44491</v>
      </c>
      <c r="V26" s="22"/>
      <c r="W26" s="23"/>
      <c r="X26" s="22" t="n">
        <v>12</v>
      </c>
      <c r="Y26" s="23" t="n">
        <v>44543</v>
      </c>
    </row>
    <row r="27" customFormat="false" ht="15.4" hidden="false" customHeight="false" outlineLevel="0" collapsed="false">
      <c r="A27" s="12" t="s">
        <v>84</v>
      </c>
      <c r="B27" s="22"/>
      <c r="C27" s="23"/>
      <c r="D27" s="22"/>
      <c r="E27" s="23"/>
      <c r="F27" s="22"/>
      <c r="G27" s="23"/>
      <c r="H27" s="22"/>
      <c r="I27" s="23"/>
      <c r="J27" s="22"/>
      <c r="K27" s="23"/>
      <c r="L27" s="22"/>
      <c r="M27" s="23"/>
      <c r="N27" s="22"/>
      <c r="O27" s="23"/>
      <c r="P27" s="22" t="n">
        <v>100</v>
      </c>
      <c r="Q27" s="23" t="n">
        <v>44422</v>
      </c>
      <c r="R27" s="22" t="n">
        <v>50</v>
      </c>
      <c r="S27" s="23" t="n">
        <v>44459</v>
      </c>
      <c r="T27" s="22"/>
      <c r="U27" s="23"/>
      <c r="V27" s="22" t="n">
        <v>97.33</v>
      </c>
      <c r="W27" s="23" t="n">
        <v>44501</v>
      </c>
      <c r="X27" s="22"/>
      <c r="Y27" s="23"/>
    </row>
    <row r="28" customFormat="false" ht="15.4" hidden="false" customHeight="false" outlineLevel="0" collapsed="false">
      <c r="A28" s="12" t="s">
        <v>85</v>
      </c>
      <c r="B28" s="22"/>
      <c r="C28" s="23"/>
      <c r="D28" s="22"/>
      <c r="E28" s="23"/>
      <c r="F28" s="22"/>
      <c r="G28" s="23"/>
      <c r="H28" s="22"/>
      <c r="I28" s="23"/>
      <c r="J28" s="22"/>
      <c r="K28" s="23"/>
      <c r="L28" s="22" t="n">
        <v>154.5</v>
      </c>
      <c r="M28" s="23" t="n">
        <v>44355</v>
      </c>
      <c r="N28" s="22"/>
      <c r="O28" s="23"/>
      <c r="P28" s="22" t="n">
        <v>346.2</v>
      </c>
      <c r="Q28" s="23" t="n">
        <v>44417</v>
      </c>
      <c r="R28" s="22" t="n">
        <v>247.2</v>
      </c>
      <c r="S28" s="23" t="n">
        <v>44441</v>
      </c>
      <c r="T28" s="22" t="n">
        <v>247.2</v>
      </c>
      <c r="U28" s="23" t="n">
        <v>44473</v>
      </c>
      <c r="V28" s="22" t="n">
        <v>247.2</v>
      </c>
      <c r="W28" s="23" t="n">
        <v>44502</v>
      </c>
      <c r="X28" s="22" t="n">
        <v>247.2</v>
      </c>
      <c r="Y28" s="23" t="n">
        <v>44532</v>
      </c>
    </row>
    <row r="29" customFormat="false" ht="15.4" hidden="false" customHeight="false" outlineLevel="0" collapsed="false">
      <c r="A29" s="12" t="s">
        <v>86</v>
      </c>
      <c r="B29" s="22"/>
      <c r="C29" s="23"/>
      <c r="D29" s="22"/>
      <c r="E29" s="23"/>
      <c r="F29" s="22"/>
      <c r="G29" s="23"/>
      <c r="H29" s="22"/>
      <c r="I29" s="23"/>
      <c r="J29" s="22"/>
      <c r="K29" s="23"/>
      <c r="L29" s="22"/>
      <c r="M29" s="23"/>
      <c r="N29" s="22"/>
      <c r="O29" s="23"/>
      <c r="P29" s="22"/>
      <c r="Q29" s="23"/>
      <c r="R29" s="22"/>
      <c r="S29" s="23"/>
      <c r="T29" s="22"/>
      <c r="U29" s="23"/>
      <c r="V29" s="22"/>
      <c r="W29" s="23"/>
      <c r="X29" s="22" t="n">
        <v>753.35</v>
      </c>
      <c r="Y29" s="23" t="n">
        <v>44552</v>
      </c>
    </row>
    <row r="30" customFormat="false" ht="15.4" hidden="false" customHeight="false" outlineLevel="0" collapsed="false">
      <c r="A30" s="12" t="s">
        <v>87</v>
      </c>
      <c r="B30" s="22"/>
      <c r="C30" s="23"/>
      <c r="D30" s="22"/>
      <c r="E30" s="23"/>
      <c r="F30" s="22"/>
      <c r="G30" s="23"/>
      <c r="H30" s="22" t="n">
        <v>77.17</v>
      </c>
      <c r="I30" s="23" t="n">
        <v>44308</v>
      </c>
      <c r="J30" s="22"/>
      <c r="K30" s="23"/>
      <c r="L30" s="22"/>
      <c r="M30" s="23"/>
      <c r="N30" s="22"/>
      <c r="O30" s="23"/>
      <c r="P30" s="22"/>
      <c r="Q30" s="23"/>
      <c r="R30" s="22"/>
      <c r="S30" s="23"/>
      <c r="T30" s="22"/>
      <c r="U30" s="23"/>
      <c r="V30" s="22"/>
      <c r="W30" s="23"/>
      <c r="X30" s="22"/>
      <c r="Y30" s="23"/>
    </row>
    <row r="31" customFormat="false" ht="15.4" hidden="false" customHeight="false" outlineLevel="0" collapsed="false">
      <c r="A31" s="12" t="s">
        <v>88</v>
      </c>
      <c r="B31" s="22"/>
      <c r="C31" s="23"/>
      <c r="D31" s="22"/>
      <c r="E31" s="23"/>
      <c r="F31" s="22"/>
      <c r="G31" s="23"/>
      <c r="H31" s="22"/>
      <c r="I31" s="23"/>
      <c r="J31" s="22"/>
      <c r="K31" s="23"/>
      <c r="L31" s="22"/>
      <c r="M31" s="23"/>
      <c r="N31" s="22" t="n">
        <v>10.5</v>
      </c>
      <c r="O31" s="23" t="n">
        <v>44394</v>
      </c>
      <c r="P31" s="22" t="n">
        <v>9</v>
      </c>
      <c r="Q31" s="23" t="n">
        <v>44422</v>
      </c>
      <c r="R31" s="22" t="n">
        <v>29.3</v>
      </c>
      <c r="S31" s="23" t="n">
        <v>44450</v>
      </c>
      <c r="T31" s="22" t="n">
        <v>27.95</v>
      </c>
      <c r="U31" s="23" t="n">
        <v>44480</v>
      </c>
      <c r="V31" s="22"/>
      <c r="W31" s="23"/>
      <c r="X31" s="22" t="n">
        <v>132</v>
      </c>
      <c r="Y31" s="23" t="n">
        <v>44550</v>
      </c>
    </row>
    <row r="32" customFormat="false" ht="15.4" hidden="false" customHeight="false" outlineLevel="0" collapsed="false">
      <c r="A32" s="12" t="s">
        <v>89</v>
      </c>
      <c r="B32" s="22"/>
      <c r="C32" s="23"/>
      <c r="D32" s="22"/>
      <c r="E32" s="23"/>
      <c r="F32" s="22"/>
      <c r="G32" s="23"/>
      <c r="H32" s="22"/>
      <c r="I32" s="23"/>
      <c r="J32" s="22"/>
      <c r="K32" s="23"/>
      <c r="L32" s="22"/>
      <c r="M32" s="23"/>
      <c r="N32" s="22" t="n">
        <v>50</v>
      </c>
      <c r="O32" s="23" t="n">
        <v>44388</v>
      </c>
      <c r="P32" s="22" t="n">
        <v>34</v>
      </c>
      <c r="Q32" s="23" t="n">
        <v>44412</v>
      </c>
      <c r="R32" s="22"/>
      <c r="S32" s="23"/>
      <c r="T32" s="22" t="n">
        <v>51</v>
      </c>
      <c r="U32" s="23" t="n">
        <v>44492</v>
      </c>
      <c r="V32" s="22" t="n">
        <v>8</v>
      </c>
      <c r="W32" s="23" t="n">
        <v>44501</v>
      </c>
      <c r="X32" s="22" t="n">
        <v>115.45</v>
      </c>
      <c r="Y32" s="23" t="n">
        <v>44535</v>
      </c>
    </row>
    <row r="33" customFormat="false" ht="15.4" hidden="false" customHeight="false" outlineLevel="0" collapsed="false">
      <c r="A33" s="12" t="s">
        <v>90</v>
      </c>
      <c r="B33" s="22"/>
      <c r="C33" s="23"/>
      <c r="D33" s="22"/>
      <c r="E33" s="23"/>
      <c r="F33" s="22" t="n">
        <v>40</v>
      </c>
      <c r="G33" s="23" t="n">
        <v>44263</v>
      </c>
      <c r="H33" s="22"/>
      <c r="I33" s="23"/>
      <c r="J33" s="22"/>
      <c r="K33" s="23"/>
      <c r="L33" s="22"/>
      <c r="M33" s="23"/>
      <c r="N33" s="22"/>
      <c r="O33" s="23"/>
      <c r="P33" s="22"/>
      <c r="Q33" s="23"/>
      <c r="R33" s="22" t="n">
        <v>130</v>
      </c>
      <c r="S33" s="23" t="n">
        <v>44457</v>
      </c>
      <c r="T33" s="22"/>
      <c r="U33" s="23"/>
      <c r="V33" s="22" t="n">
        <v>180</v>
      </c>
      <c r="W33" s="23" t="n">
        <v>44529</v>
      </c>
      <c r="X33" s="22"/>
      <c r="Y33" s="23"/>
    </row>
    <row r="34" customFormat="false" ht="15.4" hidden="false" customHeight="false" outlineLevel="0" collapsed="false">
      <c r="A34" s="12" t="s">
        <v>91</v>
      </c>
      <c r="B34" s="22"/>
      <c r="C34" s="23"/>
      <c r="D34" s="22"/>
      <c r="E34" s="23"/>
      <c r="F34" s="22" t="n">
        <v>23</v>
      </c>
      <c r="G34" s="23" t="n">
        <v>44281</v>
      </c>
      <c r="H34" s="22"/>
      <c r="I34" s="23"/>
      <c r="J34" s="22" t="n">
        <v>46</v>
      </c>
      <c r="K34" s="23" t="n">
        <v>44337</v>
      </c>
      <c r="L34" s="22"/>
      <c r="M34" s="23"/>
      <c r="N34" s="22" t="n">
        <v>56</v>
      </c>
      <c r="O34" s="23" t="n">
        <v>44387</v>
      </c>
      <c r="P34" s="22" t="n">
        <v>176.15</v>
      </c>
      <c r="Q34" s="23" t="n">
        <v>44410</v>
      </c>
      <c r="R34" s="22" t="n">
        <v>44</v>
      </c>
      <c r="S34" s="23" t="n">
        <v>44238</v>
      </c>
      <c r="T34" s="22" t="n">
        <v>109.59</v>
      </c>
      <c r="U34" s="23" t="n">
        <v>44491</v>
      </c>
      <c r="V34" s="22" t="n">
        <v>125.89</v>
      </c>
      <c r="W34" s="23" t="n">
        <v>44501</v>
      </c>
      <c r="X34" s="22" t="n">
        <v>30.8</v>
      </c>
      <c r="Y34" s="23" t="n">
        <v>44546</v>
      </c>
    </row>
    <row r="35" customFormat="false" ht="15.4" hidden="false" customHeight="false" outlineLevel="0" collapsed="false">
      <c r="A35" s="12" t="s">
        <v>92</v>
      </c>
      <c r="B35" s="22"/>
      <c r="C35" s="23"/>
      <c r="D35" s="22"/>
      <c r="E35" s="23"/>
      <c r="F35" s="22"/>
      <c r="G35" s="23"/>
      <c r="H35" s="22" t="n">
        <v>100</v>
      </c>
      <c r="I35" s="23" t="n">
        <v>44287</v>
      </c>
      <c r="J35" s="22"/>
      <c r="K35" s="23"/>
      <c r="L35" s="22"/>
      <c r="M35" s="23"/>
      <c r="N35" s="22"/>
      <c r="O35" s="23"/>
      <c r="P35" s="22"/>
      <c r="Q35" s="23"/>
      <c r="R35" s="22"/>
      <c r="S35" s="23"/>
      <c r="T35" s="22"/>
      <c r="U35" s="23"/>
      <c r="V35" s="22"/>
      <c r="W35" s="23"/>
      <c r="X35" s="22"/>
      <c r="Y35" s="23"/>
    </row>
    <row r="36" customFormat="false" ht="15.4" hidden="false" customHeight="false" outlineLevel="0" collapsed="false">
      <c r="A36" s="24" t="s">
        <v>23</v>
      </c>
      <c r="B36" s="25" t="n">
        <f aca="false">(B3-B13)</f>
        <v>1562.1</v>
      </c>
      <c r="C36" s="25"/>
      <c r="D36" s="25" t="n">
        <f aca="false">(D3-D13)+B36</f>
        <v>2287.78</v>
      </c>
      <c r="E36" s="25"/>
      <c r="F36" s="25" t="n">
        <f aca="false">(F3-F13)+D36</f>
        <v>415.88</v>
      </c>
      <c r="G36" s="25"/>
      <c r="H36" s="25" t="n">
        <f aca="false">(H3-H13)+F36</f>
        <v>348.81</v>
      </c>
      <c r="I36" s="25"/>
      <c r="J36" s="25" t="n">
        <f aca="false">(J3-J13)+H36</f>
        <v>1438.91</v>
      </c>
      <c r="K36" s="25"/>
      <c r="L36" s="25" t="n">
        <f aca="false">(L3-L13)+J36</f>
        <v>2432.47</v>
      </c>
      <c r="M36" s="25"/>
      <c r="N36" s="25" t="n">
        <f aca="false">(N3-N13)+L36</f>
        <v>502.07</v>
      </c>
      <c r="O36" s="25"/>
      <c r="P36" s="25" t="n">
        <f aca="false">(P3-P13)+N36</f>
        <v>1114.63</v>
      </c>
      <c r="Q36" s="25"/>
      <c r="R36" s="25" t="n">
        <f aca="false">(R3-R13)+P36</f>
        <v>1856.13</v>
      </c>
      <c r="S36" s="25"/>
      <c r="T36" s="25" t="n">
        <f aca="false">(T3-T13)+R36</f>
        <v>2732.49</v>
      </c>
      <c r="U36" s="25"/>
      <c r="V36" s="25" t="n">
        <f aca="false">(V3-V13)+T36</f>
        <v>3713.18</v>
      </c>
      <c r="W36" s="25"/>
      <c r="X36" s="25" t="n">
        <f aca="false">(X3-X13)+V36</f>
        <v>5646.6</v>
      </c>
      <c r="Y36" s="25"/>
    </row>
  </sheetData>
  <mergeCells count="2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B36:C36"/>
    <mergeCell ref="D36:E36"/>
    <mergeCell ref="F36:G36"/>
    <mergeCell ref="H36:I36"/>
    <mergeCell ref="J36:K36"/>
    <mergeCell ref="L36:M36"/>
    <mergeCell ref="N36:O36"/>
    <mergeCell ref="P36:Q36"/>
    <mergeCell ref="R36:S36"/>
    <mergeCell ref="T36:U36"/>
    <mergeCell ref="V36:W36"/>
    <mergeCell ref="X36:Y36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51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A5" activeCellId="0" sqref="A5"/>
    </sheetView>
  </sheetViews>
  <sheetFormatPr defaultColWidth="8.6796875" defaultRowHeight="15.4" zeroHeight="false" outlineLevelRow="0" outlineLevelCol="0"/>
  <cols>
    <col collapsed="false" customWidth="true" hidden="false" outlineLevel="0" max="1" min="1" style="1" width="30.52"/>
    <col collapsed="false" customWidth="true" hidden="false" outlineLevel="0" max="2" min="2" style="1" width="12.88"/>
    <col collapsed="false" customWidth="true" hidden="false" outlineLevel="0" max="3" min="3" style="1" width="10.66"/>
    <col collapsed="false" customWidth="true" hidden="false" outlineLevel="0" max="4" min="4" style="1" width="12.88"/>
    <col collapsed="false" customWidth="true" hidden="false" outlineLevel="0" max="5" min="5" style="1" width="10.66"/>
    <col collapsed="false" customWidth="true" hidden="false" outlineLevel="0" max="6" min="6" style="1" width="12.88"/>
    <col collapsed="false" customWidth="true" hidden="false" outlineLevel="0" max="7" min="7" style="1" width="10.66"/>
    <col collapsed="false" customWidth="true" hidden="false" outlineLevel="0" max="8" min="8" style="1" width="12.88"/>
    <col collapsed="false" customWidth="true" hidden="false" outlineLevel="0" max="9" min="9" style="1" width="10.66"/>
    <col collapsed="false" customWidth="true" hidden="false" outlineLevel="0" max="10" min="10" style="1" width="12.88"/>
    <col collapsed="false" customWidth="true" hidden="false" outlineLevel="0" max="11" min="11" style="1" width="11.44"/>
    <col collapsed="false" customWidth="true" hidden="false" outlineLevel="0" max="12" min="12" style="1" width="12.06"/>
    <col collapsed="false" customWidth="true" hidden="false" outlineLevel="0" max="13" min="13" style="1" width="9.33"/>
    <col collapsed="false" customWidth="true" hidden="false" outlineLevel="0" max="14" min="14" style="1" width="12.06"/>
    <col collapsed="false" customWidth="true" hidden="false" outlineLevel="0" max="15" min="15" style="1" width="9.33"/>
    <col collapsed="false" customWidth="true" hidden="false" outlineLevel="0" max="16" min="16" style="1" width="12.33"/>
    <col collapsed="false" customWidth="true" hidden="false" outlineLevel="0" max="17" min="17" style="1" width="10.44"/>
    <col collapsed="false" customWidth="true" hidden="false" outlineLevel="0" max="18" min="18" style="1" width="12.55"/>
    <col collapsed="false" customWidth="true" hidden="false" outlineLevel="0" max="19" min="19" style="1" width="10.44"/>
    <col collapsed="false" customWidth="true" hidden="false" outlineLevel="0" max="20" min="20" style="1" width="12.33"/>
    <col collapsed="false" customWidth="true" hidden="false" outlineLevel="0" max="21" min="21" style="1" width="10.33"/>
    <col collapsed="false" customWidth="true" hidden="false" outlineLevel="0" max="22" min="22" style="1" width="12.44"/>
    <col collapsed="false" customWidth="true" hidden="false" outlineLevel="0" max="23" min="23" style="1" width="10.88"/>
    <col collapsed="false" customWidth="true" hidden="false" outlineLevel="0" max="24" min="24" style="1" width="12.88"/>
    <col collapsed="false" customWidth="true" hidden="false" outlineLevel="0" max="25" min="25" style="1" width="10.33"/>
  </cols>
  <sheetData>
    <row r="1" customFormat="false" ht="15.4" hidden="false" customHeight="false" outlineLevel="0" collapsed="false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</row>
    <row r="2" customFormat="false" ht="15.4" hidden="false" customHeight="false" outlineLevel="0" collapsed="false">
      <c r="A2" s="61"/>
      <c r="B2" s="62" t="s">
        <v>56</v>
      </c>
      <c r="C2" s="62"/>
      <c r="D2" s="63" t="s">
        <v>57</v>
      </c>
      <c r="E2" s="63"/>
      <c r="F2" s="64" t="s">
        <v>58</v>
      </c>
      <c r="G2" s="64"/>
      <c r="H2" s="56" t="s">
        <v>59</v>
      </c>
      <c r="I2" s="56"/>
      <c r="J2" s="57" t="s">
        <v>60</v>
      </c>
      <c r="K2" s="57"/>
      <c r="L2" s="57" t="s">
        <v>61</v>
      </c>
      <c r="M2" s="57"/>
      <c r="N2" s="57" t="s">
        <v>62</v>
      </c>
      <c r="O2" s="57"/>
      <c r="P2" s="57" t="s">
        <v>63</v>
      </c>
      <c r="Q2" s="57"/>
      <c r="R2" s="57" t="s">
        <v>64</v>
      </c>
      <c r="S2" s="57"/>
      <c r="T2" s="57" t="s">
        <v>65</v>
      </c>
      <c r="U2" s="57"/>
      <c r="V2" s="57" t="s">
        <v>66</v>
      </c>
      <c r="W2" s="57"/>
      <c r="X2" s="57" t="s">
        <v>67</v>
      </c>
      <c r="Y2" s="57"/>
      <c r="Z2" s="61"/>
      <c r="AA2" s="61"/>
      <c r="AB2" s="61"/>
    </row>
    <row r="3" customFormat="false" ht="15.4" hidden="false" customHeight="false" outlineLevel="0" collapsed="false">
      <c r="A3" s="61"/>
      <c r="B3" s="6" t="s">
        <v>0</v>
      </c>
      <c r="C3" s="7" t="s">
        <v>1</v>
      </c>
      <c r="D3" s="65" t="s">
        <v>0</v>
      </c>
      <c r="E3" s="65" t="s">
        <v>1</v>
      </c>
      <c r="F3" s="7" t="s">
        <v>0</v>
      </c>
      <c r="G3" s="7" t="s">
        <v>1</v>
      </c>
      <c r="H3" s="7" t="s">
        <v>0</v>
      </c>
      <c r="I3" s="8" t="s">
        <v>1</v>
      </c>
      <c r="J3" s="7" t="s">
        <v>0</v>
      </c>
      <c r="K3" s="8" t="s">
        <v>1</v>
      </c>
      <c r="L3" s="7" t="s">
        <v>0</v>
      </c>
      <c r="M3" s="8" t="s">
        <v>1</v>
      </c>
      <c r="N3" s="7" t="s">
        <v>0</v>
      </c>
      <c r="O3" s="8" t="s">
        <v>1</v>
      </c>
      <c r="P3" s="7" t="s">
        <v>0</v>
      </c>
      <c r="Q3" s="8" t="s">
        <v>1</v>
      </c>
      <c r="R3" s="7" t="s">
        <v>0</v>
      </c>
      <c r="S3" s="8" t="s">
        <v>1</v>
      </c>
      <c r="T3" s="7" t="s">
        <v>0</v>
      </c>
      <c r="U3" s="8" t="s">
        <v>1</v>
      </c>
      <c r="V3" s="7" t="s">
        <v>0</v>
      </c>
      <c r="W3" s="8" t="s">
        <v>1</v>
      </c>
      <c r="X3" s="7" t="s">
        <v>0</v>
      </c>
      <c r="Y3" s="8" t="s">
        <v>1</v>
      </c>
      <c r="Z3" s="61"/>
      <c r="AA3" s="61"/>
      <c r="AB3" s="61"/>
    </row>
    <row r="4" customFormat="false" ht="15.4" hidden="false" customHeight="false" outlineLevel="0" collapsed="false">
      <c r="A4" s="9" t="s">
        <v>2</v>
      </c>
      <c r="B4" s="66" t="n">
        <f aca="false">SUM(B5:B17)</f>
        <v>6496.6</v>
      </c>
      <c r="C4" s="67"/>
      <c r="D4" s="66" t="n">
        <f aca="false">SUM(D6:D14)</f>
        <v>807</v>
      </c>
      <c r="E4" s="67"/>
      <c r="F4" s="66" t="n">
        <f aca="false">SUM(F6:F14)</f>
        <v>5804.23</v>
      </c>
      <c r="G4" s="67"/>
      <c r="H4" s="66" t="n">
        <f aca="false">SUM(H6:H16)</f>
        <v>2005.13</v>
      </c>
      <c r="I4" s="67"/>
      <c r="J4" s="66" t="n">
        <f aca="false">SUM(J6:J16)</f>
        <v>2342.7</v>
      </c>
      <c r="K4" s="67"/>
      <c r="L4" s="66" t="n">
        <f aca="false">SUM(L6:L17)</f>
        <v>2392.7</v>
      </c>
      <c r="M4" s="67"/>
      <c r="N4" s="66" t="n">
        <f aca="false">SUM(N6:N16)</f>
        <v>2342.7</v>
      </c>
      <c r="O4" s="67"/>
      <c r="P4" s="66" t="n">
        <f aca="false">SUM(P6:P16)</f>
        <v>2917.6</v>
      </c>
      <c r="Q4" s="67"/>
      <c r="R4" s="66" t="n">
        <f aca="false">SUM(R6:R16)</f>
        <v>1062.99</v>
      </c>
      <c r="S4" s="67"/>
      <c r="T4" s="66" t="n">
        <f aca="false">SUM(T6:T16)</f>
        <v>1603.75</v>
      </c>
      <c r="U4" s="67"/>
      <c r="V4" s="66" t="n">
        <f aca="false">SUM(V6:V16)</f>
        <v>3029.49</v>
      </c>
      <c r="W4" s="67"/>
      <c r="X4" s="66" t="n">
        <f aca="false">SUM(X6:X16)</f>
        <v>212.23</v>
      </c>
      <c r="Y4" s="11"/>
      <c r="Z4" s="61"/>
      <c r="AA4" s="61"/>
      <c r="AB4" s="61"/>
    </row>
    <row r="5" customFormat="false" ht="15.4" hidden="false" customHeight="false" outlineLevel="0" collapsed="false">
      <c r="A5" s="68" t="s">
        <v>93</v>
      </c>
      <c r="B5" s="69" t="n">
        <v>6496.6</v>
      </c>
      <c r="C5" s="70"/>
      <c r="D5" s="71"/>
      <c r="E5" s="21"/>
      <c r="F5" s="71"/>
      <c r="G5" s="21"/>
      <c r="H5" s="71"/>
      <c r="I5" s="21"/>
      <c r="J5" s="71"/>
      <c r="K5" s="21"/>
      <c r="L5" s="71"/>
      <c r="M5" s="21"/>
      <c r="N5" s="71"/>
      <c r="O5" s="21"/>
      <c r="P5" s="71"/>
      <c r="Q5" s="21"/>
      <c r="R5" s="71"/>
      <c r="S5" s="21"/>
      <c r="T5" s="71"/>
      <c r="U5" s="21"/>
      <c r="V5" s="71"/>
      <c r="W5" s="21"/>
      <c r="X5" s="71"/>
      <c r="Y5" s="72"/>
      <c r="Z5" s="61"/>
      <c r="AA5" s="61"/>
      <c r="AB5" s="61"/>
    </row>
    <row r="6" customFormat="false" ht="15.4" hidden="false" customHeight="false" outlineLevel="0" collapsed="false">
      <c r="A6" s="42" t="s">
        <v>3</v>
      </c>
      <c r="B6" s="12"/>
      <c r="C6" s="12"/>
      <c r="D6" s="73" t="n">
        <v>807</v>
      </c>
      <c r="E6" s="14" t="n">
        <v>44595</v>
      </c>
      <c r="F6" s="71" t="n">
        <v>2294</v>
      </c>
      <c r="G6" s="14" t="n">
        <v>44627</v>
      </c>
      <c r="H6" s="71" t="n">
        <v>675.13</v>
      </c>
      <c r="I6" s="14" t="n">
        <v>44675</v>
      </c>
      <c r="J6" s="71" t="n">
        <v>1012.7</v>
      </c>
      <c r="K6" s="14" t="n">
        <v>44711</v>
      </c>
      <c r="L6" s="71" t="n">
        <v>1012.7</v>
      </c>
      <c r="M6" s="14" t="n">
        <v>44742</v>
      </c>
      <c r="N6" s="71" t="n">
        <v>1012.7</v>
      </c>
      <c r="O6" s="14" t="n">
        <v>44769</v>
      </c>
      <c r="P6" s="71" t="n">
        <v>1012.7</v>
      </c>
      <c r="Q6" s="14" t="n">
        <v>44804</v>
      </c>
      <c r="R6" s="71" t="n">
        <v>1012.7</v>
      </c>
      <c r="S6" s="14" t="n">
        <v>44834</v>
      </c>
      <c r="T6" s="71" t="n">
        <v>1603.44</v>
      </c>
      <c r="U6" s="14" t="n">
        <v>44857</v>
      </c>
      <c r="V6" s="71" t="n">
        <v>3029.01</v>
      </c>
      <c r="W6" s="14" t="n">
        <v>44895</v>
      </c>
      <c r="X6" s="71"/>
      <c r="Y6" s="74"/>
      <c r="Z6" s="61"/>
      <c r="AA6" s="61"/>
      <c r="AB6" s="61"/>
    </row>
    <row r="7" customFormat="false" ht="15.4" hidden="false" customHeight="false" outlineLevel="0" collapsed="false">
      <c r="A7" s="42" t="s">
        <v>69</v>
      </c>
      <c r="B7" s="75"/>
      <c r="C7" s="76"/>
      <c r="D7" s="71"/>
      <c r="E7" s="14"/>
      <c r="F7" s="71"/>
      <c r="G7" s="14"/>
      <c r="H7" s="71"/>
      <c r="I7" s="14"/>
      <c r="J7" s="71"/>
      <c r="K7" s="14"/>
      <c r="L7" s="71"/>
      <c r="M7" s="14"/>
      <c r="N7" s="71"/>
      <c r="O7" s="14"/>
      <c r="P7" s="71"/>
      <c r="Q7" s="14"/>
      <c r="R7" s="71"/>
      <c r="S7" s="14"/>
      <c r="T7" s="71"/>
      <c r="U7" s="14"/>
      <c r="V7" s="71"/>
      <c r="W7" s="14"/>
      <c r="X7" s="71" t="n">
        <v>211.79</v>
      </c>
      <c r="Y7" s="74" t="n">
        <v>44912</v>
      </c>
      <c r="Z7" s="61"/>
      <c r="AA7" s="61"/>
      <c r="AB7" s="61"/>
    </row>
    <row r="8" customFormat="false" ht="15.4" hidden="false" customHeight="false" outlineLevel="0" collapsed="false">
      <c r="A8" s="42" t="s">
        <v>94</v>
      </c>
      <c r="B8" s="75"/>
      <c r="C8" s="76"/>
      <c r="D8" s="71"/>
      <c r="E8" s="14"/>
      <c r="F8" s="71"/>
      <c r="G8" s="14"/>
      <c r="H8" s="71" t="n">
        <v>1330</v>
      </c>
      <c r="I8" s="14" t="n">
        <v>44665</v>
      </c>
      <c r="J8" s="71" t="n">
        <v>1330</v>
      </c>
      <c r="K8" s="14" t="n">
        <v>44695</v>
      </c>
      <c r="L8" s="71" t="n">
        <v>1330</v>
      </c>
      <c r="M8" s="14" t="n">
        <v>44726</v>
      </c>
      <c r="N8" s="71" t="n">
        <v>1330</v>
      </c>
      <c r="O8" s="14" t="n">
        <v>44756</v>
      </c>
      <c r="P8" s="71"/>
      <c r="Q8" s="14"/>
      <c r="R8" s="71"/>
      <c r="S8" s="14"/>
      <c r="T8" s="71"/>
      <c r="U8" s="14"/>
      <c r="V8" s="71"/>
      <c r="W8" s="14"/>
      <c r="X8" s="71"/>
      <c r="Y8" s="74"/>
      <c r="Z8" s="61"/>
      <c r="AA8" s="61"/>
      <c r="AB8" s="61"/>
    </row>
    <row r="9" customFormat="false" ht="15.4" hidden="false" customHeight="false" outlineLevel="0" collapsed="false">
      <c r="A9" s="42" t="s">
        <v>95</v>
      </c>
      <c r="B9" s="75"/>
      <c r="C9" s="76"/>
      <c r="D9" s="71"/>
      <c r="E9" s="14"/>
      <c r="F9" s="71" t="n">
        <v>3510.23</v>
      </c>
      <c r="G9" s="14" t="n">
        <v>44635</v>
      </c>
      <c r="H9" s="71"/>
      <c r="I9" s="14"/>
      <c r="J9" s="71"/>
      <c r="K9" s="14"/>
      <c r="L9" s="71"/>
      <c r="M9" s="14"/>
      <c r="N9" s="71"/>
      <c r="O9" s="14"/>
      <c r="P9" s="71"/>
      <c r="Q9" s="14"/>
      <c r="R9" s="71"/>
      <c r="S9" s="14"/>
      <c r="T9" s="71"/>
      <c r="U9" s="14"/>
      <c r="V9" s="71"/>
      <c r="W9" s="14"/>
      <c r="X9" s="71"/>
      <c r="Y9" s="74"/>
      <c r="Z9" s="61"/>
      <c r="AA9" s="61"/>
      <c r="AB9" s="61"/>
    </row>
    <row r="10" customFormat="false" ht="15.4" hidden="false" customHeight="false" outlineLevel="0" collapsed="false">
      <c r="A10" s="42" t="s">
        <v>96</v>
      </c>
      <c r="B10" s="71"/>
      <c r="C10" s="14"/>
      <c r="D10" s="71"/>
      <c r="E10" s="14"/>
      <c r="F10" s="71"/>
      <c r="G10" s="14"/>
      <c r="H10" s="71"/>
      <c r="I10" s="14"/>
      <c r="J10" s="71"/>
      <c r="K10" s="14"/>
      <c r="L10" s="71"/>
      <c r="M10" s="14"/>
      <c r="N10" s="71"/>
      <c r="O10" s="14"/>
      <c r="P10" s="71" t="n">
        <v>400</v>
      </c>
      <c r="Q10" s="14" t="n">
        <v>44782</v>
      </c>
      <c r="R10" s="71"/>
      <c r="S10" s="14"/>
      <c r="T10" s="71"/>
      <c r="U10" s="14"/>
      <c r="V10" s="71"/>
      <c r="W10" s="14"/>
      <c r="X10" s="71"/>
      <c r="Y10" s="74"/>
      <c r="Z10" s="61"/>
      <c r="AA10" s="61"/>
      <c r="AB10" s="61"/>
    </row>
    <row r="11" customFormat="false" ht="15.4" hidden="false" customHeight="false" outlineLevel="0" collapsed="false">
      <c r="A11" s="42" t="s">
        <v>97</v>
      </c>
      <c r="B11" s="71"/>
      <c r="C11" s="14"/>
      <c r="D11" s="71"/>
      <c r="E11" s="14"/>
      <c r="F11" s="71"/>
      <c r="G11" s="14"/>
      <c r="H11" s="71"/>
      <c r="I11" s="14"/>
      <c r="J11" s="71"/>
      <c r="K11" s="14"/>
      <c r="L11" s="71"/>
      <c r="M11" s="14"/>
      <c r="N11" s="71"/>
      <c r="O11" s="14"/>
      <c r="P11" s="71" t="n">
        <v>104.9</v>
      </c>
      <c r="Q11" s="14" t="n">
        <v>44785</v>
      </c>
      <c r="R11" s="71"/>
      <c r="S11" s="14"/>
      <c r="T11" s="71"/>
      <c r="U11" s="14"/>
      <c r="V11" s="71"/>
      <c r="W11" s="14"/>
      <c r="X11" s="71"/>
      <c r="Y11" s="74"/>
      <c r="Z11" s="61"/>
      <c r="AA11" s="61"/>
      <c r="AB11" s="61"/>
    </row>
    <row r="12" customFormat="false" ht="15.4" hidden="false" customHeight="false" outlineLevel="0" collapsed="false">
      <c r="A12" s="42" t="s">
        <v>98</v>
      </c>
      <c r="B12" s="71"/>
      <c r="C12" s="14"/>
      <c r="D12" s="71"/>
      <c r="E12" s="14"/>
      <c r="F12" s="71"/>
      <c r="G12" s="14"/>
      <c r="H12" s="71"/>
      <c r="I12" s="14"/>
      <c r="J12" s="71"/>
      <c r="K12" s="14"/>
      <c r="L12" s="71"/>
      <c r="M12" s="14"/>
      <c r="N12" s="71"/>
      <c r="O12" s="14"/>
      <c r="P12" s="71"/>
      <c r="Q12" s="14"/>
      <c r="R12" s="71" t="n">
        <v>0.29</v>
      </c>
      <c r="S12" s="14" t="n">
        <v>44818</v>
      </c>
      <c r="T12" s="71" t="n">
        <v>0.31</v>
      </c>
      <c r="U12" s="14" t="n">
        <v>44848</v>
      </c>
      <c r="V12" s="71" t="n">
        <v>0.48</v>
      </c>
      <c r="W12" s="14" t="n">
        <v>44883</v>
      </c>
      <c r="X12" s="71" t="n">
        <v>0.44</v>
      </c>
      <c r="Y12" s="74" t="n">
        <v>44908</v>
      </c>
      <c r="Z12" s="61"/>
      <c r="AA12" s="61"/>
      <c r="AB12" s="61"/>
    </row>
    <row r="13" customFormat="false" ht="15.4" hidden="false" customHeight="false" outlineLevel="0" collapsed="false">
      <c r="A13" s="42" t="s">
        <v>71</v>
      </c>
      <c r="B13" s="71"/>
      <c r="C13" s="14"/>
      <c r="D13" s="71"/>
      <c r="E13" s="14"/>
      <c r="F13" s="71"/>
      <c r="G13" s="14"/>
      <c r="H13" s="71"/>
      <c r="I13" s="14"/>
      <c r="J13" s="71"/>
      <c r="K13" s="14"/>
      <c r="L13" s="71"/>
      <c r="M13" s="14"/>
      <c r="N13" s="71"/>
      <c r="O13" s="14"/>
      <c r="P13" s="71"/>
      <c r="Q13" s="14"/>
      <c r="R13" s="71"/>
      <c r="S13" s="14"/>
      <c r="T13" s="71"/>
      <c r="U13" s="14"/>
      <c r="V13" s="71"/>
      <c r="W13" s="14"/>
      <c r="X13" s="71"/>
      <c r="Y13" s="74"/>
      <c r="Z13" s="61"/>
      <c r="AA13" s="61"/>
      <c r="AB13" s="61"/>
    </row>
    <row r="14" customFormat="false" ht="15.4" hidden="false" customHeight="false" outlineLevel="0" collapsed="false">
      <c r="A14" s="42" t="s">
        <v>99</v>
      </c>
      <c r="B14" s="71"/>
      <c r="C14" s="14"/>
      <c r="D14" s="71"/>
      <c r="E14" s="14"/>
      <c r="F14" s="71"/>
      <c r="G14" s="14"/>
      <c r="H14" s="71"/>
      <c r="I14" s="12"/>
      <c r="J14" s="71"/>
      <c r="K14" s="14"/>
      <c r="L14" s="71"/>
      <c r="M14" s="14"/>
      <c r="N14" s="71"/>
      <c r="O14" s="14"/>
      <c r="P14" s="71" t="n">
        <v>1400</v>
      </c>
      <c r="Q14" s="14" t="n">
        <v>44778</v>
      </c>
      <c r="R14" s="71"/>
      <c r="S14" s="14"/>
      <c r="T14" s="71"/>
      <c r="U14" s="14"/>
      <c r="V14" s="71"/>
      <c r="W14" s="14"/>
      <c r="X14" s="71"/>
      <c r="Y14" s="74"/>
      <c r="Z14" s="61"/>
      <c r="AA14" s="61"/>
      <c r="AB14" s="61"/>
    </row>
    <row r="15" customFormat="false" ht="15.4" hidden="false" customHeight="false" outlineLevel="0" collapsed="false">
      <c r="A15" s="42" t="s">
        <v>100</v>
      </c>
      <c r="B15" s="71"/>
      <c r="C15" s="14"/>
      <c r="D15" s="71"/>
      <c r="E15" s="14"/>
      <c r="F15" s="71"/>
      <c r="G15" s="14"/>
      <c r="H15" s="71"/>
      <c r="I15" s="12"/>
      <c r="J15" s="71"/>
      <c r="K15" s="14"/>
      <c r="L15" s="71"/>
      <c r="M15" s="14"/>
      <c r="N15" s="71"/>
      <c r="O15" s="14"/>
      <c r="P15" s="71"/>
      <c r="Q15" s="14"/>
      <c r="R15" s="71" t="n">
        <v>50</v>
      </c>
      <c r="S15" s="14" t="n">
        <v>44847</v>
      </c>
      <c r="T15" s="71"/>
      <c r="U15" s="14"/>
      <c r="V15" s="71"/>
      <c r="W15" s="14"/>
      <c r="X15" s="71"/>
      <c r="Y15" s="74"/>
      <c r="Z15" s="61"/>
      <c r="AA15" s="61"/>
      <c r="AB15" s="61"/>
    </row>
    <row r="16" customFormat="false" ht="15.4" hidden="false" customHeight="false" outlineLevel="0" collapsed="false">
      <c r="A16" s="42" t="s">
        <v>6</v>
      </c>
      <c r="B16" s="71"/>
      <c r="C16" s="14"/>
      <c r="D16" s="71"/>
      <c r="E16" s="14"/>
      <c r="F16" s="71"/>
      <c r="G16" s="14"/>
      <c r="H16" s="71"/>
      <c r="I16" s="14"/>
      <c r="J16" s="71"/>
      <c r="K16" s="14"/>
      <c r="L16" s="71"/>
      <c r="M16" s="14"/>
      <c r="N16" s="71"/>
      <c r="O16" s="14"/>
      <c r="P16" s="71"/>
      <c r="Q16" s="14"/>
      <c r="R16" s="71"/>
      <c r="S16" s="14"/>
      <c r="T16" s="71"/>
      <c r="U16" s="14"/>
      <c r="V16" s="71"/>
      <c r="W16" s="14"/>
      <c r="X16" s="71"/>
      <c r="Y16" s="74"/>
      <c r="Z16" s="61"/>
      <c r="AA16" s="61"/>
      <c r="AB16" s="61"/>
    </row>
    <row r="17" customFormat="false" ht="15.4" hidden="false" customHeight="false" outlineLevel="0" collapsed="false">
      <c r="A17" s="42" t="s">
        <v>101</v>
      </c>
      <c r="B17" s="71"/>
      <c r="C17" s="14"/>
      <c r="D17" s="71"/>
      <c r="E17" s="14"/>
      <c r="F17" s="71"/>
      <c r="G17" s="14"/>
      <c r="H17" s="71"/>
      <c r="I17" s="14"/>
      <c r="J17" s="71"/>
      <c r="K17" s="14"/>
      <c r="L17" s="71" t="n">
        <v>50</v>
      </c>
      <c r="M17" s="14" t="n">
        <v>44719</v>
      </c>
      <c r="N17" s="71"/>
      <c r="O17" s="14"/>
      <c r="P17" s="71"/>
      <c r="Q17" s="14"/>
      <c r="R17" s="71"/>
      <c r="S17" s="14"/>
      <c r="T17" s="71"/>
      <c r="U17" s="14"/>
      <c r="V17" s="71"/>
      <c r="W17" s="14"/>
      <c r="X17" s="71"/>
      <c r="Y17" s="74"/>
      <c r="Z17" s="61"/>
      <c r="AA17" s="61"/>
      <c r="AB17" s="61"/>
    </row>
    <row r="18" customFormat="false" ht="15.4" hidden="false" customHeight="false" outlineLevel="0" collapsed="false">
      <c r="A18" s="19" t="s">
        <v>8</v>
      </c>
      <c r="B18" s="10" t="n">
        <f aca="false">SUM(B19:B43)</f>
        <v>914.48</v>
      </c>
      <c r="C18" s="11"/>
      <c r="D18" s="10" t="n">
        <f aca="false">SUM(D19:D43)</f>
        <v>6108.1</v>
      </c>
      <c r="E18" s="11"/>
      <c r="F18" s="10" t="n">
        <f aca="false">SUM(F19:F43)</f>
        <v>851.55</v>
      </c>
      <c r="G18" s="11"/>
      <c r="H18" s="10" t="n">
        <f aca="false">SUM(H19:H43)</f>
        <v>4814.14</v>
      </c>
      <c r="I18" s="11"/>
      <c r="J18" s="10" t="n">
        <f aca="false">SUM(J19:J43)</f>
        <v>1084.01</v>
      </c>
      <c r="K18" s="11"/>
      <c r="L18" s="10" t="n">
        <f aca="false">SUM(L19:L43)</f>
        <v>1091.08</v>
      </c>
      <c r="M18" s="11"/>
      <c r="N18" s="10" t="n">
        <f aca="false">SUM(N19:N43)</f>
        <v>4889.51</v>
      </c>
      <c r="O18" s="11"/>
      <c r="P18" s="10" t="n">
        <f aca="false">SUM(P19:P43)</f>
        <v>4334.17</v>
      </c>
      <c r="Q18" s="11"/>
      <c r="R18" s="10" t="n">
        <f aca="false">SUM(R19:R43)</f>
        <v>848.02</v>
      </c>
      <c r="S18" s="11"/>
      <c r="T18" s="10" t="n">
        <f aca="false">SUM(T19:T43)</f>
        <v>925.98</v>
      </c>
      <c r="U18" s="11"/>
      <c r="V18" s="10" t="n">
        <f aca="false">SUM(V19:V43)</f>
        <v>820.52</v>
      </c>
      <c r="W18" s="11"/>
      <c r="X18" s="10" t="n">
        <f aca="false">SUM(X19:X43)</f>
        <v>3560.54</v>
      </c>
      <c r="Y18" s="21"/>
      <c r="Z18" s="61"/>
      <c r="AA18" s="61"/>
      <c r="AB18" s="61"/>
    </row>
    <row r="19" customFormat="false" ht="15.4" hidden="false" customHeight="false" outlineLevel="0" collapsed="false">
      <c r="A19" s="12" t="s">
        <v>9</v>
      </c>
      <c r="B19" s="60"/>
      <c r="C19" s="14"/>
      <c r="D19" s="22"/>
      <c r="E19" s="14"/>
      <c r="F19" s="22"/>
      <c r="G19" s="14"/>
      <c r="H19" s="22"/>
      <c r="I19" s="14"/>
      <c r="J19" s="22"/>
      <c r="K19" s="14"/>
      <c r="L19" s="22"/>
      <c r="M19" s="14"/>
      <c r="N19" s="22"/>
      <c r="O19" s="14"/>
      <c r="P19" s="22"/>
      <c r="Q19" s="14"/>
      <c r="R19" s="22"/>
      <c r="S19" s="14"/>
      <c r="T19" s="22"/>
      <c r="U19" s="14"/>
      <c r="V19" s="22"/>
      <c r="W19" s="14"/>
      <c r="X19" s="22"/>
      <c r="Y19" s="14"/>
      <c r="Z19" s="61"/>
      <c r="AA19" s="61"/>
      <c r="AB19" s="61"/>
    </row>
    <row r="20" customFormat="false" ht="15.4" hidden="false" customHeight="false" outlineLevel="0" collapsed="false">
      <c r="A20" s="12" t="s">
        <v>72</v>
      </c>
      <c r="B20" s="22" t="n">
        <v>59.9</v>
      </c>
      <c r="C20" s="23" t="n">
        <v>44566</v>
      </c>
      <c r="D20" s="22" t="n">
        <v>59.9</v>
      </c>
      <c r="E20" s="23" t="n">
        <v>44598</v>
      </c>
      <c r="F20" s="22" t="n">
        <v>79.9</v>
      </c>
      <c r="G20" s="23" t="n">
        <v>44627</v>
      </c>
      <c r="H20" s="22" t="n">
        <v>59.9</v>
      </c>
      <c r="I20" s="23" t="n">
        <v>44669</v>
      </c>
      <c r="J20" s="22" t="n">
        <v>61.9</v>
      </c>
      <c r="K20" s="23" t="n">
        <v>44696</v>
      </c>
      <c r="L20" s="22" t="n">
        <v>59.9</v>
      </c>
      <c r="M20" s="23" t="n">
        <v>44731</v>
      </c>
      <c r="N20" s="22"/>
      <c r="O20" s="23"/>
      <c r="P20" s="22" t="n">
        <v>30</v>
      </c>
      <c r="Q20" s="23" t="n">
        <v>44790</v>
      </c>
      <c r="R20" s="22" t="n">
        <v>119</v>
      </c>
      <c r="S20" s="23"/>
      <c r="T20" s="22"/>
      <c r="U20" s="23"/>
      <c r="V20" s="22"/>
      <c r="W20" s="23"/>
      <c r="X20" s="22"/>
      <c r="Y20" s="23"/>
      <c r="Z20" s="61"/>
      <c r="AA20" s="61"/>
      <c r="AB20" s="61"/>
    </row>
    <row r="21" customFormat="false" ht="15.4" hidden="false" customHeight="false" outlineLevel="0" collapsed="false">
      <c r="A21" s="12" t="s">
        <v>102</v>
      </c>
      <c r="B21" s="22"/>
      <c r="C21" s="23"/>
      <c r="D21" s="22"/>
      <c r="E21" s="23"/>
      <c r="F21" s="22"/>
      <c r="G21" s="23"/>
      <c r="H21" s="22"/>
      <c r="I21" s="23"/>
      <c r="J21" s="22"/>
      <c r="K21" s="23"/>
      <c r="L21" s="22"/>
      <c r="M21" s="23"/>
      <c r="N21" s="22"/>
      <c r="O21" s="23"/>
      <c r="P21" s="22"/>
      <c r="Q21" s="23"/>
      <c r="R21" s="22"/>
      <c r="S21" s="23"/>
      <c r="T21" s="22" t="n">
        <v>126.99</v>
      </c>
      <c r="U21" s="23" t="n">
        <v>44849</v>
      </c>
      <c r="V21" s="22" t="n">
        <v>192.25</v>
      </c>
      <c r="W21" s="23" t="n">
        <v>44877</v>
      </c>
      <c r="X21" s="22" t="n">
        <v>179.9</v>
      </c>
      <c r="Y21" s="23" t="n">
        <v>44905</v>
      </c>
      <c r="Z21" s="61"/>
      <c r="AA21" s="61"/>
      <c r="AB21" s="61"/>
    </row>
    <row r="22" customFormat="false" ht="15.4" hidden="false" customHeight="false" outlineLevel="0" collapsed="false">
      <c r="A22" s="12" t="s">
        <v>73</v>
      </c>
      <c r="B22" s="22"/>
      <c r="C22" s="23"/>
      <c r="D22" s="22" t="n">
        <v>30</v>
      </c>
      <c r="E22" s="23" t="n">
        <v>44597</v>
      </c>
      <c r="F22" s="22"/>
      <c r="G22" s="23"/>
      <c r="H22" s="22" t="n">
        <v>30</v>
      </c>
      <c r="I22" s="23" t="n">
        <v>44652</v>
      </c>
      <c r="J22" s="22" t="n">
        <v>30</v>
      </c>
      <c r="K22" s="23" t="n">
        <v>44709</v>
      </c>
      <c r="L22" s="22"/>
      <c r="M22" s="23"/>
      <c r="N22" s="22" t="n">
        <v>30</v>
      </c>
      <c r="O22" s="23" t="n">
        <v>44749</v>
      </c>
      <c r="P22" s="22"/>
      <c r="Q22" s="23"/>
      <c r="R22" s="22"/>
      <c r="S22" s="23"/>
      <c r="T22" s="22" t="n">
        <v>30</v>
      </c>
      <c r="U22" s="23" t="n">
        <v>44845</v>
      </c>
      <c r="V22" s="22"/>
      <c r="W22" s="23"/>
      <c r="X22" s="22"/>
      <c r="Y22" s="23"/>
      <c r="Z22" s="61"/>
      <c r="AA22" s="61"/>
      <c r="AB22" s="61"/>
    </row>
    <row r="23" customFormat="false" ht="15.4" hidden="false" customHeight="false" outlineLevel="0" collapsed="false">
      <c r="A23" s="12" t="s">
        <v>74</v>
      </c>
      <c r="B23" s="22" t="n">
        <v>30.81</v>
      </c>
      <c r="C23" s="23" t="n">
        <v>44571</v>
      </c>
      <c r="D23" s="22"/>
      <c r="E23" s="23"/>
      <c r="F23" s="22" t="n">
        <v>23.49</v>
      </c>
      <c r="G23" s="23" t="n">
        <v>44651</v>
      </c>
      <c r="H23" s="22" t="n">
        <v>42.64</v>
      </c>
      <c r="I23" s="23" t="n">
        <v>44653</v>
      </c>
      <c r="J23" s="22" t="n">
        <v>12.47</v>
      </c>
      <c r="K23" s="23" t="n">
        <v>44710</v>
      </c>
      <c r="L23" s="22"/>
      <c r="M23" s="23"/>
      <c r="N23" s="22" t="n">
        <v>34.54</v>
      </c>
      <c r="O23" s="23" t="n">
        <v>44755</v>
      </c>
      <c r="P23" s="22"/>
      <c r="Q23" s="23"/>
      <c r="R23" s="22"/>
      <c r="S23" s="23"/>
      <c r="T23" s="22" t="n">
        <v>224.08</v>
      </c>
      <c r="U23" s="23" t="n">
        <v>44862</v>
      </c>
      <c r="X23" s="22" t="n">
        <v>72.25</v>
      </c>
      <c r="Y23" s="23" t="n">
        <v>44867</v>
      </c>
      <c r="Z23" s="61"/>
      <c r="AA23" s="61"/>
      <c r="AB23" s="61"/>
    </row>
    <row r="24" customFormat="false" ht="15.4" hidden="false" customHeight="false" outlineLevel="0" collapsed="false">
      <c r="A24" s="12" t="s">
        <v>76</v>
      </c>
      <c r="B24" s="22" t="n">
        <v>30</v>
      </c>
      <c r="C24" s="23" t="n">
        <v>44575</v>
      </c>
      <c r="D24" s="22" t="n">
        <v>15</v>
      </c>
      <c r="E24" s="23"/>
      <c r="F24" s="22" t="n">
        <v>45</v>
      </c>
      <c r="G24" s="23" t="n">
        <v>44625</v>
      </c>
      <c r="H24" s="22" t="n">
        <v>30</v>
      </c>
      <c r="I24" s="23" t="n">
        <v>44659</v>
      </c>
      <c r="J24" s="22" t="n">
        <v>15</v>
      </c>
      <c r="K24" s="23" t="n">
        <v>44685</v>
      </c>
      <c r="L24" s="22" t="n">
        <v>15</v>
      </c>
      <c r="M24" s="23" t="n">
        <v>44728</v>
      </c>
      <c r="N24" s="22" t="n">
        <v>30</v>
      </c>
      <c r="O24" s="23" t="n">
        <v>44749</v>
      </c>
      <c r="P24" s="22" t="n">
        <v>27</v>
      </c>
      <c r="Q24" s="23" t="n">
        <v>44777</v>
      </c>
      <c r="R24" s="22"/>
      <c r="S24" s="23"/>
      <c r="T24" s="22" t="n">
        <v>15</v>
      </c>
      <c r="U24" s="23" t="n">
        <v>44835</v>
      </c>
      <c r="V24" s="22" t="n">
        <v>15</v>
      </c>
      <c r="W24" s="23" t="n">
        <v>44883</v>
      </c>
      <c r="X24" s="22" t="n">
        <v>35</v>
      </c>
      <c r="Y24" s="23" t="n">
        <v>44912</v>
      </c>
      <c r="Z24" s="61"/>
      <c r="AA24" s="61"/>
      <c r="AB24" s="61"/>
    </row>
    <row r="25" customFormat="false" ht="15.4" hidden="false" customHeight="false" outlineLevel="0" collapsed="false">
      <c r="A25" s="12" t="s">
        <v>103</v>
      </c>
      <c r="B25" s="12"/>
      <c r="C25" s="12"/>
      <c r="D25" s="22" t="n">
        <v>79.9</v>
      </c>
      <c r="E25" s="23" t="n">
        <v>44594</v>
      </c>
      <c r="F25" s="22"/>
      <c r="G25" s="23"/>
      <c r="H25" s="22"/>
      <c r="I25" s="23"/>
      <c r="J25" s="22"/>
      <c r="K25" s="23"/>
      <c r="L25" s="22"/>
      <c r="M25" s="23"/>
      <c r="N25" s="22"/>
      <c r="O25" s="23"/>
      <c r="P25" s="22" t="n">
        <v>3799.97</v>
      </c>
      <c r="Q25" s="23" t="n">
        <v>44782</v>
      </c>
      <c r="R25" s="22" t="n">
        <v>218.79</v>
      </c>
      <c r="S25" s="23" t="n">
        <v>44805</v>
      </c>
      <c r="T25" s="22"/>
      <c r="U25" s="23"/>
      <c r="V25" s="22" t="n">
        <v>155.9</v>
      </c>
      <c r="W25" s="23" t="n">
        <v>44877</v>
      </c>
      <c r="X25" s="22"/>
      <c r="Y25" s="23"/>
      <c r="Z25" s="61"/>
      <c r="AA25" s="61"/>
      <c r="AB25" s="61"/>
    </row>
    <row r="26" customFormat="false" ht="15.4" hidden="false" customHeight="false" outlineLevel="0" collapsed="false">
      <c r="A26" s="12" t="s">
        <v>104</v>
      </c>
      <c r="B26" s="12"/>
      <c r="C26" s="12"/>
      <c r="D26" s="22"/>
      <c r="E26" s="23"/>
      <c r="F26" s="22"/>
      <c r="G26" s="23"/>
      <c r="H26" s="22"/>
      <c r="I26" s="23"/>
      <c r="J26" s="22"/>
      <c r="K26" s="23"/>
      <c r="L26" s="22"/>
      <c r="M26" s="23"/>
      <c r="N26" s="22"/>
      <c r="O26" s="23"/>
      <c r="P26" s="22" t="n">
        <v>6</v>
      </c>
      <c r="Q26" s="23" t="n">
        <v>44800</v>
      </c>
      <c r="R26" s="22"/>
      <c r="S26" s="23"/>
      <c r="T26" s="22" t="n">
        <v>10</v>
      </c>
      <c r="U26" s="23" t="n">
        <v>44846</v>
      </c>
      <c r="V26" s="22"/>
      <c r="W26" s="23"/>
      <c r="X26" s="22"/>
      <c r="Y26" s="23"/>
      <c r="Z26" s="61"/>
      <c r="AA26" s="61"/>
      <c r="AB26" s="61"/>
    </row>
    <row r="27" customFormat="false" ht="15.4" hidden="false" customHeight="false" outlineLevel="0" collapsed="false">
      <c r="A27" s="12" t="s">
        <v>105</v>
      </c>
      <c r="B27" s="22"/>
      <c r="C27" s="23"/>
      <c r="D27" s="22" t="n">
        <v>139.9</v>
      </c>
      <c r="E27" s="23" t="n">
        <v>44609</v>
      </c>
      <c r="F27" s="22"/>
      <c r="G27" s="23"/>
      <c r="H27" s="22"/>
      <c r="I27" s="23"/>
      <c r="J27" s="22"/>
      <c r="K27" s="23"/>
      <c r="L27" s="22" t="n">
        <v>276.9</v>
      </c>
      <c r="M27" s="23" t="n">
        <v>44719</v>
      </c>
      <c r="N27" s="22"/>
      <c r="O27" s="23"/>
      <c r="P27" s="22"/>
      <c r="Q27" s="23"/>
      <c r="R27" s="22"/>
      <c r="S27" s="23"/>
      <c r="T27" s="22" t="n">
        <v>65.14</v>
      </c>
      <c r="U27" s="23" t="n">
        <v>44849</v>
      </c>
      <c r="V27" s="22"/>
      <c r="W27" s="23"/>
      <c r="X27" s="22"/>
      <c r="Y27" s="23"/>
      <c r="Z27" s="61"/>
      <c r="AA27" s="61"/>
      <c r="AB27" s="61"/>
    </row>
    <row r="28" customFormat="false" ht="15.4" hidden="false" customHeight="false" outlineLevel="0" collapsed="false">
      <c r="A28" s="12" t="s">
        <v>106</v>
      </c>
      <c r="B28" s="22"/>
      <c r="C28" s="23"/>
      <c r="D28" s="22"/>
      <c r="E28" s="23"/>
      <c r="F28" s="22" t="n">
        <v>36</v>
      </c>
      <c r="G28" s="23" t="n">
        <v>44635</v>
      </c>
      <c r="H28" s="22" t="n">
        <v>10</v>
      </c>
      <c r="I28" s="23" t="n">
        <v>44673</v>
      </c>
      <c r="J28" s="12"/>
      <c r="K28" s="12"/>
      <c r="L28" s="22" t="n">
        <v>43.6</v>
      </c>
      <c r="M28" s="23" t="n">
        <v>44719</v>
      </c>
      <c r="N28" s="22" t="n">
        <v>105</v>
      </c>
      <c r="O28" s="23" t="n">
        <v>44746</v>
      </c>
      <c r="P28" s="22"/>
      <c r="Q28" s="23"/>
      <c r="R28" s="22"/>
      <c r="S28" s="23"/>
      <c r="T28" s="22" t="n">
        <v>79.9</v>
      </c>
      <c r="U28" s="23" t="n">
        <v>44856</v>
      </c>
      <c r="V28" s="22"/>
      <c r="W28" s="23"/>
      <c r="X28" s="22"/>
      <c r="Y28" s="23"/>
      <c r="Z28" s="61"/>
      <c r="AA28" s="61"/>
      <c r="AB28" s="61"/>
    </row>
    <row r="29" customFormat="false" ht="15.4" hidden="false" customHeight="false" outlineLevel="0" collapsed="false">
      <c r="A29" s="12" t="s">
        <v>107</v>
      </c>
      <c r="B29" s="22"/>
      <c r="C29" s="23"/>
      <c r="D29" s="22"/>
      <c r="E29" s="23"/>
      <c r="F29" s="22"/>
      <c r="G29" s="23"/>
      <c r="H29" s="22" t="n">
        <v>50</v>
      </c>
      <c r="I29" s="23" t="n">
        <v>44665</v>
      </c>
      <c r="J29" s="22"/>
      <c r="K29" s="23"/>
      <c r="L29" s="22"/>
      <c r="M29" s="23"/>
      <c r="N29" s="22"/>
      <c r="O29" s="23"/>
      <c r="P29" s="22"/>
      <c r="Q29" s="23"/>
      <c r="R29" s="22"/>
      <c r="S29" s="23"/>
      <c r="T29" s="22"/>
      <c r="U29" s="23"/>
      <c r="V29" s="22"/>
      <c r="W29" s="23"/>
      <c r="X29" s="22" t="n">
        <v>37</v>
      </c>
      <c r="Y29" s="23" t="n">
        <v>44905</v>
      </c>
      <c r="Z29" s="61"/>
      <c r="AA29" s="61"/>
      <c r="AB29" s="61"/>
    </row>
    <row r="30" customFormat="false" ht="15.4" hidden="false" customHeight="false" outlineLevel="0" collapsed="false">
      <c r="A30" s="12" t="s">
        <v>108</v>
      </c>
      <c r="B30" s="22"/>
      <c r="C30" s="23"/>
      <c r="D30" s="22" t="n">
        <v>290</v>
      </c>
      <c r="E30" s="23" t="n">
        <v>44615</v>
      </c>
      <c r="F30" s="22" t="n">
        <v>180</v>
      </c>
      <c r="G30" s="23" t="n">
        <v>44649</v>
      </c>
      <c r="H30" s="22" t="n">
        <v>180</v>
      </c>
      <c r="I30" s="23" t="n">
        <v>44672</v>
      </c>
      <c r="J30" s="22" t="n">
        <v>320</v>
      </c>
      <c r="K30" s="23" t="n">
        <v>44685</v>
      </c>
      <c r="L30" s="22"/>
      <c r="M30" s="23"/>
      <c r="N30" s="22"/>
      <c r="O30" s="23"/>
      <c r="P30" s="22"/>
      <c r="Q30" s="23"/>
      <c r="R30" s="22"/>
      <c r="S30" s="23"/>
      <c r="T30" s="22"/>
      <c r="U30" s="23"/>
      <c r="V30" s="22"/>
      <c r="W30" s="23"/>
      <c r="X30" s="22"/>
      <c r="Y30" s="23"/>
      <c r="Z30" s="61"/>
      <c r="AA30" s="61"/>
      <c r="AB30" s="61"/>
    </row>
    <row r="31" customFormat="false" ht="15.4" hidden="false" customHeight="false" outlineLevel="0" collapsed="false">
      <c r="A31" s="12" t="s">
        <v>82</v>
      </c>
      <c r="B31" s="22"/>
      <c r="C31" s="23"/>
      <c r="D31" s="22" t="n">
        <v>4700</v>
      </c>
      <c r="E31" s="23" t="n">
        <v>44616</v>
      </c>
      <c r="F31" s="22"/>
      <c r="G31" s="23"/>
      <c r="H31" s="22"/>
      <c r="I31" s="23"/>
      <c r="J31" s="22"/>
      <c r="K31" s="23"/>
      <c r="L31" s="22"/>
      <c r="M31" s="23"/>
      <c r="N31" s="22"/>
      <c r="O31" s="23"/>
      <c r="P31" s="22"/>
      <c r="Q31" s="23"/>
      <c r="R31" s="22"/>
      <c r="S31" s="23"/>
      <c r="T31" s="22"/>
      <c r="U31" s="23"/>
      <c r="V31" s="22"/>
      <c r="W31" s="23"/>
      <c r="X31" s="22"/>
      <c r="Y31" s="23"/>
      <c r="Z31" s="61"/>
      <c r="AA31" s="61"/>
      <c r="AB31" s="61"/>
    </row>
    <row r="32" customFormat="false" ht="15.4" hidden="false" customHeight="false" outlineLevel="0" collapsed="false">
      <c r="A32" s="12" t="s">
        <v>109</v>
      </c>
      <c r="B32" s="22"/>
      <c r="C32" s="23"/>
      <c r="D32" s="22"/>
      <c r="E32" s="23"/>
      <c r="F32" s="22"/>
      <c r="G32" s="23"/>
      <c r="H32" s="22" t="n">
        <v>4000</v>
      </c>
      <c r="I32" s="23" t="n">
        <v>44657</v>
      </c>
      <c r="J32" s="22"/>
      <c r="K32" s="23"/>
      <c r="L32" s="22"/>
      <c r="M32" s="23"/>
      <c r="N32" s="22" t="n">
        <v>2993.94</v>
      </c>
      <c r="O32" s="23" t="n">
        <v>44754</v>
      </c>
      <c r="P32" s="22" t="n">
        <v>200</v>
      </c>
      <c r="Q32" s="23" t="n">
        <v>44785</v>
      </c>
      <c r="R32" s="22"/>
      <c r="S32" s="23"/>
      <c r="T32" s="22"/>
      <c r="U32" s="23"/>
      <c r="V32" s="22"/>
      <c r="W32" s="23"/>
      <c r="X32" s="22" t="n">
        <v>2692.89</v>
      </c>
      <c r="Y32" s="23" t="n">
        <v>44907</v>
      </c>
      <c r="Z32" s="61"/>
      <c r="AA32" s="61"/>
      <c r="AB32" s="61"/>
    </row>
    <row r="33" customFormat="false" ht="15" hidden="false" customHeight="true" outlineLevel="0" collapsed="false">
      <c r="A33" s="12" t="s">
        <v>110</v>
      </c>
      <c r="B33" s="22" t="n">
        <v>95</v>
      </c>
      <c r="C33" s="23" t="n">
        <v>44585</v>
      </c>
      <c r="D33" s="22"/>
      <c r="E33" s="23"/>
      <c r="F33" s="22"/>
      <c r="G33" s="23"/>
      <c r="H33" s="22"/>
      <c r="I33" s="23"/>
      <c r="J33" s="22"/>
      <c r="K33" s="23"/>
      <c r="L33" s="22"/>
      <c r="M33" s="23"/>
      <c r="N33" s="22" t="n">
        <v>1033.25</v>
      </c>
      <c r="O33" s="23" t="n">
        <v>44758</v>
      </c>
      <c r="P33" s="22"/>
      <c r="Q33" s="23"/>
      <c r="R33" s="22"/>
      <c r="S33" s="23"/>
      <c r="T33" s="22"/>
      <c r="U33" s="23"/>
      <c r="V33" s="22"/>
      <c r="W33" s="23"/>
      <c r="X33" s="22"/>
      <c r="Y33" s="23"/>
      <c r="Z33" s="61"/>
      <c r="AA33" s="61"/>
      <c r="AB33" s="61"/>
    </row>
    <row r="34" customFormat="false" ht="15.4" hidden="false" customHeight="false" outlineLevel="0" collapsed="false">
      <c r="A34" s="12" t="s">
        <v>84</v>
      </c>
      <c r="B34" s="22" t="n">
        <v>43</v>
      </c>
      <c r="C34" s="23" t="n">
        <v>44578</v>
      </c>
      <c r="D34" s="22" t="n">
        <v>93.2</v>
      </c>
      <c r="E34" s="23" t="n">
        <v>44603</v>
      </c>
      <c r="F34" s="22" t="n">
        <v>100</v>
      </c>
      <c r="G34" s="23" t="n">
        <v>44648</v>
      </c>
      <c r="H34" s="22" t="n">
        <v>19.49</v>
      </c>
      <c r="I34" s="23" t="n">
        <v>44673</v>
      </c>
      <c r="J34" s="22" t="n">
        <v>86.76</v>
      </c>
      <c r="K34" s="23" t="n">
        <v>44688</v>
      </c>
      <c r="L34" s="22"/>
      <c r="M34" s="23"/>
      <c r="N34" s="22" t="n">
        <v>63.5</v>
      </c>
      <c r="O34" s="23" t="n">
        <v>44751</v>
      </c>
      <c r="P34" s="22"/>
      <c r="Q34" s="23"/>
      <c r="R34" s="22" t="n">
        <v>50</v>
      </c>
      <c r="S34" s="23" t="n">
        <v>44824</v>
      </c>
      <c r="T34" s="22"/>
      <c r="U34" s="23"/>
      <c r="V34" s="22" t="n">
        <v>50</v>
      </c>
      <c r="W34" s="23" t="n">
        <v>44869</v>
      </c>
      <c r="X34" s="22" t="n">
        <v>50</v>
      </c>
      <c r="Y34" s="23" t="n">
        <v>44917</v>
      </c>
      <c r="Z34" s="61"/>
      <c r="AA34" s="61"/>
      <c r="AB34" s="61"/>
    </row>
    <row r="35" customFormat="false" ht="15.4" hidden="false" customHeight="false" outlineLevel="0" collapsed="false">
      <c r="A35" s="12" t="s">
        <v>85</v>
      </c>
      <c r="B35" s="22" t="n">
        <v>271.2</v>
      </c>
      <c r="C35" s="23" t="n">
        <v>44573</v>
      </c>
      <c r="D35" s="22" t="n">
        <v>271.2</v>
      </c>
      <c r="E35" s="23" t="n">
        <v>44598</v>
      </c>
      <c r="F35" s="22" t="n">
        <v>271.2</v>
      </c>
      <c r="G35" s="23" t="n">
        <v>44629</v>
      </c>
      <c r="H35" s="22" t="n">
        <v>271.2</v>
      </c>
      <c r="I35" s="23" t="n">
        <v>44655</v>
      </c>
      <c r="J35" s="22" t="n">
        <v>271.2</v>
      </c>
      <c r="K35" s="23" t="n">
        <v>44690</v>
      </c>
      <c r="L35" s="22" t="n">
        <v>271.2</v>
      </c>
      <c r="M35" s="23" t="n">
        <v>44718</v>
      </c>
      <c r="N35" s="22" t="n">
        <v>271.2</v>
      </c>
      <c r="O35" s="23" t="n">
        <v>44743</v>
      </c>
      <c r="P35" s="22" t="n">
        <v>271.2</v>
      </c>
      <c r="Q35" s="23" t="n">
        <v>44777</v>
      </c>
      <c r="R35" s="22" t="n">
        <v>271.2</v>
      </c>
      <c r="S35" s="23" t="n">
        <v>44805</v>
      </c>
      <c r="T35" s="22" t="n">
        <v>271.2</v>
      </c>
      <c r="U35" s="23" t="n">
        <v>44835</v>
      </c>
      <c r="V35" s="22" t="n">
        <v>271.2</v>
      </c>
      <c r="W35" s="23" t="n">
        <v>44869</v>
      </c>
      <c r="X35" s="22" t="n">
        <v>271.2</v>
      </c>
      <c r="Y35" s="23" t="n">
        <v>44900</v>
      </c>
      <c r="Z35" s="61"/>
      <c r="AA35" s="61"/>
      <c r="AB35" s="61"/>
    </row>
    <row r="36" customFormat="false" ht="15.4" hidden="false" customHeight="false" outlineLevel="0" collapsed="false">
      <c r="A36" s="12" t="s">
        <v>111</v>
      </c>
      <c r="B36" s="22"/>
      <c r="C36" s="23"/>
      <c r="D36" s="22"/>
      <c r="E36" s="23"/>
      <c r="F36" s="22"/>
      <c r="G36" s="23"/>
      <c r="H36" s="22"/>
      <c r="I36" s="23"/>
      <c r="J36" s="22"/>
      <c r="K36" s="23"/>
      <c r="L36" s="22"/>
      <c r="M36" s="23"/>
      <c r="N36" s="22"/>
      <c r="O36" s="23"/>
      <c r="P36" s="22"/>
      <c r="Q36" s="23"/>
      <c r="R36" s="22" t="n">
        <v>100</v>
      </c>
      <c r="S36" s="23" t="n">
        <v>44823</v>
      </c>
      <c r="T36" s="22"/>
      <c r="U36" s="23"/>
      <c r="V36" s="22" t="n">
        <v>73.4</v>
      </c>
      <c r="W36" s="23" t="n">
        <v>44883</v>
      </c>
      <c r="X36" s="22" t="n">
        <v>177.3</v>
      </c>
      <c r="Y36" s="23" t="n">
        <v>44917</v>
      </c>
      <c r="Z36" s="61"/>
      <c r="AA36" s="61"/>
      <c r="AB36" s="61"/>
    </row>
    <row r="37" customFormat="false" ht="15.4" hidden="false" customHeight="false" outlineLevel="0" collapsed="false">
      <c r="A37" s="12" t="s">
        <v>112</v>
      </c>
      <c r="B37" s="22"/>
      <c r="C37" s="23"/>
      <c r="D37" s="22"/>
      <c r="E37" s="23"/>
      <c r="F37" s="22"/>
      <c r="G37" s="23"/>
      <c r="H37" s="22"/>
      <c r="I37" s="23"/>
      <c r="J37" s="22"/>
      <c r="K37" s="23"/>
      <c r="L37" s="22"/>
      <c r="M37" s="23"/>
      <c r="N37" s="22" t="n">
        <v>120</v>
      </c>
      <c r="O37" s="23" t="n">
        <v>44767</v>
      </c>
      <c r="P37" s="22"/>
      <c r="Q37" s="23"/>
      <c r="R37" s="22"/>
      <c r="S37" s="23"/>
      <c r="T37" s="22"/>
      <c r="U37" s="23"/>
      <c r="V37" s="22"/>
      <c r="W37" s="23"/>
      <c r="X37" s="22"/>
      <c r="Y37" s="23"/>
      <c r="Z37" s="61"/>
      <c r="AA37" s="61"/>
      <c r="AB37" s="61"/>
    </row>
    <row r="38" customFormat="false" ht="15.4" hidden="false" customHeight="false" outlineLevel="0" collapsed="false">
      <c r="A38" s="12" t="s">
        <v>113</v>
      </c>
      <c r="B38" s="22" t="n">
        <v>40</v>
      </c>
      <c r="C38" s="23" t="n">
        <v>44582</v>
      </c>
      <c r="D38" s="22"/>
      <c r="E38" s="23"/>
      <c r="F38" s="22" t="n">
        <v>35</v>
      </c>
      <c r="G38" s="23" t="n">
        <v>44624</v>
      </c>
      <c r="H38" s="22"/>
      <c r="I38" s="23"/>
      <c r="J38" s="22"/>
      <c r="K38" s="23"/>
      <c r="L38" s="22"/>
      <c r="M38" s="23"/>
      <c r="N38" s="22"/>
      <c r="O38" s="23"/>
      <c r="P38" s="22"/>
      <c r="Q38" s="23"/>
      <c r="R38" s="22"/>
      <c r="S38" s="23"/>
      <c r="T38" s="22"/>
      <c r="U38" s="23"/>
      <c r="V38" s="22"/>
      <c r="W38" s="23"/>
      <c r="X38" s="22"/>
      <c r="Y38" s="23"/>
      <c r="Z38" s="61"/>
      <c r="AA38" s="61"/>
      <c r="AB38" s="61"/>
    </row>
    <row r="39" customFormat="false" ht="15.4" hidden="false" customHeight="false" outlineLevel="0" collapsed="false">
      <c r="A39" s="12" t="s">
        <v>114</v>
      </c>
      <c r="B39" s="22"/>
      <c r="C39" s="23"/>
      <c r="D39" s="22" t="n">
        <v>241</v>
      </c>
      <c r="E39" s="23" t="n">
        <v>44606</v>
      </c>
      <c r="F39" s="22"/>
      <c r="G39" s="23"/>
      <c r="H39" s="22"/>
      <c r="I39" s="23"/>
      <c r="J39" s="22" t="n">
        <v>7.99</v>
      </c>
      <c r="K39" s="23"/>
      <c r="L39" s="22" t="n">
        <v>373.48</v>
      </c>
      <c r="M39" s="23" t="n">
        <v>44729</v>
      </c>
      <c r="N39" s="22" t="n">
        <v>63</v>
      </c>
      <c r="O39" s="23" t="n">
        <v>44751</v>
      </c>
      <c r="P39" s="22"/>
      <c r="Q39" s="23"/>
      <c r="R39" s="22"/>
      <c r="S39" s="23"/>
      <c r="T39" s="22"/>
      <c r="U39" s="23"/>
      <c r="V39" s="22"/>
      <c r="W39" s="23"/>
      <c r="X39" s="22"/>
      <c r="Y39" s="23"/>
      <c r="Z39" s="61"/>
      <c r="AA39" s="61"/>
      <c r="AB39" s="61"/>
    </row>
    <row r="40" customFormat="false" ht="15.4" hidden="false" customHeight="false" outlineLevel="0" collapsed="false">
      <c r="A40" s="12" t="s">
        <v>115</v>
      </c>
      <c r="B40" s="22" t="n">
        <v>220</v>
      </c>
      <c r="C40" s="23" t="n">
        <v>44575</v>
      </c>
      <c r="D40" s="22" t="n">
        <v>153</v>
      </c>
      <c r="E40" s="23" t="n">
        <v>44597</v>
      </c>
      <c r="F40" s="22" t="n">
        <v>18</v>
      </c>
      <c r="G40" s="23" t="n">
        <v>44625</v>
      </c>
      <c r="H40" s="22" t="n">
        <v>74.94</v>
      </c>
      <c r="I40" s="23" t="n">
        <v>44655</v>
      </c>
      <c r="J40" s="22" t="n">
        <v>166.36</v>
      </c>
      <c r="K40" s="23" t="n">
        <v>44709</v>
      </c>
      <c r="L40" s="22" t="n">
        <v>51</v>
      </c>
      <c r="M40" s="23" t="n">
        <v>44729</v>
      </c>
      <c r="N40" s="22" t="n">
        <v>24.98</v>
      </c>
      <c r="O40" s="23" t="n">
        <v>44756</v>
      </c>
      <c r="P40" s="22"/>
      <c r="Q40" s="23"/>
      <c r="R40" s="22" t="n">
        <v>56.04</v>
      </c>
      <c r="S40" s="23" t="n">
        <v>44827</v>
      </c>
      <c r="T40" s="22" t="n">
        <v>83</v>
      </c>
      <c r="U40" s="23" t="n">
        <v>44840</v>
      </c>
      <c r="V40" s="22" t="n">
        <v>42.77</v>
      </c>
      <c r="W40" s="23" t="n">
        <v>44890</v>
      </c>
      <c r="X40" s="22" t="n">
        <v>38</v>
      </c>
      <c r="Y40" s="23" t="n">
        <v>44912</v>
      </c>
      <c r="Z40" s="61"/>
      <c r="AA40" s="61"/>
      <c r="AB40" s="61"/>
    </row>
    <row r="41" customFormat="false" ht="15.4" hidden="false" customHeight="false" outlineLevel="0" collapsed="false">
      <c r="A41" s="12" t="s">
        <v>90</v>
      </c>
      <c r="B41" s="22"/>
      <c r="C41" s="23"/>
      <c r="D41" s="22"/>
      <c r="E41" s="23"/>
      <c r="F41" s="22"/>
      <c r="G41" s="23"/>
      <c r="H41" s="22"/>
      <c r="I41" s="23"/>
      <c r="J41" s="22"/>
      <c r="K41" s="23"/>
      <c r="L41" s="22"/>
      <c r="M41" s="23"/>
      <c r="N41" s="22"/>
      <c r="O41" s="23"/>
      <c r="P41" s="22"/>
      <c r="Q41" s="23"/>
      <c r="R41" s="22"/>
      <c r="S41" s="23"/>
      <c r="T41" s="22"/>
      <c r="U41" s="23"/>
      <c r="V41" s="22"/>
      <c r="W41" s="23"/>
      <c r="X41" s="22"/>
      <c r="Y41" s="23"/>
      <c r="Z41" s="61"/>
      <c r="AA41" s="61"/>
      <c r="AB41" s="61"/>
    </row>
    <row r="42" customFormat="false" ht="15.4" hidden="false" customHeight="false" outlineLevel="0" collapsed="false">
      <c r="A42" s="12" t="s">
        <v>91</v>
      </c>
      <c r="B42" s="22" t="n">
        <v>119.33</v>
      </c>
      <c r="C42" s="23" t="n">
        <v>44571</v>
      </c>
      <c r="D42" s="22" t="n">
        <v>35</v>
      </c>
      <c r="E42" s="23"/>
      <c r="F42" s="22"/>
      <c r="G42" s="23"/>
      <c r="H42" s="22" t="n">
        <v>45.97</v>
      </c>
      <c r="I42" s="23" t="n">
        <v>44652</v>
      </c>
      <c r="J42" s="22" t="n">
        <v>112.33</v>
      </c>
      <c r="K42" s="23" t="n">
        <v>44699</v>
      </c>
      <c r="L42" s="22"/>
      <c r="M42" s="23"/>
      <c r="N42" s="22" t="n">
        <v>120.1</v>
      </c>
      <c r="O42" s="23" t="n">
        <v>44752</v>
      </c>
      <c r="P42" s="22"/>
      <c r="Q42" s="23"/>
      <c r="R42" s="22" t="n">
        <v>32.99</v>
      </c>
      <c r="S42" s="23" t="n">
        <v>44830</v>
      </c>
      <c r="T42" s="22" t="n">
        <v>20.67</v>
      </c>
      <c r="U42" s="23" t="n">
        <v>44855</v>
      </c>
      <c r="V42" s="22" t="n">
        <v>20</v>
      </c>
      <c r="W42" s="23" t="n">
        <v>44883</v>
      </c>
      <c r="X42" s="22" t="n">
        <v>7</v>
      </c>
      <c r="Y42" s="23" t="n">
        <v>44898</v>
      </c>
      <c r="Z42" s="61"/>
      <c r="AA42" s="61"/>
      <c r="AB42" s="61"/>
    </row>
    <row r="43" customFormat="false" ht="15.4" hidden="false" customHeight="false" outlineLevel="0" collapsed="false">
      <c r="A43" s="12" t="s">
        <v>116</v>
      </c>
      <c r="B43" s="22" t="n">
        <v>5.24</v>
      </c>
      <c r="C43" s="23" t="n">
        <v>44588</v>
      </c>
      <c r="D43" s="22"/>
      <c r="E43" s="23"/>
      <c r="F43" s="22" t="n">
        <v>62.96</v>
      </c>
      <c r="G43" s="23" t="n">
        <v>44622</v>
      </c>
      <c r="H43" s="22"/>
      <c r="I43" s="23"/>
      <c r="J43" s="22"/>
      <c r="K43" s="23"/>
      <c r="L43" s="22"/>
      <c r="M43" s="23"/>
      <c r="N43" s="22"/>
      <c r="O43" s="23"/>
      <c r="P43" s="22"/>
      <c r="Q43" s="23"/>
      <c r="R43" s="22"/>
      <c r="S43" s="23"/>
      <c r="T43" s="22"/>
      <c r="U43" s="23"/>
      <c r="V43" s="22"/>
      <c r="W43" s="23"/>
      <c r="X43" s="22"/>
      <c r="Y43" s="23"/>
      <c r="Z43" s="61"/>
      <c r="AA43" s="61"/>
      <c r="AB43" s="61"/>
    </row>
    <row r="44" customFormat="false" ht="15.4" hidden="false" customHeight="false" outlineLevel="0" collapsed="false">
      <c r="A44" s="24" t="s">
        <v>23</v>
      </c>
      <c r="B44" s="25" t="n">
        <f aca="false">(B4-B18)</f>
        <v>5582.12</v>
      </c>
      <c r="C44" s="25"/>
      <c r="D44" s="25" t="n">
        <f aca="false">(D4-D18)+B44</f>
        <v>281.02</v>
      </c>
      <c r="E44" s="25"/>
      <c r="F44" s="25" t="n">
        <f aca="false">(F4-F18)+D44</f>
        <v>5233.7</v>
      </c>
      <c r="G44" s="25"/>
      <c r="H44" s="25" t="n">
        <f aca="false">(H4-H18)+F44</f>
        <v>2424.69</v>
      </c>
      <c r="I44" s="25"/>
      <c r="J44" s="25" t="n">
        <f aca="false">(J4-J18)+H44</f>
        <v>3683.38</v>
      </c>
      <c r="K44" s="25"/>
      <c r="L44" s="25" t="n">
        <f aca="false">(L4-L18)+J44</f>
        <v>4985</v>
      </c>
      <c r="M44" s="25"/>
      <c r="N44" s="25" t="n">
        <f aca="false">(N4-N18)+L44</f>
        <v>2438.19</v>
      </c>
      <c r="O44" s="25"/>
      <c r="P44" s="25" t="n">
        <f aca="false">(P4-P18)+N44</f>
        <v>1021.62</v>
      </c>
      <c r="Q44" s="25"/>
      <c r="R44" s="25" t="n">
        <f aca="false">(R4-R18)+P44</f>
        <v>1236.59</v>
      </c>
      <c r="S44" s="25"/>
      <c r="T44" s="25" t="n">
        <f aca="false">(T4-T18)+R44</f>
        <v>1914.36</v>
      </c>
      <c r="U44" s="25"/>
      <c r="V44" s="25" t="n">
        <f aca="false">(V4-V18)+T44</f>
        <v>4123.33</v>
      </c>
      <c r="W44" s="25"/>
      <c r="X44" s="25" t="n">
        <f aca="false">(X4-X18)+V44</f>
        <v>775.02</v>
      </c>
      <c r="Y44" s="25"/>
      <c r="Z44" s="61"/>
      <c r="AA44" s="61"/>
      <c r="AB44" s="61"/>
    </row>
    <row r="45" customFormat="false" ht="15.4" hidden="false" customHeight="false" outlineLevel="0" collapsed="false">
      <c r="A45" s="61"/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</row>
    <row r="46" customFormat="false" ht="15.4" hidden="false" customHeight="false" outlineLevel="0" collapsed="false">
      <c r="A46" s="61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</row>
    <row r="47" customFormat="false" ht="15.4" hidden="false" customHeight="false" outlineLevel="0" collapsed="false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</row>
    <row r="48" customFormat="false" ht="15.4" hidden="false" customHeight="false" outlineLevel="0" collapsed="false">
      <c r="A48" s="61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</row>
    <row r="49" customFormat="false" ht="15.4" hidden="false" customHeight="false" outlineLevel="0" collapsed="false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</row>
    <row r="50" customFormat="false" ht="15.4" hidden="false" customHeight="false" outlineLevel="0" collapsed="false">
      <c r="A50" s="77" t="n">
        <v>26195</v>
      </c>
    </row>
    <row r="51" customFormat="false" ht="15.4" hidden="false" customHeight="false" outlineLevel="0" collapsed="false">
      <c r="A51" s="78" t="s">
        <v>117</v>
      </c>
    </row>
  </sheetData>
  <mergeCells count="24"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B44:C44"/>
    <mergeCell ref="D44:E44"/>
    <mergeCell ref="F44:G44"/>
    <mergeCell ref="H44:I44"/>
    <mergeCell ref="J44:K44"/>
    <mergeCell ref="L44:M44"/>
    <mergeCell ref="N44:O44"/>
    <mergeCell ref="P44:Q44"/>
    <mergeCell ref="R44:S44"/>
    <mergeCell ref="T44:U44"/>
    <mergeCell ref="V44:W44"/>
    <mergeCell ref="X44:Y44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50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N15" activeCellId="0" sqref="N15"/>
    </sheetView>
  </sheetViews>
  <sheetFormatPr defaultColWidth="10.00390625" defaultRowHeight="15.4" zeroHeight="false" outlineLevelRow="0" outlineLevelCol="0"/>
  <cols>
    <col collapsed="false" customWidth="true" hidden="false" outlineLevel="0" max="1" min="1" style="1" width="31.57"/>
    <col collapsed="false" customWidth="true" hidden="false" outlineLevel="0" max="2" min="2" style="1" width="16.89"/>
    <col collapsed="false" customWidth="true" hidden="false" outlineLevel="0" max="3" min="3" style="1" width="19.91"/>
    <col collapsed="false" customWidth="true" hidden="false" outlineLevel="0" max="5" min="4" style="1" width="17.42"/>
    <col collapsed="false" customWidth="true" hidden="false" outlineLevel="0" max="6" min="6" style="1" width="12.84"/>
    <col collapsed="false" customWidth="true" hidden="false" outlineLevel="0" max="7" min="7" style="1" width="18.56"/>
    <col collapsed="false" customWidth="true" hidden="false" outlineLevel="0" max="8" min="8" style="1" width="12.06"/>
    <col collapsed="false" customWidth="true" hidden="false" outlineLevel="0" max="9" min="9" style="1" width="11.03"/>
    <col collapsed="false" customWidth="true" hidden="false" outlineLevel="0" max="10" min="10" style="1" width="12.06"/>
    <col collapsed="false" customWidth="true" hidden="false" outlineLevel="0" max="11" min="11" style="1" width="10.32"/>
    <col collapsed="false" customWidth="true" hidden="false" outlineLevel="0" max="12" min="12" style="1" width="12.06"/>
    <col collapsed="false" customWidth="true" hidden="false" outlineLevel="0" max="13" min="13" style="1" width="11.03"/>
    <col collapsed="false" customWidth="true" hidden="false" outlineLevel="0" max="14" min="14" style="1" width="12.06"/>
    <col collapsed="false" customWidth="true" hidden="false" outlineLevel="0" max="15" min="15" style="1" width="11.03"/>
    <col collapsed="false" customWidth="true" hidden="false" outlineLevel="0" max="16" min="16" style="1" width="12.06"/>
    <col collapsed="false" customWidth="true" hidden="false" outlineLevel="0" max="17" min="17" style="1" width="11.03"/>
    <col collapsed="false" customWidth="true" hidden="false" outlineLevel="0" max="18" min="18" style="1" width="12.06"/>
    <col collapsed="false" customWidth="true" hidden="false" outlineLevel="0" max="19" min="19" style="1" width="10.32"/>
    <col collapsed="false" customWidth="true" hidden="false" outlineLevel="0" max="20" min="20" style="1" width="12.06"/>
    <col collapsed="false" customWidth="true" hidden="false" outlineLevel="0" max="21" min="21" style="1" width="10.32"/>
    <col collapsed="false" customWidth="true" hidden="false" outlineLevel="0" max="22" min="22" style="1" width="12.06"/>
    <col collapsed="false" customWidth="true" hidden="false" outlineLevel="0" max="23" min="23" style="1" width="12.15"/>
    <col collapsed="false" customWidth="true" hidden="false" outlineLevel="0" max="24" min="24" style="1" width="12.06"/>
    <col collapsed="false" customWidth="true" hidden="false" outlineLevel="0" max="25" min="25" style="1" width="10.32"/>
  </cols>
  <sheetData>
    <row r="1" customFormat="false" ht="15.4" hidden="false" customHeight="false" outlineLevel="0" collapsed="false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</row>
    <row r="2" customFormat="false" ht="15.4" hidden="false" customHeight="false" outlineLevel="0" collapsed="false">
      <c r="A2" s="61"/>
      <c r="B2" s="62" t="s">
        <v>56</v>
      </c>
      <c r="C2" s="62"/>
      <c r="D2" s="63" t="s">
        <v>57</v>
      </c>
      <c r="E2" s="63"/>
      <c r="F2" s="64" t="s">
        <v>58</v>
      </c>
      <c r="G2" s="64"/>
      <c r="H2" s="56" t="s">
        <v>59</v>
      </c>
      <c r="I2" s="56"/>
      <c r="J2" s="57" t="s">
        <v>60</v>
      </c>
      <c r="K2" s="57"/>
      <c r="L2" s="57" t="s">
        <v>61</v>
      </c>
      <c r="M2" s="57"/>
      <c r="N2" s="57" t="s">
        <v>62</v>
      </c>
      <c r="O2" s="57"/>
      <c r="P2" s="57" t="s">
        <v>63</v>
      </c>
      <c r="Q2" s="57"/>
      <c r="R2" s="57" t="s">
        <v>64</v>
      </c>
      <c r="S2" s="57"/>
      <c r="T2" s="57" t="s">
        <v>65</v>
      </c>
      <c r="U2" s="57"/>
      <c r="V2" s="57" t="s">
        <v>66</v>
      </c>
      <c r="W2" s="57"/>
      <c r="X2" s="57" t="s">
        <v>67</v>
      </c>
      <c r="Y2" s="57"/>
      <c r="Z2" s="61"/>
      <c r="AA2" s="61"/>
      <c r="AB2" s="61"/>
    </row>
    <row r="3" customFormat="false" ht="15.4" hidden="false" customHeight="false" outlineLevel="0" collapsed="false">
      <c r="A3" s="61"/>
      <c r="B3" s="6" t="s">
        <v>0</v>
      </c>
      <c r="C3" s="7" t="s">
        <v>1</v>
      </c>
      <c r="D3" s="65" t="s">
        <v>0</v>
      </c>
      <c r="E3" s="65" t="s">
        <v>1</v>
      </c>
      <c r="F3" s="7" t="s">
        <v>0</v>
      </c>
      <c r="G3" s="7" t="s">
        <v>1</v>
      </c>
      <c r="H3" s="7" t="s">
        <v>0</v>
      </c>
      <c r="I3" s="8" t="s">
        <v>1</v>
      </c>
      <c r="J3" s="7" t="s">
        <v>0</v>
      </c>
      <c r="K3" s="8" t="s">
        <v>1</v>
      </c>
      <c r="L3" s="7" t="s">
        <v>0</v>
      </c>
      <c r="M3" s="8" t="s">
        <v>1</v>
      </c>
      <c r="N3" s="7" t="s">
        <v>0</v>
      </c>
      <c r="O3" s="8" t="s">
        <v>1</v>
      </c>
      <c r="P3" s="7" t="s">
        <v>0</v>
      </c>
      <c r="Q3" s="8" t="s">
        <v>1</v>
      </c>
      <c r="R3" s="7" t="s">
        <v>0</v>
      </c>
      <c r="S3" s="8" t="s">
        <v>1</v>
      </c>
      <c r="T3" s="7" t="s">
        <v>0</v>
      </c>
      <c r="U3" s="8" t="s">
        <v>1</v>
      </c>
      <c r="V3" s="7" t="s">
        <v>0</v>
      </c>
      <c r="W3" s="8" t="s">
        <v>1</v>
      </c>
      <c r="X3" s="7" t="s">
        <v>0</v>
      </c>
      <c r="Y3" s="8" t="s">
        <v>1</v>
      </c>
      <c r="Z3" s="61"/>
      <c r="AA3" s="61"/>
      <c r="AB3" s="61"/>
    </row>
    <row r="4" customFormat="false" ht="15.4" hidden="false" customHeight="false" outlineLevel="0" collapsed="false">
      <c r="A4" s="9" t="s">
        <v>2</v>
      </c>
      <c r="B4" s="66" t="n">
        <f aca="false">SUM(B5:B17)</f>
        <v>3409.55</v>
      </c>
      <c r="C4" s="67"/>
      <c r="D4" s="66" t="n">
        <f aca="false">SUM(D6:D14)</f>
        <v>2864.78</v>
      </c>
      <c r="E4" s="67"/>
      <c r="F4" s="66" t="n">
        <f aca="false">SUM(F6:F14)</f>
        <v>2785.68</v>
      </c>
      <c r="G4" s="67"/>
      <c r="H4" s="66" t="n">
        <f aca="false">SUM(H6:H16)</f>
        <v>2804.19</v>
      </c>
      <c r="I4" s="67"/>
      <c r="J4" s="66" t="n">
        <f aca="false">SUM(J6:J16)</f>
        <v>3285.69</v>
      </c>
      <c r="K4" s="67"/>
      <c r="L4" s="66" t="n">
        <f aca="false">SUM(L6:L17)</f>
        <v>2781.1</v>
      </c>
      <c r="M4" s="67"/>
      <c r="N4" s="66" t="n">
        <f aca="false">SUM(N6:N16)</f>
        <v>4166.1</v>
      </c>
      <c r="O4" s="67"/>
      <c r="P4" s="66" t="n">
        <f aca="false">SUM(P6:P16)</f>
        <v>2797.69</v>
      </c>
      <c r="Q4" s="67"/>
      <c r="R4" s="66" t="n">
        <f aca="false">SUM(R6:R16)</f>
        <v>2753.88</v>
      </c>
      <c r="S4" s="67"/>
      <c r="T4" s="66" t="n">
        <f aca="false">SUM(T6:T16)</f>
        <v>2803.91</v>
      </c>
      <c r="U4" s="67"/>
      <c r="V4" s="66" t="n">
        <f aca="false">SUM(V6:V16)</f>
        <v>3506.95</v>
      </c>
      <c r="W4" s="67"/>
      <c r="X4" s="66" t="n">
        <f aca="false">SUM(X6:X16)</f>
        <v>4169.36</v>
      </c>
      <c r="Y4" s="11"/>
      <c r="Z4" s="61"/>
      <c r="AA4" s="61"/>
      <c r="AB4" s="61"/>
    </row>
    <row r="5" customFormat="false" ht="15.4" hidden="false" customHeight="false" outlineLevel="0" collapsed="false">
      <c r="A5" s="68" t="s">
        <v>118</v>
      </c>
      <c r="B5" s="12" t="n">
        <v>3409.26</v>
      </c>
      <c r="C5" s="79"/>
      <c r="D5" s="71"/>
      <c r="E5" s="21"/>
      <c r="F5" s="71"/>
      <c r="G5" s="21"/>
      <c r="H5" s="71"/>
      <c r="I5" s="21"/>
      <c r="J5" s="71"/>
      <c r="K5" s="21"/>
      <c r="L5" s="71"/>
      <c r="M5" s="21"/>
      <c r="N5" s="69"/>
      <c r="O5" s="70"/>
      <c r="P5" s="71"/>
      <c r="Q5" s="21"/>
      <c r="R5" s="71"/>
      <c r="S5" s="21"/>
      <c r="T5" s="71"/>
      <c r="U5" s="21"/>
      <c r="V5" s="71"/>
      <c r="W5" s="21"/>
      <c r="X5" s="71"/>
      <c r="Y5" s="72"/>
      <c r="Z5" s="61"/>
      <c r="AA5" s="61"/>
      <c r="AB5" s="61"/>
    </row>
    <row r="6" customFormat="false" ht="15.4" hidden="false" customHeight="false" outlineLevel="0" collapsed="false">
      <c r="A6" s="42" t="s">
        <v>3</v>
      </c>
      <c r="B6" s="80"/>
      <c r="C6" s="12"/>
      <c r="D6" s="73" t="n">
        <v>2784.49</v>
      </c>
      <c r="E6" s="14"/>
      <c r="F6" s="73" t="n">
        <v>2785.39</v>
      </c>
      <c r="G6" s="14" t="n">
        <v>44988</v>
      </c>
      <c r="H6" s="71" t="n">
        <v>2784.19</v>
      </c>
      <c r="I6" s="14" t="n">
        <v>45017</v>
      </c>
      <c r="J6" s="71" t="n">
        <v>2785.69</v>
      </c>
      <c r="K6" s="14" t="n">
        <v>45050</v>
      </c>
      <c r="L6" s="71" t="n">
        <v>2781.1</v>
      </c>
      <c r="M6" s="81" t="n">
        <v>45080</v>
      </c>
      <c r="N6" s="12" t="n">
        <v>2671.1</v>
      </c>
      <c r="O6" s="82" t="n">
        <v>45111</v>
      </c>
      <c r="P6" s="73" t="n">
        <v>2671.1</v>
      </c>
      <c r="Q6" s="14" t="n">
        <v>45141</v>
      </c>
      <c r="R6" s="71" t="n">
        <v>2753.88</v>
      </c>
      <c r="S6" s="14" t="n">
        <v>45174</v>
      </c>
      <c r="T6" s="71" t="n">
        <v>2803.91</v>
      </c>
      <c r="U6" s="14" t="n">
        <v>45205</v>
      </c>
      <c r="V6" s="71" t="n">
        <v>3506.95</v>
      </c>
      <c r="W6" s="14" t="n">
        <v>45237</v>
      </c>
      <c r="X6" s="71" t="n">
        <v>4169.36</v>
      </c>
      <c r="Y6" s="74" t="n">
        <v>45266</v>
      </c>
      <c r="Z6" s="61"/>
      <c r="AA6" s="61"/>
      <c r="AB6" s="61"/>
    </row>
    <row r="7" customFormat="false" ht="15.4" hidden="false" customHeight="false" outlineLevel="0" collapsed="false">
      <c r="A7" s="42" t="s">
        <v>69</v>
      </c>
      <c r="B7" s="75"/>
      <c r="C7" s="76"/>
      <c r="D7" s="71"/>
      <c r="E7" s="14"/>
      <c r="F7" s="71"/>
      <c r="G7" s="14"/>
      <c r="H7" s="71"/>
      <c r="I7" s="14"/>
      <c r="J7" s="71"/>
      <c r="K7" s="14"/>
      <c r="L7" s="71"/>
      <c r="M7" s="14"/>
      <c r="N7" s="75"/>
      <c r="O7" s="76"/>
      <c r="P7" s="71"/>
      <c r="Q7" s="14"/>
      <c r="R7" s="71"/>
      <c r="S7" s="14"/>
      <c r="T7" s="71"/>
      <c r="U7" s="14"/>
      <c r="V7" s="71"/>
      <c r="W7" s="14"/>
      <c r="X7" s="71"/>
      <c r="Y7" s="74"/>
      <c r="Z7" s="61"/>
      <c r="AA7" s="61"/>
      <c r="AB7" s="61"/>
    </row>
    <row r="8" customFormat="false" ht="15.4" hidden="false" customHeight="false" outlineLevel="0" collapsed="false">
      <c r="A8" s="42" t="s">
        <v>94</v>
      </c>
      <c r="B8" s="75"/>
      <c r="C8" s="76"/>
      <c r="D8" s="71"/>
      <c r="E8" s="14"/>
      <c r="F8" s="71"/>
      <c r="G8" s="14"/>
      <c r="H8" s="71"/>
      <c r="I8" s="14"/>
      <c r="J8" s="71"/>
      <c r="K8" s="14"/>
      <c r="L8" s="71"/>
      <c r="M8" s="14"/>
      <c r="N8" s="71"/>
      <c r="O8" s="14"/>
      <c r="P8" s="71"/>
      <c r="Q8" s="14"/>
      <c r="R8" s="71"/>
      <c r="S8" s="14"/>
      <c r="T8" s="71"/>
      <c r="U8" s="14"/>
      <c r="V8" s="71"/>
      <c r="W8" s="14"/>
      <c r="X8" s="71"/>
      <c r="Y8" s="74"/>
      <c r="Z8" s="61"/>
      <c r="AA8" s="61"/>
      <c r="AB8" s="61"/>
    </row>
    <row r="9" customFormat="false" ht="15.4" hidden="false" customHeight="false" outlineLevel="0" collapsed="false">
      <c r="A9" s="42" t="s">
        <v>119</v>
      </c>
      <c r="B9" s="75"/>
      <c r="C9" s="76"/>
      <c r="D9" s="71"/>
      <c r="E9" s="14"/>
      <c r="F9" s="71"/>
      <c r="G9" s="14"/>
      <c r="H9" s="71"/>
      <c r="I9" s="14"/>
      <c r="J9" s="71"/>
      <c r="K9" s="14"/>
      <c r="L9" s="71"/>
      <c r="M9" s="14"/>
      <c r="N9" s="71"/>
      <c r="O9" s="14"/>
      <c r="P9" s="71" t="n">
        <v>126.59</v>
      </c>
      <c r="Q9" s="14" t="n">
        <v>45168</v>
      </c>
      <c r="R9" s="71"/>
      <c r="S9" s="14"/>
      <c r="T9" s="71"/>
      <c r="U9" s="14"/>
      <c r="V9" s="71"/>
      <c r="W9" s="14"/>
      <c r="X9" s="71"/>
      <c r="Y9" s="74"/>
      <c r="Z9" s="61"/>
      <c r="AA9" s="61"/>
      <c r="AB9" s="61"/>
    </row>
    <row r="10" customFormat="false" ht="15.4" hidden="false" customHeight="false" outlineLevel="0" collapsed="false">
      <c r="A10" s="42" t="s">
        <v>96</v>
      </c>
      <c r="B10" s="71"/>
      <c r="C10" s="14"/>
      <c r="D10" s="71"/>
      <c r="E10" s="14"/>
      <c r="F10" s="71"/>
      <c r="G10" s="14"/>
      <c r="H10" s="71" t="n">
        <v>20</v>
      </c>
      <c r="I10" s="14"/>
      <c r="J10" s="71"/>
      <c r="K10" s="14"/>
      <c r="L10" s="71"/>
      <c r="M10" s="14"/>
      <c r="N10" s="71"/>
      <c r="O10" s="14"/>
      <c r="P10" s="71"/>
      <c r="Q10" s="14"/>
      <c r="R10" s="71"/>
      <c r="S10" s="14"/>
      <c r="T10" s="71"/>
      <c r="U10" s="14"/>
      <c r="V10" s="71"/>
      <c r="W10" s="14"/>
      <c r="X10" s="71"/>
      <c r="Y10" s="74"/>
      <c r="Z10" s="61"/>
      <c r="AA10" s="61"/>
      <c r="AB10" s="61"/>
    </row>
    <row r="11" customFormat="false" ht="15.4" hidden="false" customHeight="false" outlineLevel="0" collapsed="false">
      <c r="A11" s="42" t="s">
        <v>97</v>
      </c>
      <c r="B11" s="71"/>
      <c r="C11" s="14"/>
      <c r="D11" s="71"/>
      <c r="E11" s="14"/>
      <c r="F11" s="71"/>
      <c r="G11" s="14"/>
      <c r="H11" s="71"/>
      <c r="I11" s="14"/>
      <c r="J11" s="71"/>
      <c r="K11" s="14"/>
      <c r="L11" s="71"/>
      <c r="M11" s="14"/>
      <c r="N11" s="71"/>
      <c r="O11" s="14"/>
      <c r="P11" s="71"/>
      <c r="Q11" s="14"/>
      <c r="R11" s="71"/>
      <c r="S11" s="14"/>
      <c r="T11" s="71"/>
      <c r="U11" s="14"/>
      <c r="V11" s="71"/>
      <c r="W11" s="14"/>
      <c r="X11" s="71"/>
      <c r="Y11" s="74"/>
      <c r="Z11" s="61"/>
      <c r="AA11" s="61"/>
      <c r="AB11" s="61"/>
    </row>
    <row r="12" customFormat="false" ht="15.4" hidden="false" customHeight="false" outlineLevel="0" collapsed="false">
      <c r="A12" s="42" t="s">
        <v>98</v>
      </c>
      <c r="B12" s="71" t="n">
        <v>0.29</v>
      </c>
      <c r="C12" s="14" t="n">
        <v>44944</v>
      </c>
      <c r="D12" s="71" t="n">
        <v>0.29</v>
      </c>
      <c r="E12" s="14" t="n">
        <v>44974</v>
      </c>
      <c r="F12" s="71" t="n">
        <v>0.29</v>
      </c>
      <c r="G12" s="14" t="n">
        <v>45000</v>
      </c>
      <c r="H12" s="71"/>
      <c r="I12" s="14"/>
      <c r="J12" s="71"/>
      <c r="K12" s="14"/>
      <c r="L12" s="71"/>
      <c r="M12" s="14"/>
      <c r="N12" s="71"/>
      <c r="O12" s="14"/>
      <c r="P12" s="71"/>
      <c r="Q12" s="14"/>
      <c r="R12" s="71"/>
      <c r="S12" s="14"/>
      <c r="T12" s="71"/>
      <c r="U12" s="14"/>
      <c r="V12" s="71"/>
      <c r="W12" s="14"/>
      <c r="X12" s="71"/>
      <c r="Y12" s="74"/>
      <c r="Z12" s="61"/>
      <c r="AA12" s="61"/>
      <c r="AB12" s="61"/>
    </row>
    <row r="13" customFormat="false" ht="15.4" hidden="false" customHeight="false" outlineLevel="0" collapsed="false">
      <c r="A13" s="42" t="s">
        <v>71</v>
      </c>
      <c r="B13" s="71"/>
      <c r="C13" s="14"/>
      <c r="D13" s="71"/>
      <c r="E13" s="14"/>
      <c r="F13" s="71"/>
      <c r="G13" s="14"/>
      <c r="H13" s="71"/>
      <c r="I13" s="14"/>
      <c r="J13" s="71"/>
      <c r="K13" s="14"/>
      <c r="L13" s="71"/>
      <c r="M13" s="14"/>
      <c r="N13" s="71"/>
      <c r="O13" s="14"/>
      <c r="P13" s="71"/>
      <c r="Q13" s="14"/>
      <c r="R13" s="71"/>
      <c r="S13" s="14"/>
      <c r="T13" s="71"/>
      <c r="U13" s="14"/>
      <c r="V13" s="71"/>
      <c r="W13" s="14"/>
      <c r="X13" s="71"/>
      <c r="Y13" s="74"/>
      <c r="Z13" s="61"/>
      <c r="AA13" s="61"/>
      <c r="AB13" s="61"/>
    </row>
    <row r="14" customFormat="false" ht="15.4" hidden="false" customHeight="false" outlineLevel="0" collapsed="false">
      <c r="A14" s="42" t="s">
        <v>120</v>
      </c>
      <c r="B14" s="71"/>
      <c r="C14" s="14"/>
      <c r="D14" s="71" t="n">
        <v>80</v>
      </c>
      <c r="E14" s="14" t="n">
        <v>44981</v>
      </c>
      <c r="F14" s="71"/>
      <c r="G14" s="14"/>
      <c r="H14" s="71"/>
      <c r="I14" s="12"/>
      <c r="J14" s="71"/>
      <c r="K14" s="14"/>
      <c r="L14" s="71"/>
      <c r="M14" s="14"/>
      <c r="N14" s="71"/>
      <c r="O14" s="14"/>
      <c r="P14" s="71"/>
      <c r="Q14" s="14"/>
      <c r="R14" s="71"/>
      <c r="S14" s="14"/>
      <c r="T14" s="71"/>
      <c r="U14" s="14"/>
      <c r="V14" s="71"/>
      <c r="W14" s="14"/>
      <c r="X14" s="71"/>
      <c r="Y14" s="74"/>
      <c r="Z14" s="61"/>
      <c r="AA14" s="61"/>
      <c r="AB14" s="61"/>
    </row>
    <row r="15" customFormat="false" ht="15.4" hidden="false" customHeight="false" outlineLevel="0" collapsed="false">
      <c r="A15" s="42" t="s">
        <v>121</v>
      </c>
      <c r="B15" s="71"/>
      <c r="C15" s="14"/>
      <c r="D15" s="71"/>
      <c r="E15" s="14"/>
      <c r="F15" s="71"/>
      <c r="G15" s="14"/>
      <c r="H15" s="71"/>
      <c r="I15" s="12"/>
      <c r="J15" s="71" t="n">
        <v>500</v>
      </c>
      <c r="K15" s="14" t="n">
        <v>45066</v>
      </c>
      <c r="L15" s="71"/>
      <c r="M15" s="14"/>
      <c r="N15" s="71"/>
      <c r="O15" s="14"/>
      <c r="P15" s="71"/>
      <c r="Q15" s="14"/>
      <c r="R15" s="71"/>
      <c r="S15" s="14"/>
      <c r="T15" s="71"/>
      <c r="U15" s="14"/>
      <c r="V15" s="71"/>
      <c r="W15" s="14"/>
      <c r="X15" s="71"/>
      <c r="Y15" s="74"/>
      <c r="Z15" s="61"/>
      <c r="AA15" s="61"/>
      <c r="AB15" s="61"/>
    </row>
    <row r="16" customFormat="false" ht="15.4" hidden="false" customHeight="false" outlineLevel="0" collapsed="false">
      <c r="A16" s="42" t="s">
        <v>6</v>
      </c>
      <c r="B16" s="71"/>
      <c r="C16" s="14"/>
      <c r="D16" s="71"/>
      <c r="E16" s="14"/>
      <c r="F16" s="71"/>
      <c r="G16" s="14"/>
      <c r="H16" s="71"/>
      <c r="I16" s="14"/>
      <c r="J16" s="71"/>
      <c r="K16" s="14"/>
      <c r="L16" s="71"/>
      <c r="M16" s="14"/>
      <c r="N16" s="71" t="n">
        <v>1495</v>
      </c>
      <c r="O16" s="14" t="n">
        <v>45108</v>
      </c>
      <c r="P16" s="71"/>
      <c r="Q16" s="14"/>
      <c r="R16" s="71"/>
      <c r="S16" s="14"/>
      <c r="T16" s="71"/>
      <c r="U16" s="14"/>
      <c r="V16" s="71"/>
      <c r="W16" s="14"/>
      <c r="X16" s="71"/>
      <c r="Y16" s="74"/>
      <c r="Z16" s="61"/>
      <c r="AA16" s="61"/>
      <c r="AB16" s="61"/>
    </row>
    <row r="17" customFormat="false" ht="15.4" hidden="false" customHeight="false" outlineLevel="0" collapsed="false">
      <c r="A17" s="42" t="s">
        <v>101</v>
      </c>
      <c r="B17" s="71"/>
      <c r="C17" s="14"/>
      <c r="D17" s="71"/>
      <c r="E17" s="14"/>
      <c r="F17" s="71"/>
      <c r="G17" s="14"/>
      <c r="H17" s="71"/>
      <c r="I17" s="14"/>
      <c r="J17" s="71"/>
      <c r="K17" s="14"/>
      <c r="L17" s="71"/>
      <c r="M17" s="14"/>
      <c r="N17" s="71"/>
      <c r="O17" s="14"/>
      <c r="P17" s="71"/>
      <c r="Q17" s="14"/>
      <c r="R17" s="71"/>
      <c r="S17" s="14"/>
      <c r="T17" s="71"/>
      <c r="U17" s="14"/>
      <c r="V17" s="71"/>
      <c r="W17" s="14"/>
      <c r="X17" s="71"/>
      <c r="Y17" s="74"/>
      <c r="Z17" s="61"/>
      <c r="AA17" s="61"/>
      <c r="AB17" s="61"/>
    </row>
    <row r="18" customFormat="false" ht="15.4" hidden="false" customHeight="false" outlineLevel="0" collapsed="false">
      <c r="A18" s="19" t="s">
        <v>8</v>
      </c>
      <c r="B18" s="10" t="n">
        <f aca="false">SUM(B19:B44)</f>
        <v>1562.73</v>
      </c>
      <c r="C18" s="11"/>
      <c r="D18" s="10" t="n">
        <f aca="false">SUM(D19:D44)</f>
        <v>2187.62</v>
      </c>
      <c r="E18" s="11"/>
      <c r="F18" s="10" t="n">
        <f aca="false">SUM(F19:F44)</f>
        <v>4281.21</v>
      </c>
      <c r="G18" s="11"/>
      <c r="H18" s="10" t="n">
        <f aca="false">SUM(H19:H44)</f>
        <v>910.4</v>
      </c>
      <c r="I18" s="11"/>
      <c r="J18" s="10" t="n">
        <f aca="false">SUM(J19:J44)</f>
        <v>4095.44</v>
      </c>
      <c r="K18" s="11"/>
      <c r="L18" s="10" t="n">
        <f aca="false">SUM(L19:L44)</f>
        <v>1738.35</v>
      </c>
      <c r="M18" s="11"/>
      <c r="N18" s="10" t="n">
        <f aca="false">SUM(N19:N44)</f>
        <v>5664.55</v>
      </c>
      <c r="O18" s="11"/>
      <c r="P18" s="10" t="n">
        <f aca="false">SUM(P19:P44)</f>
        <v>1604.48</v>
      </c>
      <c r="Q18" s="11"/>
      <c r="R18" s="10" t="n">
        <f aca="false">SUM(R19:R44)</f>
        <v>2472.97</v>
      </c>
      <c r="S18" s="11"/>
      <c r="T18" s="10" t="n">
        <f aca="false">SUM(T19:T44)</f>
        <v>4525.82</v>
      </c>
      <c r="U18" s="11"/>
      <c r="V18" s="10" t="n">
        <f aca="false">SUM(V19:V44)</f>
        <v>4539.9</v>
      </c>
      <c r="W18" s="11"/>
      <c r="X18" s="10" t="n">
        <f aca="false">SUM(X19:X44)</f>
        <v>1166.32</v>
      </c>
      <c r="Y18" s="21"/>
      <c r="Z18" s="61"/>
      <c r="AA18" s="61"/>
      <c r="AB18" s="61"/>
    </row>
    <row r="19" customFormat="false" ht="15.4" hidden="false" customHeight="false" outlineLevel="0" collapsed="false">
      <c r="A19" s="12" t="s">
        <v>122</v>
      </c>
      <c r="B19" s="60"/>
      <c r="C19" s="14"/>
      <c r="D19" s="22"/>
      <c r="E19" s="14"/>
      <c r="F19" s="22"/>
      <c r="G19" s="14"/>
      <c r="H19" s="22"/>
      <c r="I19" s="14"/>
      <c r="J19" s="22"/>
      <c r="K19" s="14"/>
      <c r="L19" s="22"/>
      <c r="M19" s="14"/>
      <c r="N19" s="22"/>
      <c r="O19" s="14"/>
      <c r="P19" s="22"/>
      <c r="Q19" s="14"/>
      <c r="R19" s="22" t="n">
        <v>24.9</v>
      </c>
      <c r="S19" s="14" t="n">
        <v>45177</v>
      </c>
      <c r="T19" s="22"/>
      <c r="U19" s="14"/>
      <c r="V19" s="22"/>
      <c r="W19" s="14"/>
      <c r="X19" s="22"/>
      <c r="Y19" s="14"/>
      <c r="Z19" s="61"/>
      <c r="AA19" s="61"/>
      <c r="AB19" s="61"/>
    </row>
    <row r="20" customFormat="false" ht="15.4" hidden="false" customHeight="false" outlineLevel="0" collapsed="false">
      <c r="A20" s="12" t="s">
        <v>72</v>
      </c>
      <c r="B20" s="22" t="n">
        <v>119</v>
      </c>
      <c r="C20" s="23" t="n">
        <v>44932</v>
      </c>
      <c r="D20" s="22" t="n">
        <v>119</v>
      </c>
      <c r="E20" s="23" t="n">
        <v>44972</v>
      </c>
      <c r="F20" s="22" t="n">
        <v>119</v>
      </c>
      <c r="G20" s="23" t="n">
        <v>45000</v>
      </c>
      <c r="H20" s="22" t="n">
        <v>129.9</v>
      </c>
      <c r="I20" s="23" t="n">
        <v>45017</v>
      </c>
      <c r="J20" s="22" t="n">
        <v>99.9</v>
      </c>
      <c r="K20" s="23" t="n">
        <v>45051</v>
      </c>
      <c r="L20" s="22" t="n">
        <v>99.9</v>
      </c>
      <c r="M20" s="23" t="n">
        <v>45089</v>
      </c>
      <c r="N20" s="22" t="n">
        <v>99.9</v>
      </c>
      <c r="O20" s="23" t="n">
        <v>45115</v>
      </c>
      <c r="P20" s="22" t="n">
        <v>99.9</v>
      </c>
      <c r="Q20" s="23" t="n">
        <v>45145</v>
      </c>
      <c r="R20" s="22" t="n">
        <v>99.9</v>
      </c>
      <c r="S20" s="23" t="n">
        <v>45180</v>
      </c>
      <c r="T20" s="22" t="n">
        <v>99.9</v>
      </c>
      <c r="U20" s="23" t="n">
        <v>45209</v>
      </c>
      <c r="V20" s="22" t="n">
        <v>99.9</v>
      </c>
      <c r="W20" s="23" t="n">
        <v>45240</v>
      </c>
      <c r="X20" s="22" t="n">
        <v>99.9</v>
      </c>
      <c r="Y20" s="23" t="n">
        <v>45271</v>
      </c>
      <c r="Z20" s="61"/>
      <c r="AA20" s="61"/>
      <c r="AB20" s="61"/>
    </row>
    <row r="21" customFormat="false" ht="15.4" hidden="false" customHeight="false" outlineLevel="0" collapsed="false">
      <c r="A21" s="12" t="s">
        <v>123</v>
      </c>
      <c r="B21" s="22"/>
      <c r="C21" s="23"/>
      <c r="D21" s="22"/>
      <c r="E21" s="23"/>
      <c r="F21" s="22"/>
      <c r="G21" s="23"/>
      <c r="H21" s="22"/>
      <c r="I21" s="23"/>
      <c r="J21" s="22"/>
      <c r="K21" s="23"/>
      <c r="L21" s="22" t="n">
        <v>105.3</v>
      </c>
      <c r="M21" s="23" t="n">
        <v>45092</v>
      </c>
      <c r="N21" s="22" t="n">
        <v>87.9</v>
      </c>
      <c r="O21" s="23" t="n">
        <v>45123</v>
      </c>
      <c r="P21" s="22" t="n">
        <v>81.22</v>
      </c>
      <c r="Q21" s="23" t="n">
        <v>45153</v>
      </c>
      <c r="R21" s="22" t="n">
        <v>143.74</v>
      </c>
      <c r="S21" s="23" t="n">
        <v>45184</v>
      </c>
      <c r="T21" s="22"/>
      <c r="U21" s="23"/>
      <c r="V21" s="22" t="n">
        <v>126</v>
      </c>
      <c r="W21" s="23" t="n">
        <v>45233</v>
      </c>
      <c r="X21" s="22"/>
      <c r="Y21" s="23"/>
      <c r="Z21" s="61"/>
      <c r="AA21" s="61"/>
      <c r="AB21" s="61"/>
    </row>
    <row r="22" customFormat="false" ht="15.4" hidden="false" customHeight="false" outlineLevel="0" collapsed="false">
      <c r="A22" s="12" t="s">
        <v>73</v>
      </c>
      <c r="B22" s="22"/>
      <c r="C22" s="23"/>
      <c r="D22" s="22" t="n">
        <v>27.5</v>
      </c>
      <c r="E22" s="23" t="n">
        <v>44975</v>
      </c>
      <c r="F22" s="22"/>
      <c r="G22" s="23"/>
      <c r="H22" s="22"/>
      <c r="I22" s="23"/>
      <c r="J22" s="22" t="n">
        <v>35</v>
      </c>
      <c r="K22" s="23" t="n">
        <v>45066</v>
      </c>
      <c r="L22" s="22"/>
      <c r="M22" s="23"/>
      <c r="N22" s="22" t="n">
        <v>35</v>
      </c>
      <c r="O22" s="23"/>
      <c r="P22" s="22"/>
      <c r="Q22" s="23"/>
      <c r="R22" s="22"/>
      <c r="S22" s="23"/>
      <c r="T22" s="22" t="n">
        <v>35</v>
      </c>
      <c r="U22" s="23" t="n">
        <v>45226</v>
      </c>
      <c r="V22" s="22"/>
      <c r="W22" s="23"/>
      <c r="X22" s="22" t="n">
        <v>40</v>
      </c>
      <c r="Y22" s="23" t="n">
        <v>45261</v>
      </c>
      <c r="Z22" s="61"/>
      <c r="AA22" s="61"/>
      <c r="AB22" s="61"/>
    </row>
    <row r="23" customFormat="false" ht="15.4" hidden="false" customHeight="false" outlineLevel="0" collapsed="false">
      <c r="A23" s="12" t="s">
        <v>74</v>
      </c>
      <c r="B23" s="22" t="n">
        <v>9</v>
      </c>
      <c r="C23" s="23" t="n">
        <v>44937</v>
      </c>
      <c r="D23" s="22"/>
      <c r="E23" s="23"/>
      <c r="F23" s="22"/>
      <c r="G23" s="23"/>
      <c r="H23" s="22"/>
      <c r="I23" s="23"/>
      <c r="J23" s="22"/>
      <c r="K23" s="23"/>
      <c r="L23" s="22"/>
      <c r="M23" s="23"/>
      <c r="N23" s="22" t="n">
        <v>18.98</v>
      </c>
      <c r="O23" s="23" t="n">
        <v>45120</v>
      </c>
      <c r="P23" s="22" t="n">
        <v>12.98</v>
      </c>
      <c r="Q23" s="23"/>
      <c r="R23" s="22" t="n">
        <v>76.75</v>
      </c>
      <c r="S23" s="23" t="n">
        <v>45191</v>
      </c>
      <c r="T23" s="22"/>
      <c r="U23" s="23"/>
      <c r="X23" s="22"/>
      <c r="Y23" s="23"/>
      <c r="Z23" s="61"/>
      <c r="AA23" s="61"/>
      <c r="AB23" s="61"/>
    </row>
    <row r="24" customFormat="false" ht="15.4" hidden="false" customHeight="false" outlineLevel="0" collapsed="false">
      <c r="A24" s="12" t="s">
        <v>76</v>
      </c>
      <c r="B24" s="22"/>
      <c r="C24" s="23"/>
      <c r="D24" s="22" t="n">
        <v>25</v>
      </c>
      <c r="E24" s="23" t="n">
        <v>44970</v>
      </c>
      <c r="F24" s="22"/>
      <c r="G24" s="23"/>
      <c r="H24" s="22" t="n">
        <v>15</v>
      </c>
      <c r="I24" s="23" t="n">
        <v>45034</v>
      </c>
      <c r="J24" s="22" t="n">
        <v>15</v>
      </c>
      <c r="K24" s="23" t="n">
        <v>45065</v>
      </c>
      <c r="L24" s="22" t="n">
        <v>25</v>
      </c>
      <c r="M24" s="23" t="n">
        <v>45097</v>
      </c>
      <c r="N24" s="22" t="n">
        <v>35</v>
      </c>
      <c r="O24" s="23" t="n">
        <v>45130</v>
      </c>
      <c r="P24" s="22" t="n">
        <v>20</v>
      </c>
      <c r="Q24" s="23" t="n">
        <v>45157</v>
      </c>
      <c r="R24" s="22" t="n">
        <v>20</v>
      </c>
      <c r="S24" s="23" t="n">
        <v>45198</v>
      </c>
      <c r="T24" s="22" t="n">
        <v>25</v>
      </c>
      <c r="U24" s="23" t="n">
        <v>45213</v>
      </c>
      <c r="V24" s="22" t="n">
        <v>40</v>
      </c>
      <c r="W24" s="23" t="n">
        <v>45207</v>
      </c>
      <c r="X24" s="22" t="n">
        <v>20</v>
      </c>
      <c r="Y24" s="23" t="n">
        <v>45268</v>
      </c>
      <c r="Z24" s="61"/>
      <c r="AA24" s="61"/>
      <c r="AB24" s="61"/>
    </row>
    <row r="25" customFormat="false" ht="15.4" hidden="false" customHeight="false" outlineLevel="0" collapsed="false">
      <c r="A25" s="12" t="s">
        <v>124</v>
      </c>
      <c r="B25" s="22" t="n">
        <v>10</v>
      </c>
      <c r="C25" s="23" t="n">
        <v>44934</v>
      </c>
      <c r="D25" s="22" t="n">
        <v>48.9</v>
      </c>
      <c r="E25" s="23" t="n">
        <v>44961</v>
      </c>
      <c r="F25" s="22"/>
      <c r="G25" s="23"/>
      <c r="H25" s="22"/>
      <c r="I25" s="23"/>
      <c r="J25" s="22"/>
      <c r="K25" s="23"/>
      <c r="L25" s="22" t="n">
        <v>129.64</v>
      </c>
      <c r="M25" s="23" t="n">
        <v>45090</v>
      </c>
      <c r="N25" s="22"/>
      <c r="O25" s="23"/>
      <c r="P25" s="22"/>
      <c r="Q25" s="23"/>
      <c r="R25" s="22"/>
      <c r="S25" s="23"/>
      <c r="T25" s="22"/>
      <c r="U25" s="23"/>
      <c r="V25" s="22"/>
      <c r="W25" s="23"/>
      <c r="X25" s="22"/>
      <c r="Y25" s="23"/>
      <c r="Z25" s="61"/>
      <c r="AA25" s="61"/>
      <c r="AB25" s="61"/>
    </row>
    <row r="26" customFormat="false" ht="15.4" hidden="false" customHeight="false" outlineLevel="0" collapsed="false">
      <c r="A26" s="12" t="s">
        <v>125</v>
      </c>
      <c r="B26" s="12"/>
      <c r="C26" s="12"/>
      <c r="D26" s="22"/>
      <c r="E26" s="23"/>
      <c r="F26" s="22" t="n">
        <v>301</v>
      </c>
      <c r="G26" s="23" t="n">
        <v>44993</v>
      </c>
      <c r="H26" s="22"/>
      <c r="I26" s="23"/>
      <c r="J26" s="22" t="n">
        <v>7.39</v>
      </c>
      <c r="K26" s="23" t="n">
        <v>45072</v>
      </c>
      <c r="L26" s="22" t="n">
        <v>26</v>
      </c>
      <c r="M26" s="23" t="n">
        <v>45079</v>
      </c>
      <c r="N26" s="22" t="n">
        <v>25</v>
      </c>
      <c r="O26" s="23" t="n">
        <v>45108</v>
      </c>
      <c r="P26" s="22"/>
      <c r="Q26" s="23"/>
      <c r="R26" s="22" t="n">
        <v>43.5</v>
      </c>
      <c r="S26" s="23" t="n">
        <v>45170</v>
      </c>
      <c r="T26" s="22"/>
      <c r="U26" s="23"/>
      <c r="V26" s="22"/>
      <c r="W26" s="23"/>
      <c r="X26" s="22"/>
      <c r="Y26" s="23"/>
      <c r="Z26" s="61"/>
      <c r="AA26" s="61"/>
      <c r="AB26" s="61"/>
    </row>
    <row r="27" customFormat="false" ht="15.4" hidden="false" customHeight="false" outlineLevel="0" collapsed="false">
      <c r="A27" s="12" t="s">
        <v>126</v>
      </c>
      <c r="B27" s="22"/>
      <c r="C27" s="23"/>
      <c r="D27" s="22" t="n">
        <v>50</v>
      </c>
      <c r="E27" s="23" t="n">
        <v>44961</v>
      </c>
      <c r="F27" s="22"/>
      <c r="G27" s="23"/>
      <c r="H27" s="22"/>
      <c r="I27" s="23"/>
      <c r="J27" s="22"/>
      <c r="K27" s="23"/>
      <c r="L27" s="22" t="n">
        <v>20</v>
      </c>
      <c r="M27" s="23" t="n">
        <v>45094</v>
      </c>
      <c r="N27" s="22" t="n">
        <v>395.8</v>
      </c>
      <c r="O27" s="23" t="n">
        <v>45130</v>
      </c>
      <c r="P27" s="22"/>
      <c r="Q27" s="23"/>
      <c r="R27" s="22"/>
      <c r="S27" s="23"/>
      <c r="T27" s="22"/>
      <c r="U27" s="23"/>
      <c r="V27" s="22"/>
      <c r="W27" s="23"/>
      <c r="X27" s="22"/>
      <c r="Y27" s="23"/>
      <c r="Z27" s="61"/>
      <c r="AA27" s="61"/>
      <c r="AB27" s="61"/>
    </row>
    <row r="28" customFormat="false" ht="15.4" hidden="false" customHeight="false" outlineLevel="0" collapsed="false">
      <c r="A28" s="12" t="s">
        <v>127</v>
      </c>
      <c r="B28" s="22" t="n">
        <v>329.98</v>
      </c>
      <c r="C28" s="23" t="n">
        <v>44950</v>
      </c>
      <c r="D28" s="22" t="n">
        <v>364.89</v>
      </c>
      <c r="E28" s="23" t="n">
        <v>44960</v>
      </c>
      <c r="F28" s="22"/>
      <c r="G28" s="23"/>
      <c r="H28" s="22"/>
      <c r="I28" s="23"/>
      <c r="J28" s="83" t="n">
        <v>1919</v>
      </c>
      <c r="K28" s="82" t="n">
        <v>45054</v>
      </c>
      <c r="L28" s="22"/>
      <c r="M28" s="23"/>
      <c r="N28" s="22"/>
      <c r="O28" s="23"/>
      <c r="P28" s="22"/>
      <c r="Q28" s="23"/>
      <c r="R28" s="22" t="n">
        <v>86.9</v>
      </c>
      <c r="S28" s="23" t="n">
        <v>45175</v>
      </c>
      <c r="T28" s="22"/>
      <c r="U28" s="23"/>
      <c r="V28" s="22"/>
      <c r="W28" s="23"/>
      <c r="X28" s="22" t="n">
        <v>79.19</v>
      </c>
      <c r="Y28" s="23" t="n">
        <v>45268</v>
      </c>
      <c r="Z28" s="61"/>
      <c r="AA28" s="61"/>
      <c r="AB28" s="61"/>
    </row>
    <row r="29" customFormat="false" ht="15.4" hidden="false" customHeight="false" outlineLevel="0" collapsed="false">
      <c r="A29" s="12" t="s">
        <v>128</v>
      </c>
      <c r="B29" s="22" t="n">
        <v>50</v>
      </c>
      <c r="C29" s="23"/>
      <c r="D29" s="22"/>
      <c r="E29" s="23"/>
      <c r="F29" s="22"/>
      <c r="G29" s="23"/>
      <c r="H29" s="22"/>
      <c r="I29" s="23"/>
      <c r="J29" s="22"/>
      <c r="K29" s="23"/>
      <c r="L29" s="22"/>
      <c r="M29" s="23"/>
      <c r="N29" s="22"/>
      <c r="O29" s="23"/>
      <c r="P29" s="22"/>
      <c r="Q29" s="23"/>
      <c r="R29" s="22"/>
      <c r="S29" s="23"/>
      <c r="T29" s="22" t="n">
        <v>145</v>
      </c>
      <c r="U29" s="23" t="n">
        <v>45205</v>
      </c>
      <c r="V29" s="22" t="n">
        <v>362.5</v>
      </c>
      <c r="W29" s="23" t="n">
        <v>45237</v>
      </c>
      <c r="X29" s="22" t="n">
        <v>279.5</v>
      </c>
      <c r="Y29" s="23" t="n">
        <v>45266</v>
      </c>
      <c r="Z29" s="61"/>
      <c r="AA29" s="61"/>
      <c r="AB29" s="61"/>
    </row>
    <row r="30" customFormat="false" ht="15.4" hidden="false" customHeight="false" outlineLevel="0" collapsed="false">
      <c r="A30" s="12" t="s">
        <v>129</v>
      </c>
      <c r="B30" s="22"/>
      <c r="C30" s="23"/>
      <c r="D30" s="22"/>
      <c r="E30" s="23"/>
      <c r="F30" s="22"/>
      <c r="G30" s="23"/>
      <c r="H30" s="22"/>
      <c r="I30" s="23"/>
      <c r="J30" s="22"/>
      <c r="K30" s="23"/>
      <c r="L30" s="22"/>
      <c r="M30" s="23"/>
      <c r="N30" s="22"/>
      <c r="O30" s="23"/>
      <c r="P30" s="22"/>
      <c r="Q30" s="23"/>
      <c r="R30" s="22" t="n">
        <v>269.99</v>
      </c>
      <c r="S30" s="23" t="n">
        <v>45179</v>
      </c>
      <c r="T30" s="22"/>
      <c r="U30" s="23"/>
      <c r="V30" s="22"/>
      <c r="W30" s="23"/>
      <c r="X30" s="22"/>
      <c r="Y30" s="23"/>
      <c r="Z30" s="61"/>
      <c r="AA30" s="61"/>
      <c r="AB30" s="61"/>
    </row>
    <row r="31" customFormat="false" ht="15.4" hidden="false" customHeight="false" outlineLevel="0" collapsed="false">
      <c r="A31" s="12" t="s">
        <v>130</v>
      </c>
      <c r="B31" s="84"/>
      <c r="C31" s="85"/>
      <c r="D31" s="84"/>
      <c r="E31" s="85"/>
      <c r="F31" s="84"/>
      <c r="G31" s="85"/>
      <c r="H31" s="84"/>
      <c r="I31" s="85"/>
      <c r="J31" s="84"/>
      <c r="K31" s="85"/>
      <c r="L31" s="84" t="n">
        <v>492.78</v>
      </c>
      <c r="M31" s="85" t="n">
        <v>45090</v>
      </c>
      <c r="N31" s="84"/>
      <c r="O31" s="85"/>
      <c r="P31" s="84"/>
      <c r="Q31" s="85"/>
      <c r="R31" s="84"/>
      <c r="S31" s="85"/>
      <c r="T31" s="84"/>
      <c r="U31" s="85"/>
      <c r="V31" s="84"/>
      <c r="W31" s="85"/>
      <c r="X31" s="84"/>
      <c r="Y31" s="85"/>
      <c r="Z31" s="61"/>
      <c r="AA31" s="61"/>
      <c r="AB31" s="61"/>
    </row>
    <row r="32" customFormat="false" ht="15.4" hidden="false" customHeight="false" outlineLevel="0" collapsed="false">
      <c r="A32" s="86" t="s">
        <v>82</v>
      </c>
      <c r="B32" s="87"/>
      <c r="C32" s="88"/>
      <c r="D32" s="87"/>
      <c r="E32" s="88"/>
      <c r="F32" s="87"/>
      <c r="G32" s="88"/>
      <c r="H32" s="87"/>
      <c r="I32" s="88"/>
      <c r="J32" s="87"/>
      <c r="K32" s="88"/>
      <c r="L32" s="87"/>
      <c r="M32" s="88"/>
      <c r="N32" s="87" t="n">
        <v>4000</v>
      </c>
      <c r="O32" s="88" t="n">
        <v>45113</v>
      </c>
      <c r="P32" s="87"/>
      <c r="Q32" s="88"/>
      <c r="R32" s="87"/>
      <c r="S32" s="88"/>
      <c r="T32" s="87"/>
      <c r="U32" s="88"/>
      <c r="V32" s="87"/>
      <c r="W32" s="88"/>
      <c r="X32" s="87"/>
      <c r="Y32" s="88"/>
      <c r="Z32" s="61"/>
      <c r="AA32" s="61"/>
      <c r="AB32" s="61"/>
    </row>
    <row r="33" customFormat="false" ht="15.4" hidden="false" customHeight="false" outlineLevel="0" collapsed="false">
      <c r="A33" s="89" t="s">
        <v>131</v>
      </c>
      <c r="B33" s="84"/>
      <c r="C33" s="85"/>
      <c r="D33" s="84"/>
      <c r="E33" s="85"/>
      <c r="F33" s="84" t="n">
        <v>3001.61</v>
      </c>
      <c r="G33" s="85" t="n">
        <v>44993</v>
      </c>
      <c r="H33" s="84"/>
      <c r="I33" s="85"/>
      <c r="J33" s="84"/>
      <c r="K33" s="85"/>
      <c r="L33" s="84"/>
      <c r="M33" s="85"/>
      <c r="N33" s="84"/>
      <c r="O33" s="85"/>
      <c r="P33" s="84"/>
      <c r="Q33" s="85"/>
      <c r="R33" s="84"/>
      <c r="S33" s="85"/>
      <c r="T33" s="84" t="n">
        <v>3003.95</v>
      </c>
      <c r="U33" s="85" t="n">
        <v>45206</v>
      </c>
      <c r="V33" s="84"/>
      <c r="W33" s="85"/>
      <c r="X33" s="84"/>
      <c r="Y33" s="85"/>
      <c r="Z33" s="61"/>
      <c r="AA33" s="61"/>
      <c r="AB33" s="61"/>
    </row>
    <row r="34" customFormat="false" ht="15.4" hidden="false" customHeight="false" outlineLevel="0" collapsed="false">
      <c r="A34" s="80" t="s">
        <v>132</v>
      </c>
      <c r="B34" s="90" t="n">
        <v>664.38</v>
      </c>
      <c r="C34" s="91" t="n">
        <v>44937</v>
      </c>
      <c r="D34" s="90" t="n">
        <v>594.04</v>
      </c>
      <c r="E34" s="91" t="n">
        <v>44968</v>
      </c>
      <c r="F34" s="90" t="n">
        <v>280</v>
      </c>
      <c r="G34" s="91" t="n">
        <v>44991</v>
      </c>
      <c r="H34" s="90" t="n">
        <v>330</v>
      </c>
      <c r="I34" s="91" t="n">
        <v>45022</v>
      </c>
      <c r="J34" s="90" t="n">
        <v>560</v>
      </c>
      <c r="K34" s="91" t="n">
        <v>45054</v>
      </c>
      <c r="L34" s="90"/>
      <c r="M34" s="91"/>
      <c r="N34" s="90" t="n">
        <v>234.13</v>
      </c>
      <c r="O34" s="91" t="n">
        <v>45110</v>
      </c>
      <c r="P34" s="90" t="n">
        <v>413.21</v>
      </c>
      <c r="Q34" s="91" t="n">
        <v>45141</v>
      </c>
      <c r="R34" s="90" t="n">
        <v>243.9</v>
      </c>
      <c r="S34" s="91" t="n">
        <v>45173</v>
      </c>
      <c r="T34" s="90" t="n">
        <v>234.13</v>
      </c>
      <c r="U34" s="91" t="n">
        <v>45201</v>
      </c>
      <c r="V34" s="90" t="n">
        <v>234.13</v>
      </c>
      <c r="W34" s="91" t="n">
        <v>45235</v>
      </c>
      <c r="X34" s="90" t="n">
        <v>234.13</v>
      </c>
      <c r="Y34" s="91" t="n">
        <v>45266</v>
      </c>
      <c r="Z34" s="61"/>
      <c r="AA34" s="61"/>
      <c r="AB34" s="61"/>
    </row>
    <row r="35" customFormat="false" ht="15.4" hidden="false" customHeight="false" outlineLevel="0" collapsed="false">
      <c r="A35" s="12" t="s">
        <v>84</v>
      </c>
      <c r="B35" s="22" t="n">
        <v>50</v>
      </c>
      <c r="C35" s="23" t="n">
        <v>44934</v>
      </c>
      <c r="D35" s="22"/>
      <c r="E35" s="23"/>
      <c r="F35" s="22" t="n">
        <v>50</v>
      </c>
      <c r="G35" s="23" t="n">
        <v>44991</v>
      </c>
      <c r="H35" s="22" t="n">
        <v>50</v>
      </c>
      <c r="I35" s="23" t="n">
        <v>45027</v>
      </c>
      <c r="J35" s="22" t="n">
        <v>92.61</v>
      </c>
      <c r="K35" s="23" t="n">
        <v>45065</v>
      </c>
      <c r="L35" s="22" t="n">
        <v>50</v>
      </c>
      <c r="M35" s="23" t="n">
        <v>45079</v>
      </c>
      <c r="N35" s="22" t="n">
        <v>100</v>
      </c>
      <c r="O35" s="23" t="n">
        <v>45108</v>
      </c>
      <c r="P35" s="22" t="n">
        <v>150</v>
      </c>
      <c r="Q35" s="23" t="n">
        <v>45144</v>
      </c>
      <c r="R35" s="22" t="n">
        <v>250</v>
      </c>
      <c r="S35" s="23" t="n">
        <v>45175</v>
      </c>
      <c r="T35" s="22" t="n">
        <v>100</v>
      </c>
      <c r="U35" s="23" t="n">
        <v>45204</v>
      </c>
      <c r="V35" s="22" t="n">
        <v>200</v>
      </c>
      <c r="W35" s="23" t="n">
        <v>45232</v>
      </c>
      <c r="X35" s="22"/>
      <c r="Y35" s="23"/>
      <c r="Z35" s="61"/>
      <c r="AA35" s="61"/>
      <c r="AB35" s="61"/>
    </row>
    <row r="36" customFormat="false" ht="15.4" hidden="false" customHeight="false" outlineLevel="0" collapsed="false">
      <c r="A36" s="12" t="s">
        <v>85</v>
      </c>
      <c r="B36" s="22"/>
      <c r="C36" s="23"/>
      <c r="D36" s="22" t="n">
        <v>555.64</v>
      </c>
      <c r="E36" s="23" t="n">
        <v>44960</v>
      </c>
      <c r="F36" s="22" t="n">
        <v>271.2</v>
      </c>
      <c r="G36" s="23" t="n">
        <v>44995</v>
      </c>
      <c r="H36" s="22"/>
      <c r="I36" s="23"/>
      <c r="J36" s="22" t="n">
        <v>549.8</v>
      </c>
      <c r="K36" s="23" t="n">
        <v>45047</v>
      </c>
      <c r="L36" s="22" t="n">
        <v>271.2</v>
      </c>
      <c r="M36" s="23" t="n">
        <v>45086</v>
      </c>
      <c r="N36" s="22" t="n">
        <v>299.66</v>
      </c>
      <c r="O36" s="23" t="n">
        <v>45117</v>
      </c>
      <c r="P36" s="22" t="n">
        <v>293.6</v>
      </c>
      <c r="Q36" s="23" t="n">
        <v>45148</v>
      </c>
      <c r="R36" s="22" t="n">
        <v>293.6</v>
      </c>
      <c r="S36" s="23" t="n">
        <v>45180</v>
      </c>
      <c r="T36" s="22" t="n">
        <v>293.6</v>
      </c>
      <c r="U36" s="23" t="n">
        <v>45208</v>
      </c>
      <c r="V36" s="22" t="n">
        <v>293.6</v>
      </c>
      <c r="W36" s="23" t="n">
        <v>45240</v>
      </c>
      <c r="X36" s="22" t="n">
        <v>293.6</v>
      </c>
      <c r="Y36" s="23" t="n">
        <v>45266</v>
      </c>
      <c r="Z36" s="61"/>
      <c r="AA36" s="61"/>
      <c r="AB36" s="61"/>
    </row>
    <row r="37" customFormat="false" ht="15.4" hidden="false" customHeight="false" outlineLevel="0" collapsed="false">
      <c r="A37" s="12" t="s">
        <v>133</v>
      </c>
      <c r="B37" s="22"/>
      <c r="C37" s="23"/>
      <c r="D37" s="22"/>
      <c r="E37" s="23"/>
      <c r="F37" s="22" t="n">
        <v>17</v>
      </c>
      <c r="G37" s="23" t="n">
        <v>45016</v>
      </c>
      <c r="H37" s="22"/>
      <c r="I37" s="23"/>
      <c r="J37" s="22" t="n">
        <v>92.5</v>
      </c>
      <c r="K37" s="23" t="n">
        <v>45067</v>
      </c>
      <c r="L37" s="22"/>
      <c r="M37" s="23"/>
      <c r="N37" s="22"/>
      <c r="O37" s="23"/>
      <c r="P37" s="22"/>
      <c r="Q37" s="23"/>
      <c r="R37" s="22"/>
      <c r="S37" s="23"/>
      <c r="T37" s="22"/>
      <c r="U37" s="23"/>
      <c r="V37" s="22"/>
      <c r="W37" s="23"/>
      <c r="X37" s="22"/>
      <c r="Y37" s="23"/>
      <c r="Z37" s="61"/>
      <c r="AA37" s="61"/>
      <c r="AB37" s="61"/>
    </row>
    <row r="38" customFormat="false" ht="15.4" hidden="false" customHeight="false" outlineLevel="0" collapsed="false">
      <c r="A38" s="12" t="s">
        <v>134</v>
      </c>
      <c r="B38" s="22"/>
      <c r="C38" s="23"/>
      <c r="D38" s="22"/>
      <c r="E38" s="23"/>
      <c r="F38" s="22"/>
      <c r="G38" s="23"/>
      <c r="H38" s="22" t="n">
        <v>360</v>
      </c>
      <c r="I38" s="23" t="n">
        <v>45022</v>
      </c>
      <c r="J38" s="22" t="n">
        <v>480</v>
      </c>
      <c r="K38" s="23" t="n">
        <v>45069</v>
      </c>
      <c r="L38" s="22" t="n">
        <v>240</v>
      </c>
      <c r="M38" s="23" t="n">
        <v>45082</v>
      </c>
      <c r="N38" s="22" t="n">
        <v>240</v>
      </c>
      <c r="O38" s="23" t="n">
        <v>45110</v>
      </c>
      <c r="P38" s="22" t="n">
        <v>240</v>
      </c>
      <c r="Q38" s="23" t="n">
        <v>45146</v>
      </c>
      <c r="R38" s="22" t="n">
        <v>240</v>
      </c>
      <c r="S38" s="23" t="n">
        <v>45178</v>
      </c>
      <c r="T38" s="22" t="n">
        <v>360</v>
      </c>
      <c r="U38" s="23" t="n">
        <v>45208</v>
      </c>
      <c r="V38" s="22" t="n">
        <v>240</v>
      </c>
      <c r="W38" s="23" t="n">
        <v>45258</v>
      </c>
      <c r="X38" s="22" t="n">
        <v>120</v>
      </c>
      <c r="Y38" s="23" t="n">
        <v>45275</v>
      </c>
      <c r="Z38" s="61"/>
      <c r="AA38" s="61"/>
      <c r="AB38" s="61"/>
    </row>
    <row r="39" customFormat="false" ht="15.4" hidden="false" customHeight="false" outlineLevel="0" collapsed="false">
      <c r="A39" s="12" t="s">
        <v>135</v>
      </c>
      <c r="B39" s="22"/>
      <c r="C39" s="23"/>
      <c r="D39" s="22" t="n">
        <v>50</v>
      </c>
      <c r="E39" s="23" t="n">
        <v>44970</v>
      </c>
      <c r="F39" s="22" t="n">
        <v>65</v>
      </c>
      <c r="G39" s="23" t="n">
        <v>44990</v>
      </c>
      <c r="H39" s="22"/>
      <c r="I39" s="23"/>
      <c r="J39" s="22"/>
      <c r="K39" s="23"/>
      <c r="L39" s="22"/>
      <c r="M39" s="23"/>
      <c r="N39" s="22"/>
      <c r="O39" s="23"/>
      <c r="P39" s="22"/>
      <c r="Q39" s="23"/>
      <c r="R39" s="22" t="n">
        <v>158</v>
      </c>
      <c r="S39" s="23" t="n">
        <v>45171</v>
      </c>
      <c r="T39" s="22"/>
      <c r="U39" s="23"/>
      <c r="V39" s="22" t="n">
        <v>80</v>
      </c>
      <c r="W39" s="23" t="n">
        <v>45232</v>
      </c>
      <c r="X39" s="22"/>
      <c r="Y39" s="23"/>
      <c r="Z39" s="61"/>
      <c r="AA39" s="61"/>
      <c r="AB39" s="61"/>
    </row>
    <row r="40" customFormat="false" ht="15.4" hidden="false" customHeight="false" outlineLevel="0" collapsed="false">
      <c r="A40" s="12" t="s">
        <v>136</v>
      </c>
      <c r="B40" s="22"/>
      <c r="C40" s="23"/>
      <c r="D40" s="22"/>
      <c r="E40" s="23"/>
      <c r="F40" s="22"/>
      <c r="G40" s="23"/>
      <c r="H40" s="22"/>
      <c r="I40" s="23"/>
      <c r="J40" s="22"/>
      <c r="K40" s="23"/>
      <c r="L40" s="22"/>
      <c r="M40" s="23"/>
      <c r="N40" s="22"/>
      <c r="O40" s="23"/>
      <c r="P40" s="22"/>
      <c r="Q40" s="23"/>
      <c r="R40" s="22" t="n">
        <v>196.88</v>
      </c>
      <c r="S40" s="23" t="n">
        <v>45176</v>
      </c>
      <c r="T40" s="22"/>
      <c r="U40" s="23"/>
      <c r="V40" s="22" t="n">
        <v>2661</v>
      </c>
      <c r="W40" s="23" t="n">
        <v>45237</v>
      </c>
      <c r="X40" s="22"/>
      <c r="Y40" s="23"/>
      <c r="Z40" s="61"/>
      <c r="AA40" s="61"/>
      <c r="AB40" s="61"/>
    </row>
    <row r="41" customFormat="false" ht="15.4" hidden="false" customHeight="false" outlineLevel="0" collapsed="false">
      <c r="A41" s="12" t="s">
        <v>115</v>
      </c>
      <c r="B41" s="22" t="n">
        <v>236.4</v>
      </c>
      <c r="C41" s="23" t="n">
        <v>44932</v>
      </c>
      <c r="D41" s="22" t="n">
        <v>144.8</v>
      </c>
      <c r="E41" s="23" t="n">
        <v>44961</v>
      </c>
      <c r="F41" s="22" t="n">
        <v>85.4</v>
      </c>
      <c r="G41" s="23" t="n">
        <v>44995</v>
      </c>
      <c r="H41" s="22" t="n">
        <v>25.5</v>
      </c>
      <c r="I41" s="23" t="n">
        <v>45018</v>
      </c>
      <c r="J41" s="22" t="n">
        <v>114.24</v>
      </c>
      <c r="K41" s="23" t="n">
        <v>45047</v>
      </c>
      <c r="L41" s="22" t="n">
        <v>248.53</v>
      </c>
      <c r="M41" s="23" t="n">
        <v>45081</v>
      </c>
      <c r="N41" s="22" t="n">
        <v>58.3</v>
      </c>
      <c r="O41" s="23" t="n">
        <v>45124</v>
      </c>
      <c r="P41" s="22" t="n">
        <v>134.38</v>
      </c>
      <c r="Q41" s="23" t="n">
        <v>45143</v>
      </c>
      <c r="R41" s="22" t="n">
        <v>172.12</v>
      </c>
      <c r="S41" s="23" t="n">
        <v>45177</v>
      </c>
      <c r="T41" s="22" t="n">
        <v>25.52</v>
      </c>
      <c r="U41" s="23" t="n">
        <v>45207</v>
      </c>
      <c r="V41" s="22" t="n">
        <v>27.5</v>
      </c>
      <c r="W41" s="23" t="n">
        <v>45234</v>
      </c>
      <c r="X41" s="22"/>
      <c r="Y41" s="23"/>
      <c r="Z41" s="61"/>
      <c r="AA41" s="61"/>
      <c r="AB41" s="61"/>
    </row>
    <row r="42" customFormat="false" ht="15.4" hidden="false" customHeight="false" outlineLevel="0" collapsed="false">
      <c r="A42" s="12" t="s">
        <v>137</v>
      </c>
      <c r="B42" s="22"/>
      <c r="C42" s="23"/>
      <c r="D42" s="22"/>
      <c r="E42" s="23"/>
      <c r="F42" s="22"/>
      <c r="G42" s="23"/>
      <c r="H42" s="22"/>
      <c r="I42" s="23"/>
      <c r="J42" s="22"/>
      <c r="K42" s="23"/>
      <c r="L42" s="22" t="n">
        <v>30</v>
      </c>
      <c r="M42" s="23" t="n">
        <v>45100</v>
      </c>
      <c r="N42" s="22"/>
      <c r="O42" s="23"/>
      <c r="P42" s="22" t="n">
        <v>43.69</v>
      </c>
      <c r="Q42" s="23" t="n">
        <v>45165</v>
      </c>
      <c r="R42" s="22" t="n">
        <v>11</v>
      </c>
      <c r="S42" s="23" t="n">
        <v>45198</v>
      </c>
      <c r="T42" s="22" t="n">
        <v>46.12</v>
      </c>
      <c r="U42" s="23" t="n">
        <v>45223</v>
      </c>
      <c r="V42" s="22" t="n">
        <v>94.77</v>
      </c>
      <c r="W42" s="23" t="n">
        <v>45233</v>
      </c>
      <c r="X42" s="22"/>
      <c r="Y42" s="23"/>
      <c r="Z42" s="61"/>
      <c r="AA42" s="61"/>
      <c r="AB42" s="61"/>
    </row>
    <row r="43" customFormat="false" ht="15.4" hidden="false" customHeight="false" outlineLevel="0" collapsed="false">
      <c r="A43" s="12" t="s">
        <v>91</v>
      </c>
      <c r="B43" s="22" t="n">
        <v>93.97</v>
      </c>
      <c r="C43" s="23" t="n">
        <v>44938</v>
      </c>
      <c r="D43" s="22" t="n">
        <v>207.85</v>
      </c>
      <c r="E43" s="23" t="n">
        <v>44960</v>
      </c>
      <c r="F43" s="22"/>
      <c r="G43" s="23"/>
      <c r="H43" s="22"/>
      <c r="I43" s="23"/>
      <c r="J43" s="22" t="n">
        <v>130</v>
      </c>
      <c r="K43" s="23" t="n">
        <v>45050</v>
      </c>
      <c r="L43" s="22"/>
      <c r="M43" s="23"/>
      <c r="N43" s="22" t="n">
        <v>34.88</v>
      </c>
      <c r="O43" s="23" t="n">
        <v>45135</v>
      </c>
      <c r="P43" s="22" t="n">
        <v>115.5</v>
      </c>
      <c r="Q43" s="23" t="n">
        <v>45165</v>
      </c>
      <c r="R43" s="22" t="n">
        <v>141.79</v>
      </c>
      <c r="S43" s="23" t="n">
        <v>45170</v>
      </c>
      <c r="T43" s="22" t="n">
        <v>157.6</v>
      </c>
      <c r="U43" s="23" t="n">
        <v>45205</v>
      </c>
      <c r="V43" s="22" t="n">
        <v>80.5</v>
      </c>
      <c r="W43" s="23" t="n">
        <v>45239</v>
      </c>
      <c r="X43" s="22"/>
      <c r="Y43" s="23"/>
      <c r="Z43" s="61"/>
      <c r="AA43" s="61"/>
      <c r="AB43" s="61"/>
    </row>
    <row r="44" customFormat="false" ht="15.4" hidden="false" customHeight="false" outlineLevel="0" collapsed="false">
      <c r="A44" s="12" t="s">
        <v>138</v>
      </c>
      <c r="B44" s="22"/>
      <c r="C44" s="23"/>
      <c r="D44" s="22"/>
      <c r="E44" s="23"/>
      <c r="F44" s="22" t="n">
        <v>91</v>
      </c>
      <c r="G44" s="23" t="n">
        <v>44996</v>
      </c>
      <c r="H44" s="22"/>
      <c r="I44" s="23"/>
      <c r="J44" s="22"/>
      <c r="K44" s="23"/>
      <c r="L44" s="22"/>
      <c r="M44" s="23"/>
      <c r="N44" s="22"/>
      <c r="O44" s="23"/>
      <c r="P44" s="22"/>
      <c r="Q44" s="23"/>
      <c r="R44" s="22"/>
      <c r="S44" s="23"/>
      <c r="T44" s="22"/>
      <c r="U44" s="23"/>
      <c r="V44" s="22"/>
      <c r="W44" s="23"/>
      <c r="X44" s="22"/>
      <c r="Y44" s="23"/>
      <c r="Z44" s="61"/>
      <c r="AA44" s="61"/>
      <c r="AB44" s="61"/>
    </row>
    <row r="45" customFormat="false" ht="15.4" hidden="false" customHeight="false" outlineLevel="0" collapsed="false">
      <c r="A45" s="92" t="s">
        <v>23</v>
      </c>
      <c r="B45" s="93" t="n">
        <f aca="false">(B4-B18)</f>
        <v>1846.82</v>
      </c>
      <c r="C45" s="93"/>
      <c r="D45" s="25" t="n">
        <f aca="false">(D4-D18)+B45</f>
        <v>2523.98</v>
      </c>
      <c r="E45" s="25"/>
      <c r="F45" s="25" t="n">
        <f aca="false">(F4-F18)+D45</f>
        <v>1028.45</v>
      </c>
      <c r="G45" s="25"/>
      <c r="H45" s="25" t="n">
        <f aca="false">(H4-H18)+F45</f>
        <v>2922.24</v>
      </c>
      <c r="I45" s="25"/>
      <c r="J45" s="25" t="n">
        <f aca="false">(J4-J18)+H45</f>
        <v>2112.49</v>
      </c>
      <c r="K45" s="25"/>
      <c r="L45" s="25" t="n">
        <f aca="false">(L4-L18)+J45</f>
        <v>3155.24</v>
      </c>
      <c r="M45" s="25"/>
      <c r="N45" s="25" t="n">
        <f aca="false">(N4-N18)+L45</f>
        <v>1656.79</v>
      </c>
      <c r="O45" s="25"/>
      <c r="P45" s="25" t="n">
        <f aca="false">(P4-P18)+N45</f>
        <v>2850</v>
      </c>
      <c r="Q45" s="25"/>
      <c r="R45" s="25" t="n">
        <f aca="false">(R4-R18)+P45</f>
        <v>3130.91</v>
      </c>
      <c r="S45" s="25"/>
      <c r="T45" s="25" t="n">
        <f aca="false">(T4-T18)+R45</f>
        <v>1409</v>
      </c>
      <c r="U45" s="25"/>
      <c r="V45" s="25" t="n">
        <f aca="false">(V4-V18)+T45</f>
        <v>376.05</v>
      </c>
      <c r="W45" s="25"/>
      <c r="X45" s="25" t="n">
        <f aca="false">(X4-X18)+V45</f>
        <v>3379.09</v>
      </c>
      <c r="Y45" s="25"/>
      <c r="Z45" s="61"/>
      <c r="AA45" s="61"/>
      <c r="AB45" s="61"/>
    </row>
    <row r="46" customFormat="false" ht="15.4" hidden="false" customHeight="false" outlineLevel="0" collapsed="false">
      <c r="A46" s="94" t="s">
        <v>139</v>
      </c>
      <c r="B46" s="95" t="s">
        <v>140</v>
      </c>
      <c r="C46" s="95" t="s">
        <v>141</v>
      </c>
      <c r="D46" s="96" t="s">
        <v>142</v>
      </c>
      <c r="E46" s="97" t="s">
        <v>143</v>
      </c>
      <c r="F46" s="61"/>
      <c r="G46" s="98" t="s">
        <v>144</v>
      </c>
      <c r="H46" s="99" t="s">
        <v>145</v>
      </c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</row>
    <row r="47" customFormat="false" ht="15.4" hidden="false" customHeight="false" outlineLevel="0" collapsed="false">
      <c r="A47" s="100" t="n">
        <v>18198.29</v>
      </c>
      <c r="B47" s="101" t="n">
        <v>24149.06</v>
      </c>
      <c r="C47" s="102" t="n">
        <v>89.78</v>
      </c>
      <c r="D47" s="103" t="n">
        <f aca="false">(A47+B47)</f>
        <v>42347.35</v>
      </c>
      <c r="E47" s="104" t="n">
        <f aca="false">(D47+X45)</f>
        <v>45726.44</v>
      </c>
      <c r="F47" s="61"/>
      <c r="G47" s="105" t="s">
        <v>146</v>
      </c>
      <c r="H47" s="106" t="s">
        <v>147</v>
      </c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</row>
    <row r="48" customFormat="false" ht="15.4" hidden="false" customHeight="false" outlineLevel="0" collapsed="false">
      <c r="A48" s="107" t="s">
        <v>148</v>
      </c>
      <c r="B48" s="107" t="n">
        <v>20</v>
      </c>
      <c r="C48" s="108" t="n">
        <v>120</v>
      </c>
      <c r="D48" s="109" t="n">
        <f aca="false">(B48*C48)</f>
        <v>2400</v>
      </c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</row>
    <row r="49" customFormat="false" ht="15.4" hidden="false" customHeight="false" outlineLevel="0" collapsed="false">
      <c r="A49" s="107" t="s">
        <v>149</v>
      </c>
      <c r="B49" s="107" t="n">
        <v>20</v>
      </c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</row>
    <row r="50" customFormat="false" ht="15.4" hidden="false" customHeight="false" outlineLevel="0" collapsed="false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</row>
  </sheetData>
  <mergeCells count="24"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B45:C45"/>
    <mergeCell ref="D45:E45"/>
    <mergeCell ref="F45:G45"/>
    <mergeCell ref="H45:I45"/>
    <mergeCell ref="J45:K45"/>
    <mergeCell ref="L45:M45"/>
    <mergeCell ref="N45:O45"/>
    <mergeCell ref="P45:Q45"/>
    <mergeCell ref="R45:S45"/>
    <mergeCell ref="T45:U45"/>
    <mergeCell ref="V45:W45"/>
    <mergeCell ref="X45:Y45"/>
  </mergeCells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62"/>
  <sheetViews>
    <sheetView showFormulas="false" showGridLines="true" showRowColHeaders="true" showZeros="true" rightToLeft="false" tabSelected="true" showOutlineSymbols="true" defaultGridColor="true" view="normal" topLeftCell="A8" colorId="64" zoomScale="100" zoomScaleNormal="100" zoomScalePageLayoutView="100" workbookViewId="0">
      <selection pane="topLeft" activeCell="D51" activeCellId="0" sqref="D51"/>
    </sheetView>
  </sheetViews>
  <sheetFormatPr defaultColWidth="10.00390625" defaultRowHeight="15.4" zeroHeight="false" outlineLevelRow="0" outlineLevelCol="0"/>
  <cols>
    <col collapsed="false" customWidth="true" hidden="false" outlineLevel="0" max="1" min="1" style="1" width="42.27"/>
    <col collapsed="false" customWidth="true" hidden="false" outlineLevel="0" max="2" min="2" style="1" width="16.89"/>
    <col collapsed="false" customWidth="true" hidden="false" outlineLevel="0" max="3" min="3" style="1" width="23.34"/>
    <col collapsed="false" customWidth="true" hidden="false" outlineLevel="0" max="5" min="4" style="1" width="17.42"/>
    <col collapsed="false" customWidth="true" hidden="false" outlineLevel="0" max="6" min="6" style="1" width="13.95"/>
    <col collapsed="false" customWidth="true" hidden="false" outlineLevel="0" max="7" min="7" style="1" width="21.46"/>
    <col collapsed="false" customWidth="true" hidden="false" outlineLevel="0" max="8" min="8" style="1" width="13.95"/>
    <col collapsed="false" customWidth="true" hidden="false" outlineLevel="0" max="9" min="9" style="1" width="11.03"/>
    <col collapsed="false" customWidth="true" hidden="false" outlineLevel="0" max="10" min="10" style="1" width="14.33"/>
    <col collapsed="false" customWidth="true" hidden="false" outlineLevel="0" max="11" min="11" style="1" width="11.03"/>
    <col collapsed="false" customWidth="true" hidden="false" outlineLevel="0" max="12" min="12" style="1" width="12.06"/>
    <col collapsed="false" customWidth="true" hidden="false" outlineLevel="0" max="13" min="13" style="1" width="11.03"/>
    <col collapsed="false" customWidth="true" hidden="false" outlineLevel="0" max="14" min="14" style="1" width="13.48"/>
    <col collapsed="false" customWidth="true" hidden="false" outlineLevel="0" max="15" min="15" style="1" width="9.79"/>
    <col collapsed="false" customWidth="true" hidden="false" outlineLevel="0" max="16" min="16" style="1" width="12.06"/>
    <col collapsed="false" customWidth="true" hidden="false" outlineLevel="0" max="17" min="17" style="1" width="9.33"/>
    <col collapsed="false" customWidth="true" hidden="false" outlineLevel="0" max="18" min="18" style="1" width="12.06"/>
    <col collapsed="false" customWidth="true" hidden="false" outlineLevel="0" max="19" min="19" style="1" width="9.33"/>
    <col collapsed="false" customWidth="true" hidden="false" outlineLevel="0" max="20" min="20" style="1" width="12.06"/>
    <col collapsed="false" customWidth="true" hidden="false" outlineLevel="0" max="21" min="21" style="1" width="10.32"/>
    <col collapsed="false" customWidth="true" hidden="false" outlineLevel="0" max="22" min="22" style="1" width="13.48"/>
    <col collapsed="false" customWidth="true" hidden="false" outlineLevel="0" max="23" min="23" style="1" width="10.32"/>
    <col collapsed="false" customWidth="true" hidden="false" outlineLevel="0" max="24" min="24" style="1" width="12.06"/>
    <col collapsed="false" customWidth="true" hidden="false" outlineLevel="0" max="25" min="25" style="1" width="10.32"/>
  </cols>
  <sheetData>
    <row r="1" customFormat="false" ht="13.8" hidden="false" customHeight="false" outlineLevel="0" collapsed="false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110"/>
    </row>
    <row r="2" customFormat="false" ht="13.8" hidden="false" customHeight="false" outlineLevel="0" collapsed="false">
      <c r="A2" s="61"/>
      <c r="B2" s="62" t="s">
        <v>56</v>
      </c>
      <c r="C2" s="62"/>
      <c r="D2" s="63" t="s">
        <v>57</v>
      </c>
      <c r="E2" s="63"/>
      <c r="F2" s="64" t="s">
        <v>58</v>
      </c>
      <c r="G2" s="64"/>
      <c r="H2" s="56" t="s">
        <v>59</v>
      </c>
      <c r="I2" s="56"/>
      <c r="J2" s="57" t="s">
        <v>60</v>
      </c>
      <c r="K2" s="57"/>
      <c r="L2" s="57" t="s">
        <v>61</v>
      </c>
      <c r="M2" s="57"/>
      <c r="N2" s="57" t="s">
        <v>62</v>
      </c>
      <c r="O2" s="57"/>
      <c r="P2" s="57" t="s">
        <v>63</v>
      </c>
      <c r="Q2" s="57"/>
      <c r="R2" s="57" t="s">
        <v>64</v>
      </c>
      <c r="S2" s="57"/>
      <c r="T2" s="57" t="s">
        <v>65</v>
      </c>
      <c r="U2" s="57"/>
      <c r="V2" s="57" t="s">
        <v>66</v>
      </c>
      <c r="W2" s="57"/>
      <c r="X2" s="57" t="s">
        <v>67</v>
      </c>
      <c r="Y2" s="57"/>
      <c r="Z2" s="61"/>
      <c r="AA2" s="61"/>
      <c r="AB2" s="61"/>
      <c r="AC2" s="110"/>
    </row>
    <row r="3" customFormat="false" ht="15" hidden="false" customHeight="false" outlineLevel="0" collapsed="false">
      <c r="A3" s="61"/>
      <c r="B3" s="6" t="s">
        <v>0</v>
      </c>
      <c r="C3" s="7" t="s">
        <v>1</v>
      </c>
      <c r="D3" s="65" t="s">
        <v>0</v>
      </c>
      <c r="E3" s="65" t="s">
        <v>1</v>
      </c>
      <c r="F3" s="7" t="s">
        <v>0</v>
      </c>
      <c r="G3" s="7" t="s">
        <v>1</v>
      </c>
      <c r="H3" s="7" t="s">
        <v>0</v>
      </c>
      <c r="I3" s="8" t="s">
        <v>1</v>
      </c>
      <c r="J3" s="7" t="s">
        <v>0</v>
      </c>
      <c r="K3" s="8" t="s">
        <v>1</v>
      </c>
      <c r="L3" s="7" t="s">
        <v>0</v>
      </c>
      <c r="M3" s="8" t="s">
        <v>1</v>
      </c>
      <c r="N3" s="7" t="s">
        <v>0</v>
      </c>
      <c r="O3" s="8" t="s">
        <v>1</v>
      </c>
      <c r="P3" s="7" t="s">
        <v>0</v>
      </c>
      <c r="Q3" s="8" t="s">
        <v>1</v>
      </c>
      <c r="R3" s="7" t="s">
        <v>0</v>
      </c>
      <c r="S3" s="8" t="s">
        <v>1</v>
      </c>
      <c r="T3" s="7" t="s">
        <v>0</v>
      </c>
      <c r="U3" s="8" t="s">
        <v>1</v>
      </c>
      <c r="V3" s="7" t="s">
        <v>0</v>
      </c>
      <c r="W3" s="8" t="s">
        <v>1</v>
      </c>
      <c r="X3" s="7" t="s">
        <v>0</v>
      </c>
      <c r="Y3" s="8" t="s">
        <v>1</v>
      </c>
      <c r="Z3" s="61"/>
      <c r="AA3" s="61"/>
      <c r="AB3" s="61"/>
      <c r="AC3" s="110"/>
    </row>
    <row r="4" customFormat="false" ht="15" hidden="false" customHeight="false" outlineLevel="0" collapsed="false">
      <c r="A4" s="9" t="s">
        <v>2</v>
      </c>
      <c r="B4" s="66" t="n">
        <f aca="false">SUM(B5:B18)</f>
        <v>6979</v>
      </c>
      <c r="C4" s="67"/>
      <c r="D4" s="66" t="n">
        <f aca="false">SUM(D6:D18)</f>
        <v>2903.54</v>
      </c>
      <c r="E4" s="67"/>
      <c r="F4" s="66" t="n">
        <f aca="false">SUM(F6:F18)</f>
        <v>17698.52</v>
      </c>
      <c r="G4" s="67"/>
      <c r="H4" s="66" t="n">
        <f aca="false">SUM(H6:H18)</f>
        <v>12903.59</v>
      </c>
      <c r="I4" s="67"/>
      <c r="J4" s="66" t="n">
        <f aca="false">SUM(J6:J18)</f>
        <v>1953.4</v>
      </c>
      <c r="K4" s="67"/>
      <c r="L4" s="66" t="n">
        <f aca="false">SUM(L6:L18)</f>
        <v>3309.55</v>
      </c>
      <c r="M4" s="67"/>
      <c r="N4" s="66" t="n">
        <f aca="false">SUM(N6:N18)</f>
        <v>11066.72</v>
      </c>
      <c r="O4" s="67"/>
      <c r="P4" s="66" t="n">
        <f aca="false">SUM(P6:P18)</f>
        <v>3846.74</v>
      </c>
      <c r="Q4" s="67"/>
      <c r="R4" s="66" t="n">
        <f aca="false">SUM(R6:R18)</f>
        <v>7732.95</v>
      </c>
      <c r="S4" s="67"/>
      <c r="T4" s="66" t="n">
        <f aca="false">SUM(T6:T18)</f>
        <v>3765.42</v>
      </c>
      <c r="U4" s="67"/>
      <c r="V4" s="66" t="n">
        <f aca="false">SUM(V6:V18)</f>
        <v>10396.79</v>
      </c>
      <c r="W4" s="67"/>
      <c r="X4" s="66" t="n">
        <f aca="false">SUM(X6:X18)</f>
        <v>3805.16</v>
      </c>
      <c r="Y4" s="11"/>
      <c r="Z4" s="61"/>
      <c r="AA4" s="61"/>
      <c r="AB4" s="61"/>
      <c r="AC4" s="110"/>
    </row>
    <row r="5" customFormat="false" ht="15" hidden="false" customHeight="false" outlineLevel="0" collapsed="false">
      <c r="A5" s="68" t="s">
        <v>150</v>
      </c>
      <c r="B5" s="12" t="n">
        <v>3379.09</v>
      </c>
      <c r="C5" s="79"/>
      <c r="D5" s="71"/>
      <c r="E5" s="21"/>
      <c r="F5" s="71"/>
      <c r="G5" s="21"/>
      <c r="H5" s="71"/>
      <c r="I5" s="21"/>
      <c r="J5" s="71"/>
      <c r="K5" s="21"/>
      <c r="L5" s="71"/>
      <c r="M5" s="21"/>
      <c r="N5" s="69"/>
      <c r="O5" s="70"/>
      <c r="P5" s="71"/>
      <c r="Q5" s="21"/>
      <c r="R5" s="71"/>
      <c r="S5" s="21"/>
      <c r="T5" s="71"/>
      <c r="U5" s="21"/>
      <c r="V5" s="71"/>
      <c r="W5" s="21"/>
      <c r="X5" s="71"/>
      <c r="Y5" s="72"/>
      <c r="Z5" s="61"/>
      <c r="AA5" s="61"/>
      <c r="AB5" s="61"/>
      <c r="AC5" s="110"/>
    </row>
    <row r="6" customFormat="false" ht="13.8" hidden="false" customHeight="false" outlineLevel="0" collapsed="false">
      <c r="A6" s="42" t="s">
        <v>3</v>
      </c>
      <c r="B6" s="80" t="n">
        <v>2899.91</v>
      </c>
      <c r="C6" s="14" t="n">
        <v>45295</v>
      </c>
      <c r="D6" s="73" t="n">
        <v>2903.54</v>
      </c>
      <c r="E6" s="14" t="n">
        <v>45328</v>
      </c>
      <c r="F6" s="73" t="n">
        <v>2903.14</v>
      </c>
      <c r="G6" s="14" t="n">
        <v>45357</v>
      </c>
      <c r="H6" s="71" t="n">
        <v>2899.51</v>
      </c>
      <c r="I6" s="14" t="n">
        <v>45387</v>
      </c>
      <c r="J6" s="71" t="n">
        <v>1794.4</v>
      </c>
      <c r="K6" s="14" t="n">
        <v>45419</v>
      </c>
      <c r="L6" s="71" t="n">
        <v>3147.55</v>
      </c>
      <c r="M6" s="81" t="n">
        <v>45449</v>
      </c>
      <c r="N6" s="71" t="n">
        <v>3116.73</v>
      </c>
      <c r="O6" s="82" t="n">
        <v>45478</v>
      </c>
      <c r="P6" s="73" t="n">
        <v>3146.26</v>
      </c>
      <c r="Q6" s="14" t="n">
        <v>45510</v>
      </c>
      <c r="R6" s="73" t="n">
        <v>3146.59</v>
      </c>
      <c r="S6" s="14" t="n">
        <v>45541</v>
      </c>
      <c r="T6" s="71" t="n">
        <v>1434.55</v>
      </c>
      <c r="U6" s="14" t="n">
        <v>45569</v>
      </c>
      <c r="V6" s="71" t="n">
        <v>3739.79</v>
      </c>
      <c r="W6" s="14" t="n">
        <v>45603</v>
      </c>
      <c r="X6" s="71" t="n">
        <v>3706.03</v>
      </c>
      <c r="Y6" s="74" t="n">
        <v>45632</v>
      </c>
      <c r="Z6" s="61"/>
      <c r="AA6" s="61"/>
      <c r="AB6" s="61"/>
      <c r="AC6" s="110"/>
    </row>
    <row r="7" customFormat="false" ht="13.8" hidden="false" customHeight="false" outlineLevel="0" collapsed="false">
      <c r="A7" s="42" t="s">
        <v>151</v>
      </c>
      <c r="B7" s="80"/>
      <c r="C7" s="14"/>
      <c r="D7" s="73"/>
      <c r="E7" s="14"/>
      <c r="F7" s="73"/>
      <c r="G7" s="14"/>
      <c r="H7" s="71" t="n">
        <v>1784.18</v>
      </c>
      <c r="I7" s="14" t="n">
        <v>45393</v>
      </c>
      <c r="J7" s="71"/>
      <c r="K7" s="14"/>
      <c r="L7" s="71"/>
      <c r="M7" s="81"/>
      <c r="N7" s="12"/>
      <c r="O7" s="82"/>
      <c r="P7" s="73"/>
      <c r="Q7" s="14"/>
      <c r="R7" s="71"/>
      <c r="S7" s="14"/>
      <c r="T7" s="71"/>
      <c r="U7" s="14"/>
      <c r="V7" s="71"/>
      <c r="W7" s="14"/>
      <c r="X7" s="71"/>
      <c r="Y7" s="74"/>
      <c r="Z7" s="61"/>
      <c r="AA7" s="61"/>
      <c r="AB7" s="61"/>
      <c r="AC7" s="110"/>
    </row>
    <row r="8" customFormat="false" ht="13.8" hidden="false" customHeight="false" outlineLevel="0" collapsed="false">
      <c r="A8" s="42" t="s">
        <v>152</v>
      </c>
      <c r="B8" s="75"/>
      <c r="C8" s="76"/>
      <c r="D8" s="71"/>
      <c r="E8" s="14"/>
      <c r="F8" s="71" t="n">
        <v>3283.79</v>
      </c>
      <c r="G8" s="14" t="n">
        <v>45357</v>
      </c>
      <c r="H8" s="71"/>
      <c r="I8" s="14"/>
      <c r="J8" s="71"/>
      <c r="K8" s="14"/>
      <c r="L8" s="71"/>
      <c r="M8" s="14"/>
      <c r="N8" s="75" t="n">
        <v>1700</v>
      </c>
      <c r="O8" s="76" t="n">
        <v>45474</v>
      </c>
      <c r="P8" s="110"/>
      <c r="Q8" s="110"/>
      <c r="R8" s="71" t="n">
        <v>2221.36</v>
      </c>
      <c r="S8" s="14" t="n">
        <v>45541</v>
      </c>
      <c r="T8" s="71"/>
      <c r="U8" s="14"/>
      <c r="V8" s="71"/>
      <c r="W8" s="14"/>
      <c r="X8" s="71"/>
      <c r="Y8" s="74"/>
      <c r="Z8" s="61"/>
      <c r="AA8" s="61"/>
      <c r="AB8" s="61"/>
      <c r="AC8" s="110"/>
    </row>
    <row r="9" customFormat="false" ht="13.8" hidden="false" customHeight="false" outlineLevel="0" collapsed="false">
      <c r="A9" s="42" t="s">
        <v>94</v>
      </c>
      <c r="B9" s="75"/>
      <c r="C9" s="76"/>
      <c r="D9" s="71"/>
      <c r="E9" s="14"/>
      <c r="F9" s="71"/>
      <c r="G9" s="14"/>
      <c r="H9" s="71"/>
      <c r="I9" s="14"/>
      <c r="J9" s="71"/>
      <c r="K9" s="14"/>
      <c r="L9" s="71"/>
      <c r="M9" s="14"/>
      <c r="N9" s="71"/>
      <c r="O9" s="14"/>
      <c r="P9" s="71"/>
      <c r="Q9" s="14"/>
      <c r="R9" s="71"/>
      <c r="S9" s="14"/>
      <c r="T9" s="71"/>
      <c r="U9" s="14"/>
      <c r="V9" s="71"/>
      <c r="W9" s="14"/>
      <c r="X9" s="71"/>
      <c r="Y9" s="74"/>
      <c r="Z9" s="61"/>
      <c r="AA9" s="61"/>
      <c r="AB9" s="61"/>
      <c r="AC9" s="110"/>
    </row>
    <row r="10" customFormat="false" ht="13.8" hidden="false" customHeight="false" outlineLevel="0" collapsed="false">
      <c r="A10" s="42" t="s">
        <v>119</v>
      </c>
      <c r="B10" s="75"/>
      <c r="C10" s="76"/>
      <c r="D10" s="71"/>
      <c r="E10" s="14"/>
      <c r="F10" s="71"/>
      <c r="G10" s="14"/>
      <c r="H10" s="71"/>
      <c r="I10" s="14"/>
      <c r="J10" s="71"/>
      <c r="K10" s="14"/>
      <c r="L10" s="71"/>
      <c r="M10" s="14"/>
      <c r="N10" s="71"/>
      <c r="O10" s="14"/>
      <c r="P10" s="71"/>
      <c r="Q10" s="14"/>
      <c r="R10" s="71"/>
      <c r="S10" s="14"/>
      <c r="T10" s="71"/>
      <c r="U10" s="14"/>
      <c r="V10" s="71"/>
      <c r="W10" s="14"/>
      <c r="X10" s="71"/>
      <c r="Y10" s="74"/>
      <c r="Z10" s="61"/>
      <c r="AA10" s="61"/>
      <c r="AB10" s="61"/>
      <c r="AC10" s="110"/>
    </row>
    <row r="11" customFormat="false" ht="13.8" hidden="false" customHeight="false" outlineLevel="0" collapsed="false">
      <c r="A11" s="42" t="s">
        <v>96</v>
      </c>
      <c r="B11" s="71"/>
      <c r="C11" s="14"/>
      <c r="D11" s="71"/>
      <c r="E11" s="14"/>
      <c r="F11" s="71"/>
      <c r="G11" s="14"/>
      <c r="H11" s="71"/>
      <c r="I11" s="14"/>
      <c r="J11" s="71"/>
      <c r="K11" s="14"/>
      <c r="L11" s="71"/>
      <c r="M11" s="14"/>
      <c r="N11" s="71"/>
      <c r="O11" s="14"/>
      <c r="P11" s="71"/>
      <c r="Q11" s="14"/>
      <c r="R11" s="71"/>
      <c r="S11" s="14"/>
      <c r="T11" s="71"/>
      <c r="U11" s="14"/>
      <c r="V11" s="71"/>
      <c r="W11" s="14"/>
      <c r="X11" s="71"/>
      <c r="Y11" s="74"/>
      <c r="Z11" s="61"/>
      <c r="AA11" s="61"/>
      <c r="AB11" s="61"/>
      <c r="AC11" s="110"/>
    </row>
    <row r="12" customFormat="false" ht="13.8" hidden="false" customHeight="false" outlineLevel="0" collapsed="false">
      <c r="A12" s="42" t="s">
        <v>97</v>
      </c>
      <c r="B12" s="71"/>
      <c r="C12" s="14"/>
      <c r="D12" s="71"/>
      <c r="E12" s="14"/>
      <c r="F12" s="71" t="n">
        <v>8000</v>
      </c>
      <c r="G12" s="14" t="n">
        <v>45366</v>
      </c>
      <c r="H12" s="71" t="n">
        <v>8000</v>
      </c>
      <c r="I12" s="14" t="n">
        <v>45400</v>
      </c>
      <c r="J12" s="71"/>
      <c r="K12" s="14"/>
      <c r="L12" s="71"/>
      <c r="M12" s="14"/>
      <c r="N12" s="71" t="n">
        <v>1849.99</v>
      </c>
      <c r="O12" s="14" t="n">
        <v>45483</v>
      </c>
      <c r="P12" s="71"/>
      <c r="Q12" s="14"/>
      <c r="R12" s="71" t="n">
        <v>100</v>
      </c>
      <c r="S12" s="14" t="n">
        <v>45551</v>
      </c>
      <c r="T12" s="71"/>
      <c r="U12" s="14"/>
      <c r="V12" s="71"/>
      <c r="W12" s="14"/>
      <c r="X12" s="71"/>
      <c r="Y12" s="74"/>
      <c r="Z12" s="61"/>
      <c r="AA12" s="61"/>
      <c r="AB12" s="61"/>
      <c r="AC12" s="110"/>
    </row>
    <row r="13" customFormat="false" ht="13.8" hidden="false" customHeight="false" outlineLevel="0" collapsed="false">
      <c r="A13" s="42" t="s">
        <v>153</v>
      </c>
      <c r="B13" s="71"/>
      <c r="C13" s="14"/>
      <c r="D13" s="71"/>
      <c r="E13" s="14"/>
      <c r="F13" s="71"/>
      <c r="G13" s="14"/>
      <c r="H13" s="71"/>
      <c r="I13" s="14"/>
      <c r="J13" s="71" t="n">
        <v>2</v>
      </c>
      <c r="K13" s="14" t="n">
        <v>45427</v>
      </c>
      <c r="L13" s="71"/>
      <c r="M13" s="14"/>
      <c r="N13" s="71"/>
      <c r="O13" s="14"/>
      <c r="P13" s="71" t="n">
        <v>15</v>
      </c>
      <c r="Q13" s="14" t="n">
        <v>45507</v>
      </c>
      <c r="R13" s="71"/>
      <c r="S13" s="14"/>
      <c r="T13" s="71"/>
      <c r="U13" s="14"/>
      <c r="V13" s="71" t="n">
        <v>600</v>
      </c>
      <c r="W13" s="14" t="n">
        <v>45606</v>
      </c>
      <c r="X13" s="71"/>
      <c r="Y13" s="74"/>
      <c r="Z13" s="61"/>
      <c r="AA13" s="61"/>
      <c r="AB13" s="61"/>
      <c r="AC13" s="110"/>
    </row>
    <row r="14" customFormat="false" ht="13.8" hidden="false" customHeight="false" outlineLevel="0" collapsed="false">
      <c r="A14" s="42" t="s">
        <v>154</v>
      </c>
      <c r="B14" s="71"/>
      <c r="C14" s="14"/>
      <c r="D14" s="71"/>
      <c r="E14" s="14"/>
      <c r="F14" s="71" t="n">
        <v>3354.59</v>
      </c>
      <c r="G14" s="14" t="n">
        <v>45356</v>
      </c>
      <c r="H14" s="71"/>
      <c r="I14" s="14"/>
      <c r="J14" s="71"/>
      <c r="K14" s="14"/>
      <c r="L14" s="71"/>
      <c r="M14" s="14"/>
      <c r="N14" s="71" t="n">
        <v>4300</v>
      </c>
      <c r="O14" s="14" t="n">
        <v>45499</v>
      </c>
      <c r="P14" s="71" t="n">
        <v>461.58</v>
      </c>
      <c r="Q14" s="14" t="n">
        <v>45534</v>
      </c>
      <c r="R14" s="71" t="n">
        <v>2000</v>
      </c>
      <c r="S14" s="14" t="n">
        <v>45559</v>
      </c>
      <c r="T14" s="71" t="n">
        <v>2191.37</v>
      </c>
      <c r="U14" s="14" t="n">
        <v>45567</v>
      </c>
      <c r="V14" s="71" t="n">
        <v>6000</v>
      </c>
      <c r="W14" s="14" t="n">
        <v>45603</v>
      </c>
      <c r="X14" s="71" t="n">
        <v>99.13</v>
      </c>
      <c r="Y14" s="74" t="n">
        <v>45627</v>
      </c>
      <c r="Z14" s="61"/>
      <c r="AA14" s="61"/>
      <c r="AB14" s="61"/>
      <c r="AC14" s="110"/>
    </row>
    <row r="15" customFormat="false" ht="13.8" hidden="false" customHeight="false" outlineLevel="0" collapsed="false">
      <c r="A15" s="42" t="s">
        <v>120</v>
      </c>
      <c r="B15" s="71"/>
      <c r="C15" s="14"/>
      <c r="D15" s="71"/>
      <c r="E15" s="14"/>
      <c r="F15" s="71"/>
      <c r="G15" s="14"/>
      <c r="H15" s="71"/>
      <c r="I15" s="12"/>
      <c r="J15" s="71"/>
      <c r="K15" s="14"/>
      <c r="L15" s="71"/>
      <c r="M15" s="14"/>
      <c r="N15" s="71"/>
      <c r="O15" s="14"/>
      <c r="P15" s="71"/>
      <c r="Q15" s="14"/>
      <c r="R15" s="71"/>
      <c r="S15" s="14"/>
      <c r="T15" s="71"/>
      <c r="U15" s="14"/>
      <c r="V15" s="71"/>
      <c r="W15" s="14"/>
      <c r="X15" s="71"/>
      <c r="Y15" s="74"/>
      <c r="Z15" s="61"/>
      <c r="AA15" s="61"/>
      <c r="AB15" s="61"/>
      <c r="AC15" s="110"/>
    </row>
    <row r="16" customFormat="false" ht="13.8" hidden="false" customHeight="false" outlineLevel="0" collapsed="false">
      <c r="A16" s="42" t="s">
        <v>155</v>
      </c>
      <c r="B16" s="71" t="n">
        <v>700</v>
      </c>
      <c r="C16" s="14" t="n">
        <v>45293</v>
      </c>
      <c r="D16" s="71"/>
      <c r="E16" s="14"/>
      <c r="F16" s="71"/>
      <c r="G16" s="14"/>
      <c r="H16" s="71"/>
      <c r="I16" s="12"/>
      <c r="J16" s="71"/>
      <c r="K16" s="14"/>
      <c r="L16" s="71"/>
      <c r="M16" s="14"/>
      <c r="N16" s="71"/>
      <c r="O16" s="14"/>
      <c r="P16" s="71"/>
      <c r="Q16" s="14"/>
      <c r="R16" s="71"/>
      <c r="S16" s="14"/>
      <c r="T16" s="71"/>
      <c r="U16" s="14"/>
      <c r="V16" s="71"/>
      <c r="W16" s="14"/>
      <c r="X16" s="71"/>
      <c r="Y16" s="74"/>
      <c r="Z16" s="61"/>
      <c r="AA16" s="61"/>
      <c r="AB16" s="61"/>
      <c r="AC16" s="110"/>
    </row>
    <row r="17" customFormat="false" ht="13.8" hidden="false" customHeight="false" outlineLevel="0" collapsed="false">
      <c r="A17" s="42" t="s">
        <v>6</v>
      </c>
      <c r="B17" s="71"/>
      <c r="C17" s="14"/>
      <c r="D17" s="71"/>
      <c r="E17" s="14"/>
      <c r="F17" s="71"/>
      <c r="G17" s="14"/>
      <c r="H17" s="71"/>
      <c r="I17" s="14"/>
      <c r="J17" s="71"/>
      <c r="K17" s="14"/>
      <c r="L17" s="71"/>
      <c r="M17" s="14"/>
      <c r="N17" s="71"/>
      <c r="O17" s="14"/>
      <c r="P17" s="71"/>
      <c r="Q17" s="14"/>
      <c r="R17" s="71"/>
      <c r="S17" s="14"/>
      <c r="T17" s="71"/>
      <c r="U17" s="14"/>
      <c r="V17" s="71"/>
      <c r="W17" s="14"/>
      <c r="X17" s="71"/>
      <c r="Y17" s="74"/>
      <c r="Z17" s="61"/>
      <c r="AA17" s="61"/>
      <c r="AB17" s="61"/>
      <c r="AC17" s="110"/>
    </row>
    <row r="18" customFormat="false" ht="13.8" hidden="false" customHeight="false" outlineLevel="0" collapsed="false">
      <c r="A18" s="42" t="s">
        <v>156</v>
      </c>
      <c r="B18" s="71"/>
      <c r="C18" s="14"/>
      <c r="D18" s="71"/>
      <c r="E18" s="14"/>
      <c r="F18" s="71" t="n">
        <v>157</v>
      </c>
      <c r="G18" s="14" t="n">
        <v>45360</v>
      </c>
      <c r="H18" s="71" t="n">
        <v>219.9</v>
      </c>
      <c r="I18" s="14" t="n">
        <v>45388</v>
      </c>
      <c r="J18" s="71" t="n">
        <v>157</v>
      </c>
      <c r="K18" s="14" t="n">
        <v>45416</v>
      </c>
      <c r="L18" s="71" t="n">
        <v>162</v>
      </c>
      <c r="M18" s="14" t="n">
        <v>45452</v>
      </c>
      <c r="N18" s="71" t="n">
        <v>100</v>
      </c>
      <c r="O18" s="14" t="n">
        <v>45486</v>
      </c>
      <c r="P18" s="71" t="n">
        <v>223.9</v>
      </c>
      <c r="Q18" s="14" t="n">
        <v>45515</v>
      </c>
      <c r="R18" s="71" t="n">
        <v>265</v>
      </c>
      <c r="S18" s="14" t="n">
        <v>45557</v>
      </c>
      <c r="T18" s="71" t="n">
        <v>139.5</v>
      </c>
      <c r="U18" s="14" t="n">
        <v>45568</v>
      </c>
      <c r="V18" s="71" t="n">
        <v>57</v>
      </c>
      <c r="W18" s="14" t="n">
        <v>45621</v>
      </c>
      <c r="X18" s="71"/>
      <c r="Y18" s="74"/>
      <c r="Z18" s="61"/>
      <c r="AA18" s="61"/>
      <c r="AB18" s="61"/>
      <c r="AC18" s="110"/>
    </row>
    <row r="19" customFormat="false" ht="15" hidden="false" customHeight="false" outlineLevel="0" collapsed="false">
      <c r="A19" s="19" t="s">
        <v>8</v>
      </c>
      <c r="B19" s="10" t="n">
        <f aca="false">SUM(B20:B45)</f>
        <v>5056.83</v>
      </c>
      <c r="C19" s="11"/>
      <c r="D19" s="10" t="n">
        <f aca="false">SUM(D20:D45)</f>
        <v>3634.61</v>
      </c>
      <c r="E19" s="11"/>
      <c r="F19" s="10" t="n">
        <f aca="false">SUM(F20:F45)</f>
        <v>16651.2</v>
      </c>
      <c r="G19" s="11"/>
      <c r="H19" s="10" t="n">
        <f aca="false">SUM(H20:H45)</f>
        <v>13840.32</v>
      </c>
      <c r="I19" s="11"/>
      <c r="J19" s="10" t="n">
        <f aca="false">SUM(J20:J45)</f>
        <v>2047.15</v>
      </c>
      <c r="K19" s="11"/>
      <c r="L19" s="10" t="n">
        <f aca="false">SUM(L20:L45)</f>
        <v>3800.41</v>
      </c>
      <c r="M19" s="11"/>
      <c r="N19" s="10" t="n">
        <f aca="false">SUM(N20:N45)</f>
        <v>11370.68</v>
      </c>
      <c r="O19" s="11"/>
      <c r="P19" s="10" t="n">
        <f aca="false">SUM(P20:P45)</f>
        <v>2857.04</v>
      </c>
      <c r="Q19" s="11"/>
      <c r="R19" s="10" t="n">
        <f aca="false">SUM(R20:R45)</f>
        <v>7453.94</v>
      </c>
      <c r="S19" s="11"/>
      <c r="T19" s="10" t="n">
        <f aca="false">SUM(T20:T45)</f>
        <v>4100.32</v>
      </c>
      <c r="U19" s="11"/>
      <c r="V19" s="10" t="n">
        <f aca="false">SUM(V20:V45)</f>
        <v>11329.5</v>
      </c>
      <c r="W19" s="11"/>
      <c r="X19" s="10" t="n">
        <f aca="false">SUM(X20:X45)</f>
        <v>1374.68</v>
      </c>
      <c r="Y19" s="21"/>
      <c r="Z19" s="61"/>
      <c r="AA19" s="61"/>
      <c r="AB19" s="61"/>
      <c r="AC19" s="110"/>
    </row>
    <row r="20" customFormat="false" ht="13.8" hidden="false" customHeight="false" outlineLevel="0" collapsed="false">
      <c r="A20" s="12" t="s">
        <v>157</v>
      </c>
      <c r="B20" s="60"/>
      <c r="C20" s="14"/>
      <c r="D20" s="22"/>
      <c r="E20" s="14"/>
      <c r="F20" s="22"/>
      <c r="G20" s="14"/>
      <c r="H20" s="22"/>
      <c r="I20" s="14"/>
      <c r="J20" s="22"/>
      <c r="K20" s="14"/>
      <c r="L20" s="22"/>
      <c r="M20" s="14"/>
      <c r="N20" s="22"/>
      <c r="O20" s="14"/>
      <c r="P20" s="22"/>
      <c r="Q20" s="14"/>
      <c r="R20" s="22"/>
      <c r="S20" s="14"/>
      <c r="T20" s="22"/>
      <c r="U20" s="14"/>
      <c r="V20" s="22" t="n">
        <v>3</v>
      </c>
      <c r="W20" s="14" t="n">
        <v>45610</v>
      </c>
      <c r="X20" s="22"/>
      <c r="Y20" s="14"/>
      <c r="Z20" s="61"/>
      <c r="AA20" s="61"/>
      <c r="AB20" s="61"/>
      <c r="AC20" s="110"/>
    </row>
    <row r="21" customFormat="false" ht="13.8" hidden="false" customHeight="false" outlineLevel="0" collapsed="false">
      <c r="A21" s="12" t="s">
        <v>72</v>
      </c>
      <c r="B21" s="22" t="n">
        <v>99.9</v>
      </c>
      <c r="C21" s="23" t="n">
        <v>45301</v>
      </c>
      <c r="D21" s="22"/>
      <c r="E21" s="23"/>
      <c r="F21" s="22"/>
      <c r="G21" s="23"/>
      <c r="H21" s="22"/>
      <c r="I21" s="23"/>
      <c r="J21" s="22"/>
      <c r="K21" s="23"/>
      <c r="L21" s="22"/>
      <c r="M21" s="23"/>
      <c r="N21" s="22"/>
      <c r="O21" s="23"/>
      <c r="P21" s="22"/>
      <c r="Q21" s="23"/>
      <c r="R21" s="22"/>
      <c r="S21" s="23"/>
      <c r="T21" s="22"/>
      <c r="U21" s="23"/>
      <c r="V21" s="22"/>
      <c r="W21" s="23"/>
      <c r="X21" s="22"/>
      <c r="Y21" s="23"/>
      <c r="Z21" s="61"/>
      <c r="AA21" s="61"/>
      <c r="AB21" s="61"/>
      <c r="AC21" s="110"/>
    </row>
    <row r="22" customFormat="false" ht="13.8" hidden="false" customHeight="false" outlineLevel="0" collapsed="false">
      <c r="A22" s="12" t="s">
        <v>158</v>
      </c>
      <c r="B22" s="22" t="n">
        <v>351.5</v>
      </c>
      <c r="C22" s="23" t="n">
        <v>45301</v>
      </c>
      <c r="D22" s="22" t="n">
        <v>826.5</v>
      </c>
      <c r="E22" s="23" t="n">
        <v>45331</v>
      </c>
      <c r="F22" s="22" t="n">
        <v>789.03</v>
      </c>
      <c r="G22" s="23" t="n">
        <v>45366</v>
      </c>
      <c r="H22" s="22" t="n">
        <v>669.58</v>
      </c>
      <c r="I22" s="23" t="n">
        <v>45397</v>
      </c>
      <c r="J22" s="22" t="n">
        <v>992.92</v>
      </c>
      <c r="K22" s="23" t="n">
        <v>45424</v>
      </c>
      <c r="L22" s="22" t="n">
        <v>924.37</v>
      </c>
      <c r="M22" s="23" t="n">
        <v>45453</v>
      </c>
      <c r="N22" s="22" t="n">
        <v>1014.67</v>
      </c>
      <c r="O22" s="23" t="n">
        <v>45483</v>
      </c>
      <c r="P22" s="22" t="n">
        <v>865.48</v>
      </c>
      <c r="Q22" s="23" t="n">
        <v>45513</v>
      </c>
      <c r="R22" s="22" t="n">
        <v>1587.96</v>
      </c>
      <c r="S22" s="23" t="n">
        <v>45544</v>
      </c>
      <c r="T22" s="22" t="n">
        <v>1177.72</v>
      </c>
      <c r="U22" s="23" t="n">
        <v>45577</v>
      </c>
      <c r="V22" s="22" t="n">
        <v>1626.48</v>
      </c>
      <c r="W22" s="23" t="n">
        <v>45606</v>
      </c>
      <c r="X22" s="22" t="n">
        <v>501.15</v>
      </c>
      <c r="Y22" s="23" t="n">
        <v>45635</v>
      </c>
      <c r="Z22" s="61"/>
      <c r="AA22" s="61"/>
      <c r="AB22" s="61"/>
      <c r="AC22" s="110"/>
    </row>
    <row r="23" customFormat="false" ht="13.8" hidden="false" customHeight="false" outlineLevel="0" collapsed="false">
      <c r="A23" s="12" t="s">
        <v>73</v>
      </c>
      <c r="B23" s="22"/>
      <c r="C23" s="23"/>
      <c r="D23" s="22"/>
      <c r="E23" s="23"/>
      <c r="F23" s="22" t="n">
        <v>50</v>
      </c>
      <c r="G23" s="23" t="n">
        <v>45373</v>
      </c>
      <c r="H23" s="22" t="n">
        <v>35</v>
      </c>
      <c r="I23" s="23" t="n">
        <v>45401</v>
      </c>
      <c r="J23" s="22"/>
      <c r="K23" s="23"/>
      <c r="L23" s="22" t="n">
        <v>50</v>
      </c>
      <c r="M23" s="23" t="n">
        <v>45449</v>
      </c>
      <c r="N23" s="22" t="n">
        <v>50</v>
      </c>
      <c r="O23" s="23" t="n">
        <v>45493</v>
      </c>
      <c r="P23" s="22" t="n">
        <v>40</v>
      </c>
      <c r="Q23" s="23" t="n">
        <v>45535</v>
      </c>
      <c r="R23" s="22"/>
      <c r="S23" s="23"/>
      <c r="T23" s="22" t="n">
        <v>40</v>
      </c>
      <c r="U23" s="23" t="n">
        <v>45582</v>
      </c>
      <c r="V23" s="22"/>
      <c r="W23" s="23"/>
      <c r="X23" s="22" t="n">
        <v>40</v>
      </c>
      <c r="Y23" s="23" t="n">
        <v>45635</v>
      </c>
      <c r="Z23" s="61"/>
      <c r="AA23" s="61"/>
      <c r="AB23" s="61"/>
      <c r="AC23" s="110"/>
    </row>
    <row r="24" customFormat="false" ht="13.8" hidden="false" customHeight="false" outlineLevel="0" collapsed="false">
      <c r="A24" s="12" t="s">
        <v>74</v>
      </c>
      <c r="B24" s="22" t="n">
        <v>26.3</v>
      </c>
      <c r="C24" s="23" t="n">
        <v>45308</v>
      </c>
      <c r="D24" s="22"/>
      <c r="E24" s="23"/>
      <c r="F24" s="22"/>
      <c r="G24" s="23"/>
      <c r="H24" s="22" t="n">
        <v>177.29</v>
      </c>
      <c r="I24" s="23" t="n">
        <v>45391</v>
      </c>
      <c r="J24" s="22"/>
      <c r="K24" s="23"/>
      <c r="L24" s="22"/>
      <c r="M24" s="23"/>
      <c r="N24" s="22"/>
      <c r="O24" s="23"/>
      <c r="P24" s="22"/>
      <c r="Q24" s="23"/>
      <c r="R24" s="22"/>
      <c r="S24" s="23"/>
      <c r="T24" s="22"/>
      <c r="U24" s="23"/>
      <c r="X24" s="22" t="n">
        <v>224.96</v>
      </c>
      <c r="Y24" s="23" t="n">
        <v>45634</v>
      </c>
      <c r="Z24" s="61"/>
      <c r="AA24" s="61"/>
      <c r="AB24" s="61"/>
      <c r="AC24" s="110"/>
    </row>
    <row r="25" customFormat="false" ht="13.8" hidden="false" customHeight="false" outlineLevel="0" collapsed="false">
      <c r="A25" s="12" t="s">
        <v>76</v>
      </c>
      <c r="B25" s="22" t="n">
        <v>20</v>
      </c>
      <c r="C25" s="23" t="n">
        <v>45297</v>
      </c>
      <c r="D25" s="22" t="n">
        <v>50</v>
      </c>
      <c r="E25" s="23" t="n">
        <v>45333</v>
      </c>
      <c r="F25" s="22" t="n">
        <v>25</v>
      </c>
      <c r="G25" s="23" t="n">
        <v>45361</v>
      </c>
      <c r="H25" s="22"/>
      <c r="I25" s="23"/>
      <c r="J25" s="22" t="n">
        <v>25</v>
      </c>
      <c r="K25" s="23" t="n">
        <v>45419</v>
      </c>
      <c r="L25" s="22" t="n">
        <v>30</v>
      </c>
      <c r="M25" s="23" t="n">
        <v>45450</v>
      </c>
      <c r="N25" s="22" t="n">
        <v>30</v>
      </c>
      <c r="O25" s="23" t="n">
        <v>45482</v>
      </c>
      <c r="P25" s="22" t="n">
        <v>25</v>
      </c>
      <c r="Q25" s="23" t="n">
        <v>45514</v>
      </c>
      <c r="R25" s="22" t="n">
        <v>30</v>
      </c>
      <c r="S25" s="23" t="n">
        <v>45546</v>
      </c>
      <c r="T25" s="22" t="n">
        <v>25</v>
      </c>
      <c r="U25" s="23" t="n">
        <v>45578</v>
      </c>
      <c r="V25" s="22" t="n">
        <v>25</v>
      </c>
      <c r="W25" s="23" t="n">
        <v>45603</v>
      </c>
      <c r="X25" s="22" t="n">
        <v>30</v>
      </c>
      <c r="Y25" s="23" t="n">
        <v>45632</v>
      </c>
      <c r="Z25" s="61"/>
      <c r="AA25" s="61"/>
      <c r="AB25" s="61"/>
      <c r="AC25" s="110"/>
    </row>
    <row r="26" customFormat="false" ht="13.8" hidden="false" customHeight="false" outlineLevel="0" collapsed="false">
      <c r="A26" s="12" t="s">
        <v>124</v>
      </c>
      <c r="B26" s="22" t="n">
        <v>480.51</v>
      </c>
      <c r="C26" s="23" t="n">
        <v>45306</v>
      </c>
      <c r="D26" s="22"/>
      <c r="E26" s="23"/>
      <c r="F26" s="22" t="n">
        <v>62.39</v>
      </c>
      <c r="G26" s="23" t="n">
        <v>45353</v>
      </c>
      <c r="H26" s="22" t="n">
        <v>2359.99</v>
      </c>
      <c r="I26" s="23" t="n">
        <v>45401</v>
      </c>
      <c r="J26" s="22"/>
      <c r="K26" s="23"/>
      <c r="L26" s="22"/>
      <c r="M26" s="23"/>
      <c r="N26" s="22" t="n">
        <v>1067.09</v>
      </c>
      <c r="O26" s="23" t="n">
        <v>45494</v>
      </c>
      <c r="P26" s="22"/>
      <c r="Q26" s="23"/>
      <c r="R26" s="22"/>
      <c r="S26" s="23"/>
      <c r="T26" s="22"/>
      <c r="U26" s="23"/>
      <c r="V26" s="22"/>
      <c r="W26" s="23"/>
      <c r="X26" s="22"/>
      <c r="Y26" s="23"/>
      <c r="Z26" s="61"/>
      <c r="AA26" s="61"/>
      <c r="AB26" s="61"/>
      <c r="AC26" s="110"/>
    </row>
    <row r="27" customFormat="false" ht="13.8" hidden="false" customHeight="false" outlineLevel="0" collapsed="false">
      <c r="A27" s="12" t="s">
        <v>159</v>
      </c>
      <c r="B27" s="12"/>
      <c r="C27" s="12"/>
      <c r="D27" s="22" t="n">
        <v>33</v>
      </c>
      <c r="E27" s="23"/>
      <c r="F27" s="22"/>
      <c r="G27" s="23"/>
      <c r="H27" s="22"/>
      <c r="I27" s="23"/>
      <c r="J27" s="22"/>
      <c r="K27" s="23"/>
      <c r="L27" s="22"/>
      <c r="M27" s="23"/>
      <c r="N27" s="22" t="n">
        <v>15</v>
      </c>
      <c r="O27" s="23" t="n">
        <v>45493</v>
      </c>
      <c r="P27" s="22" t="n">
        <v>22.49</v>
      </c>
      <c r="Q27" s="23" t="n">
        <v>45529</v>
      </c>
      <c r="R27" s="22"/>
      <c r="S27" s="23"/>
      <c r="T27" s="22"/>
      <c r="U27" s="23"/>
      <c r="V27" s="22" t="n">
        <v>13.36</v>
      </c>
      <c r="W27" s="23" t="n">
        <v>45610</v>
      </c>
      <c r="X27" s="22"/>
      <c r="Y27" s="23"/>
      <c r="Z27" s="61"/>
      <c r="AA27" s="61"/>
      <c r="AB27" s="61"/>
      <c r="AC27" s="110"/>
    </row>
    <row r="28" customFormat="false" ht="13.8" hidden="false" customHeight="false" outlineLevel="0" collapsed="false">
      <c r="A28" s="12" t="s">
        <v>160</v>
      </c>
      <c r="B28" s="22"/>
      <c r="C28" s="23"/>
      <c r="D28" s="22"/>
      <c r="E28" s="23"/>
      <c r="F28" s="22"/>
      <c r="G28" s="23"/>
      <c r="H28" s="22" t="n">
        <v>45</v>
      </c>
      <c r="I28" s="23" t="n">
        <v>45395</v>
      </c>
      <c r="J28" s="22" t="n">
        <v>152.65</v>
      </c>
      <c r="K28" s="23" t="n">
        <v>45419</v>
      </c>
      <c r="L28" s="22"/>
      <c r="M28" s="23"/>
      <c r="N28" s="22"/>
      <c r="O28" s="23"/>
      <c r="P28" s="22"/>
      <c r="Q28" s="23"/>
      <c r="R28" s="22"/>
      <c r="S28" s="23"/>
      <c r="T28" s="22" t="n">
        <v>104.9</v>
      </c>
      <c r="U28" s="23" t="n">
        <v>45585</v>
      </c>
      <c r="V28" s="22" t="n">
        <v>4.6</v>
      </c>
      <c r="W28" s="23" t="n">
        <v>45612</v>
      </c>
      <c r="X28" s="22"/>
      <c r="Y28" s="23"/>
      <c r="Z28" s="61"/>
      <c r="AA28" s="61"/>
      <c r="AB28" s="61"/>
      <c r="AC28" s="110"/>
    </row>
    <row r="29" customFormat="false" ht="13.8" hidden="false" customHeight="false" outlineLevel="0" collapsed="false">
      <c r="A29" s="12" t="s">
        <v>161</v>
      </c>
      <c r="B29" s="22"/>
      <c r="C29" s="23"/>
      <c r="D29" s="22"/>
      <c r="E29" s="23"/>
      <c r="F29" s="22"/>
      <c r="G29" s="23"/>
      <c r="H29" s="22" t="n">
        <v>18</v>
      </c>
      <c r="I29" s="23" t="n">
        <v>45400</v>
      </c>
      <c r="J29" s="83"/>
      <c r="K29" s="82"/>
      <c r="L29" s="22"/>
      <c r="M29" s="23"/>
      <c r="N29" s="22" t="n">
        <v>154.85</v>
      </c>
      <c r="O29" s="23" t="n">
        <v>45486</v>
      </c>
      <c r="P29" s="22"/>
      <c r="Q29" s="23"/>
      <c r="R29" s="22"/>
      <c r="S29" s="23"/>
      <c r="T29" s="22"/>
      <c r="U29" s="23"/>
      <c r="V29" s="22"/>
      <c r="W29" s="23"/>
      <c r="X29" s="22"/>
      <c r="Y29" s="23"/>
      <c r="Z29" s="61"/>
      <c r="AA29" s="61"/>
      <c r="AB29" s="61"/>
      <c r="AC29" s="110"/>
    </row>
    <row r="30" customFormat="false" ht="13.8" hidden="false" customHeight="false" outlineLevel="0" collapsed="false">
      <c r="A30" s="12" t="s">
        <v>162</v>
      </c>
      <c r="B30" s="22" t="n">
        <v>362.5</v>
      </c>
      <c r="C30" s="23" t="n">
        <v>45295</v>
      </c>
      <c r="D30" s="22" t="n">
        <v>150</v>
      </c>
      <c r="E30" s="23" t="n">
        <v>45332</v>
      </c>
      <c r="F30" s="22"/>
      <c r="G30" s="23"/>
      <c r="H30" s="22"/>
      <c r="I30" s="23"/>
      <c r="J30" s="22"/>
      <c r="K30" s="23"/>
      <c r="L30" s="22"/>
      <c r="M30" s="23"/>
      <c r="N30" s="22"/>
      <c r="O30" s="23"/>
      <c r="P30" s="22"/>
      <c r="Q30" s="23"/>
      <c r="R30" s="22"/>
      <c r="S30" s="23"/>
      <c r="T30" s="22"/>
      <c r="U30" s="23"/>
      <c r="V30" s="22" t="n">
        <v>25.79</v>
      </c>
      <c r="W30" s="23" t="n">
        <v>45623</v>
      </c>
      <c r="X30" s="22"/>
      <c r="Y30" s="23"/>
      <c r="Z30" s="61"/>
      <c r="AA30" s="61"/>
      <c r="AB30" s="61"/>
      <c r="AC30" s="110"/>
    </row>
    <row r="31" customFormat="false" ht="13.8" hidden="false" customHeight="false" outlineLevel="0" collapsed="false">
      <c r="A31" s="12" t="s">
        <v>163</v>
      </c>
      <c r="B31" s="22"/>
      <c r="C31" s="23"/>
      <c r="D31" s="22"/>
      <c r="E31" s="23"/>
      <c r="F31" s="22" t="n">
        <v>155.9</v>
      </c>
      <c r="G31" s="23" t="n">
        <v>45353</v>
      </c>
      <c r="H31" s="22"/>
      <c r="I31" s="23"/>
      <c r="J31" s="22"/>
      <c r="K31" s="23"/>
      <c r="L31" s="22"/>
      <c r="M31" s="23"/>
      <c r="N31" s="22"/>
      <c r="O31" s="23"/>
      <c r="P31" s="22"/>
      <c r="Q31" s="23"/>
      <c r="R31" s="22"/>
      <c r="S31" s="23"/>
      <c r="T31" s="22" t="n">
        <v>57.44</v>
      </c>
      <c r="U31" s="23" t="n">
        <v>45583</v>
      </c>
      <c r="V31" s="22" t="n">
        <v>21.9</v>
      </c>
      <c r="W31" s="23" t="n">
        <v>45613</v>
      </c>
      <c r="X31" s="22"/>
      <c r="Y31" s="23"/>
      <c r="Z31" s="61"/>
      <c r="AA31" s="61"/>
      <c r="AB31" s="61"/>
      <c r="AC31" s="110"/>
    </row>
    <row r="32" customFormat="false" ht="13.8" hidden="false" customHeight="false" outlineLevel="0" collapsed="false">
      <c r="A32" s="12" t="s">
        <v>130</v>
      </c>
      <c r="B32" s="84"/>
      <c r="C32" s="85"/>
      <c r="D32" s="84"/>
      <c r="E32" s="85"/>
      <c r="F32" s="84"/>
      <c r="G32" s="85"/>
      <c r="H32" s="84"/>
      <c r="I32" s="85"/>
      <c r="J32" s="84"/>
      <c r="K32" s="85"/>
      <c r="L32" s="84"/>
      <c r="M32" s="85"/>
      <c r="N32" s="84"/>
      <c r="O32" s="85"/>
      <c r="P32" s="84"/>
      <c r="Q32" s="85"/>
      <c r="R32" s="84"/>
      <c r="S32" s="85"/>
      <c r="T32" s="84"/>
      <c r="U32" s="85"/>
      <c r="V32" s="84"/>
      <c r="W32" s="85"/>
      <c r="X32" s="84"/>
      <c r="Y32" s="85"/>
      <c r="Z32" s="61"/>
      <c r="AA32" s="61"/>
      <c r="AB32" s="61"/>
      <c r="AC32" s="110"/>
    </row>
    <row r="33" customFormat="false" ht="13.8" hidden="false" customHeight="false" outlineLevel="0" collapsed="false">
      <c r="A33" s="86" t="s">
        <v>82</v>
      </c>
      <c r="B33" s="87"/>
      <c r="C33" s="88"/>
      <c r="D33" s="84"/>
      <c r="E33" s="85"/>
      <c r="F33" s="84"/>
      <c r="G33" s="85"/>
      <c r="H33" s="84"/>
      <c r="I33" s="85"/>
      <c r="J33" s="84"/>
      <c r="K33" s="85"/>
      <c r="L33" s="84"/>
      <c r="M33" s="85"/>
      <c r="N33" s="84"/>
      <c r="O33" s="85"/>
      <c r="P33" s="84"/>
      <c r="Q33" s="85"/>
      <c r="R33" s="84"/>
      <c r="S33" s="85"/>
      <c r="T33" s="84"/>
      <c r="U33" s="88"/>
      <c r="V33" s="87"/>
      <c r="W33" s="88"/>
      <c r="X33" s="87"/>
      <c r="Y33" s="88"/>
      <c r="Z33" s="61"/>
      <c r="AA33" s="61"/>
      <c r="AB33" s="61"/>
      <c r="AC33" s="110"/>
    </row>
    <row r="34" customFormat="false" ht="13.8" hidden="false" customHeight="false" outlineLevel="0" collapsed="false">
      <c r="A34" s="89" t="s">
        <v>131</v>
      </c>
      <c r="B34" s="84" t="n">
        <v>3000</v>
      </c>
      <c r="C34" s="85" t="n">
        <v>45332</v>
      </c>
      <c r="D34" s="84" t="n">
        <v>2000</v>
      </c>
      <c r="E34" s="85" t="n">
        <v>45329</v>
      </c>
      <c r="F34" s="84" t="n">
        <v>14755.67</v>
      </c>
      <c r="G34" s="85" t="n">
        <v>45360</v>
      </c>
      <c r="H34" s="84" t="n">
        <v>9548.13</v>
      </c>
      <c r="I34" s="85" t="n">
        <v>45394</v>
      </c>
      <c r="J34" s="84"/>
      <c r="K34" s="85"/>
      <c r="L34" s="84" t="n">
        <v>1598.92</v>
      </c>
      <c r="M34" s="85" t="n">
        <v>45446</v>
      </c>
      <c r="N34" s="84" t="n">
        <v>8000</v>
      </c>
      <c r="O34" s="85" t="n">
        <v>45479</v>
      </c>
      <c r="P34" s="84" t="n">
        <v>1100</v>
      </c>
      <c r="Q34" s="85" t="n">
        <v>45514</v>
      </c>
      <c r="R34" s="84" t="n">
        <v>2000</v>
      </c>
      <c r="S34" s="85" t="n">
        <v>45551</v>
      </c>
      <c r="T34" s="84" t="n">
        <v>2000</v>
      </c>
      <c r="U34" s="85" t="n">
        <v>45577</v>
      </c>
      <c r="V34" s="84" t="n">
        <v>8896.04</v>
      </c>
      <c r="W34" s="85" t="n">
        <v>45604</v>
      </c>
      <c r="X34" s="84"/>
      <c r="Y34" s="85"/>
      <c r="Z34" s="61"/>
      <c r="AA34" s="61"/>
      <c r="AB34" s="61"/>
      <c r="AC34" s="110"/>
    </row>
    <row r="35" customFormat="false" ht="13.8" hidden="false" customHeight="false" outlineLevel="0" collapsed="false">
      <c r="A35" s="80" t="s">
        <v>132</v>
      </c>
      <c r="B35" s="90" t="n">
        <v>234.13</v>
      </c>
      <c r="C35" s="91" t="n">
        <v>45298</v>
      </c>
      <c r="D35" s="90" t="n">
        <v>234.13</v>
      </c>
      <c r="E35" s="91" t="n">
        <v>45325</v>
      </c>
      <c r="F35" s="90" t="n">
        <v>234.13</v>
      </c>
      <c r="G35" s="91" t="n">
        <v>45357</v>
      </c>
      <c r="H35" s="90" t="n">
        <v>234.13</v>
      </c>
      <c r="I35" s="91" t="n">
        <v>45383</v>
      </c>
      <c r="J35" s="90" t="n">
        <v>340.39</v>
      </c>
      <c r="K35" s="91" t="n">
        <v>45417</v>
      </c>
      <c r="L35" s="90" t="n">
        <v>234.13</v>
      </c>
      <c r="M35" s="91" t="n">
        <v>45450</v>
      </c>
      <c r="N35" s="90" t="n">
        <v>234.13</v>
      </c>
      <c r="O35" s="91" t="n">
        <v>45481</v>
      </c>
      <c r="P35" s="90" t="n">
        <v>234.13</v>
      </c>
      <c r="Q35" s="91" t="n">
        <v>45510</v>
      </c>
      <c r="R35" s="90" t="n">
        <v>234.13</v>
      </c>
      <c r="S35" s="91" t="n">
        <v>45541</v>
      </c>
      <c r="T35" s="90" t="n">
        <v>234.13</v>
      </c>
      <c r="U35" s="91" t="n">
        <v>45571</v>
      </c>
      <c r="V35" s="90" t="n">
        <v>234.13</v>
      </c>
      <c r="W35" s="91" t="n">
        <v>45603</v>
      </c>
      <c r="X35" s="90" t="n">
        <v>234.13</v>
      </c>
      <c r="Y35" s="91" t="n">
        <v>45638</v>
      </c>
      <c r="Z35" s="61"/>
      <c r="AA35" s="61"/>
      <c r="AB35" s="61"/>
      <c r="AC35" s="110"/>
    </row>
    <row r="36" customFormat="false" ht="13.8" hidden="false" customHeight="false" outlineLevel="0" collapsed="false">
      <c r="A36" s="12" t="s">
        <v>164</v>
      </c>
      <c r="B36" s="22"/>
      <c r="C36" s="23"/>
      <c r="D36" s="22"/>
      <c r="E36" s="23"/>
      <c r="F36" s="22"/>
      <c r="G36" s="23"/>
      <c r="H36" s="22" t="n">
        <v>180</v>
      </c>
      <c r="I36" s="23" t="n">
        <v>45404</v>
      </c>
      <c r="J36" s="22"/>
      <c r="K36" s="23"/>
      <c r="L36" s="22"/>
      <c r="M36" s="23"/>
      <c r="N36" s="22" t="n">
        <v>180</v>
      </c>
      <c r="O36" s="23" t="n">
        <v>45488</v>
      </c>
      <c r="P36" s="22" t="n">
        <v>120</v>
      </c>
      <c r="Q36" s="23" t="n">
        <v>45516</v>
      </c>
      <c r="R36" s="22"/>
      <c r="S36" s="23"/>
      <c r="T36" s="22" t="n">
        <v>120</v>
      </c>
      <c r="U36" s="23" t="n">
        <v>45570</v>
      </c>
      <c r="V36" s="22" t="n">
        <v>60</v>
      </c>
      <c r="W36" s="23" t="n">
        <v>45607</v>
      </c>
      <c r="X36" s="22" t="n">
        <v>60</v>
      </c>
      <c r="Y36" s="23" t="n">
        <v>45629</v>
      </c>
      <c r="Z36" s="61"/>
      <c r="AA36" s="61"/>
      <c r="AB36" s="61"/>
      <c r="AC36" s="110"/>
    </row>
    <row r="37" customFormat="false" ht="13.8" hidden="false" customHeight="false" outlineLevel="0" collapsed="false">
      <c r="A37" s="12" t="s">
        <v>85</v>
      </c>
      <c r="B37" s="22" t="n">
        <v>293.6</v>
      </c>
      <c r="C37" s="23" t="n">
        <v>45294</v>
      </c>
      <c r="D37" s="22" t="n">
        <v>293.6</v>
      </c>
      <c r="E37" s="23" t="n">
        <v>45323</v>
      </c>
      <c r="F37" s="22" t="n">
        <v>293.6</v>
      </c>
      <c r="G37" s="23" t="n">
        <v>45357</v>
      </c>
      <c r="H37" s="22" t="n">
        <v>293.6</v>
      </c>
      <c r="I37" s="23" t="n">
        <v>45390</v>
      </c>
      <c r="J37" s="22" t="n">
        <v>293.6</v>
      </c>
      <c r="K37" s="23" t="n">
        <v>45418</v>
      </c>
      <c r="L37" s="22" t="n">
        <v>293.6</v>
      </c>
      <c r="M37" s="23" t="n">
        <v>45449</v>
      </c>
      <c r="N37" s="22" t="n">
        <v>154.4</v>
      </c>
      <c r="O37" s="23" t="n">
        <v>45475</v>
      </c>
      <c r="P37" s="22" t="n">
        <v>154.4</v>
      </c>
      <c r="Q37" s="23" t="n">
        <v>45510</v>
      </c>
      <c r="R37" s="22" t="n">
        <v>154.4</v>
      </c>
      <c r="S37" s="23" t="n">
        <v>45541</v>
      </c>
      <c r="T37" s="22" t="n">
        <v>154.4</v>
      </c>
      <c r="U37" s="23" t="n">
        <v>45572</v>
      </c>
      <c r="V37" s="22" t="n">
        <v>154.4</v>
      </c>
      <c r="W37" s="23" t="n">
        <v>45604</v>
      </c>
      <c r="X37" s="22" t="n">
        <v>157.53</v>
      </c>
      <c r="Y37" s="23" t="n">
        <v>45637</v>
      </c>
      <c r="Z37" s="61"/>
      <c r="AA37" s="61"/>
      <c r="AB37" s="61"/>
      <c r="AC37" s="110"/>
    </row>
    <row r="38" customFormat="false" ht="13.8" hidden="false" customHeight="false" outlineLevel="0" collapsed="false">
      <c r="A38" s="12" t="s">
        <v>165</v>
      </c>
      <c r="B38" s="22"/>
      <c r="C38" s="23"/>
      <c r="D38" s="22" t="n">
        <v>35</v>
      </c>
      <c r="E38" s="23" t="n">
        <v>45331</v>
      </c>
      <c r="F38" s="22"/>
      <c r="G38" s="23"/>
      <c r="H38" s="22"/>
      <c r="I38" s="23"/>
      <c r="J38" s="22"/>
      <c r="K38" s="23"/>
      <c r="L38" s="22"/>
      <c r="M38" s="23"/>
      <c r="N38" s="22"/>
      <c r="O38" s="23"/>
      <c r="P38" s="22"/>
      <c r="Q38" s="23"/>
      <c r="R38" s="22"/>
      <c r="S38" s="23"/>
      <c r="T38" s="22"/>
      <c r="U38" s="23"/>
      <c r="V38" s="22"/>
      <c r="W38" s="23"/>
      <c r="X38" s="22"/>
      <c r="Y38" s="23"/>
      <c r="Z38" s="61"/>
      <c r="AA38" s="61"/>
      <c r="AB38" s="61"/>
      <c r="AC38" s="110"/>
    </row>
    <row r="39" customFormat="false" ht="13.8" hidden="false" customHeight="false" outlineLevel="0" collapsed="false">
      <c r="A39" s="12" t="s">
        <v>166</v>
      </c>
      <c r="B39" s="22"/>
      <c r="C39" s="23"/>
      <c r="D39" s="22"/>
      <c r="E39" s="23"/>
      <c r="F39" s="22" t="n">
        <v>115</v>
      </c>
      <c r="G39" s="23" t="n">
        <v>45361</v>
      </c>
      <c r="H39" s="22" t="n">
        <v>115</v>
      </c>
      <c r="I39" s="23" t="n">
        <v>45392</v>
      </c>
      <c r="J39" s="22"/>
      <c r="K39" s="23"/>
      <c r="L39" s="22" t="n">
        <v>105</v>
      </c>
      <c r="M39" s="23" t="n">
        <v>45453</v>
      </c>
      <c r="N39" s="22" t="n">
        <v>105</v>
      </c>
      <c r="O39" s="23" t="n">
        <v>45483</v>
      </c>
      <c r="P39" s="22" t="n">
        <v>195</v>
      </c>
      <c r="Q39" s="23" t="n">
        <v>45451</v>
      </c>
      <c r="R39" s="22"/>
      <c r="S39" s="23"/>
      <c r="T39" s="22"/>
      <c r="U39" s="23"/>
      <c r="V39" s="22"/>
      <c r="W39" s="23"/>
      <c r="X39" s="22"/>
      <c r="Y39" s="23"/>
      <c r="Z39" s="61"/>
      <c r="AA39" s="61"/>
      <c r="AB39" s="61"/>
      <c r="AC39" s="110"/>
    </row>
    <row r="40" customFormat="false" ht="13.8" hidden="false" customHeight="false" outlineLevel="0" collapsed="false">
      <c r="A40" s="12" t="s">
        <v>167</v>
      </c>
      <c r="B40" s="22"/>
      <c r="C40" s="23"/>
      <c r="D40" s="22"/>
      <c r="E40" s="23"/>
      <c r="F40" s="22"/>
      <c r="G40" s="23"/>
      <c r="H40" s="22" t="n">
        <v>80</v>
      </c>
      <c r="I40" s="23" t="n">
        <v>45398</v>
      </c>
      <c r="J40" s="22"/>
      <c r="K40" s="23"/>
      <c r="L40" s="22" t="n">
        <v>165</v>
      </c>
      <c r="M40" s="23" t="n">
        <v>45451</v>
      </c>
      <c r="N40" s="22" t="n">
        <v>157.3</v>
      </c>
      <c r="O40" s="23" t="n">
        <v>45484</v>
      </c>
      <c r="P40" s="22"/>
      <c r="Q40" s="23"/>
      <c r="R40" s="22" t="n">
        <v>80</v>
      </c>
      <c r="S40" s="23" t="n">
        <v>45563</v>
      </c>
      <c r="T40" s="22" t="n">
        <v>70</v>
      </c>
      <c r="U40" s="23" t="n">
        <v>45592</v>
      </c>
      <c r="V40" s="22" t="n">
        <v>63</v>
      </c>
      <c r="W40" s="23" t="n">
        <v>45603</v>
      </c>
      <c r="X40" s="22" t="n">
        <v>21.8</v>
      </c>
      <c r="Y40" s="23" t="n">
        <v>45636</v>
      </c>
      <c r="Z40" s="61"/>
      <c r="AA40" s="61"/>
      <c r="AB40" s="61"/>
      <c r="AC40" s="110"/>
    </row>
    <row r="41" customFormat="false" ht="13.8" hidden="false" customHeight="false" outlineLevel="0" collapsed="false">
      <c r="A41" s="12" t="s">
        <v>168</v>
      </c>
      <c r="B41" s="22" t="n">
        <v>80</v>
      </c>
      <c r="C41" s="23" t="n">
        <v>45304</v>
      </c>
      <c r="D41" s="22"/>
      <c r="E41" s="23"/>
      <c r="F41" s="22"/>
      <c r="G41" s="23"/>
      <c r="H41" s="22"/>
      <c r="I41" s="23"/>
      <c r="J41" s="22"/>
      <c r="K41" s="23"/>
      <c r="L41" s="22"/>
      <c r="M41" s="23"/>
      <c r="N41" s="22"/>
      <c r="O41" s="23"/>
      <c r="P41" s="22"/>
      <c r="Q41" s="23"/>
      <c r="R41" s="22" t="n">
        <v>3321.2</v>
      </c>
      <c r="S41" s="23" t="n">
        <v>45544</v>
      </c>
      <c r="T41" s="22"/>
      <c r="U41" s="23"/>
      <c r="V41" s="22"/>
      <c r="W41" s="23"/>
      <c r="X41" s="22"/>
      <c r="Y41" s="23"/>
      <c r="Z41" s="61"/>
      <c r="AA41" s="61"/>
      <c r="AB41" s="61"/>
      <c r="AC41" s="110"/>
    </row>
    <row r="42" customFormat="false" ht="13.8" hidden="false" customHeight="false" outlineLevel="0" collapsed="false">
      <c r="A42" s="12" t="s">
        <v>115</v>
      </c>
      <c r="B42" s="22"/>
      <c r="C42" s="23"/>
      <c r="D42" s="22" t="n">
        <v>12.38</v>
      </c>
      <c r="E42" s="23" t="n">
        <v>45325</v>
      </c>
      <c r="F42" s="22"/>
      <c r="G42" s="23"/>
      <c r="H42" s="22"/>
      <c r="I42" s="23"/>
      <c r="J42" s="22" t="n">
        <v>86.5</v>
      </c>
      <c r="K42" s="23" t="n">
        <v>45424</v>
      </c>
      <c r="L42" s="22" t="n">
        <v>80</v>
      </c>
      <c r="M42" s="23" t="n">
        <v>45451</v>
      </c>
      <c r="N42" s="22" t="n">
        <v>20</v>
      </c>
      <c r="O42" s="23" t="n">
        <v>45496</v>
      </c>
      <c r="P42" s="22" t="n">
        <v>39</v>
      </c>
      <c r="Q42" s="23" t="n">
        <v>45510</v>
      </c>
      <c r="R42" s="22"/>
      <c r="S42" s="23"/>
      <c r="T42" s="22" t="n">
        <v>15</v>
      </c>
      <c r="U42" s="23" t="n">
        <v>45575</v>
      </c>
      <c r="V42" s="22" t="n">
        <v>12.9</v>
      </c>
      <c r="W42" s="23" t="n">
        <v>45601</v>
      </c>
      <c r="X42" s="22"/>
      <c r="Y42" s="23"/>
      <c r="Z42" s="61"/>
      <c r="AA42" s="61"/>
      <c r="AB42" s="61"/>
      <c r="AC42" s="110"/>
    </row>
    <row r="43" customFormat="false" ht="13.8" hidden="false" customHeight="false" outlineLevel="0" collapsed="false">
      <c r="A43" s="12" t="s">
        <v>169</v>
      </c>
      <c r="B43" s="22"/>
      <c r="C43" s="23"/>
      <c r="D43" s="22"/>
      <c r="E43" s="23"/>
      <c r="F43" s="22" t="n">
        <v>1.4</v>
      </c>
      <c r="G43" s="23" t="n">
        <v>45372</v>
      </c>
      <c r="H43" s="22"/>
      <c r="I43" s="23"/>
      <c r="J43" s="22" t="n">
        <v>3</v>
      </c>
      <c r="K43" s="23" t="n">
        <v>45436</v>
      </c>
      <c r="L43" s="22"/>
      <c r="M43" s="23"/>
      <c r="N43" s="22" t="n">
        <v>57</v>
      </c>
      <c r="O43" s="23" t="n">
        <v>45485</v>
      </c>
      <c r="P43" s="22"/>
      <c r="Q43" s="23"/>
      <c r="R43" s="22"/>
      <c r="S43" s="23"/>
      <c r="T43" s="22"/>
      <c r="U43" s="23"/>
      <c r="V43" s="22" t="n">
        <v>47.4</v>
      </c>
      <c r="W43" s="23" t="n">
        <v>45618</v>
      </c>
      <c r="X43" s="22" t="n">
        <v>105.11</v>
      </c>
      <c r="Y43" s="23" t="n">
        <v>45630</v>
      </c>
      <c r="Z43" s="61"/>
      <c r="AA43" s="61"/>
      <c r="AB43" s="61"/>
      <c r="AC43" s="110"/>
    </row>
    <row r="44" customFormat="false" ht="13.8" hidden="false" customHeight="false" outlineLevel="0" collapsed="false">
      <c r="A44" s="12" t="s">
        <v>91</v>
      </c>
      <c r="B44" s="22" t="n">
        <v>108.39</v>
      </c>
      <c r="C44" s="23" t="n">
        <v>45303</v>
      </c>
      <c r="D44" s="22"/>
      <c r="E44" s="23"/>
      <c r="F44" s="22" t="n">
        <v>169.08</v>
      </c>
      <c r="G44" s="23" t="n">
        <v>45371</v>
      </c>
      <c r="H44" s="22" t="n">
        <v>84.6</v>
      </c>
      <c r="I44" s="23" t="n">
        <v>45387</v>
      </c>
      <c r="J44" s="22" t="n">
        <v>153.09</v>
      </c>
      <c r="K44" s="23" t="n">
        <v>45413</v>
      </c>
      <c r="L44" s="22" t="n">
        <v>319.39</v>
      </c>
      <c r="M44" s="23" t="n">
        <v>45447</v>
      </c>
      <c r="N44" s="22" t="n">
        <v>131.24</v>
      </c>
      <c r="O44" s="23" t="n">
        <v>45479</v>
      </c>
      <c r="P44" s="22" t="n">
        <v>42.5</v>
      </c>
      <c r="Q44" s="23" t="n">
        <v>45517</v>
      </c>
      <c r="R44" s="22" t="n">
        <v>46.25</v>
      </c>
      <c r="S44" s="23" t="n">
        <v>45556</v>
      </c>
      <c r="T44" s="22" t="n">
        <v>101.73</v>
      </c>
      <c r="U44" s="23" t="n">
        <v>45569</v>
      </c>
      <c r="V44" s="22" t="n">
        <v>141.5</v>
      </c>
      <c r="W44" s="23" t="n">
        <v>45606</v>
      </c>
      <c r="X44" s="22"/>
      <c r="Y44" s="23"/>
      <c r="Z44" s="61"/>
      <c r="AA44" s="61"/>
      <c r="AB44" s="61"/>
      <c r="AC44" s="110"/>
    </row>
    <row r="45" customFormat="false" ht="13.8" hidden="false" customHeight="false" outlineLevel="0" collapsed="false">
      <c r="A45" s="12" t="s">
        <v>138</v>
      </c>
      <c r="B45" s="22"/>
      <c r="C45" s="23"/>
      <c r="D45" s="22"/>
      <c r="E45" s="23"/>
      <c r="F45" s="22"/>
      <c r="G45" s="23"/>
      <c r="H45" s="22"/>
      <c r="I45" s="23"/>
      <c r="J45" s="22"/>
      <c r="K45" s="23"/>
      <c r="L45" s="22"/>
      <c r="M45" s="23"/>
      <c r="N45" s="22"/>
      <c r="O45" s="23"/>
      <c r="P45" s="22" t="n">
        <v>19.04</v>
      </c>
      <c r="Q45" s="23" t="n">
        <v>45513</v>
      </c>
      <c r="R45" s="22"/>
      <c r="S45" s="23"/>
      <c r="T45" s="22"/>
      <c r="U45" s="23"/>
      <c r="V45" s="22"/>
      <c r="W45" s="23"/>
      <c r="X45" s="22"/>
      <c r="Y45" s="23"/>
      <c r="Z45" s="61"/>
      <c r="AA45" s="61"/>
      <c r="AB45" s="61"/>
      <c r="AC45" s="110"/>
    </row>
    <row r="46" customFormat="false" ht="13.8" hidden="false" customHeight="false" outlineLevel="0" collapsed="false">
      <c r="A46" s="92" t="s">
        <v>23</v>
      </c>
      <c r="B46" s="93" t="n">
        <f aca="false">(B4-B19)</f>
        <v>1922.17</v>
      </c>
      <c r="C46" s="93"/>
      <c r="D46" s="25" t="n">
        <f aca="false">(D4-D19)+B46</f>
        <v>1191.1</v>
      </c>
      <c r="E46" s="25"/>
      <c r="F46" s="25" t="n">
        <f aca="false">(F4-F19)+D46</f>
        <v>2238.42</v>
      </c>
      <c r="G46" s="25"/>
      <c r="H46" s="25" t="n">
        <f aca="false">(H4-H19)+F46</f>
        <v>1301.69</v>
      </c>
      <c r="I46" s="25"/>
      <c r="J46" s="25" t="n">
        <f aca="false">(J4-J19)+H46</f>
        <v>1207.94</v>
      </c>
      <c r="K46" s="25"/>
      <c r="L46" s="25" t="n">
        <f aca="false">(L4-L19)+J46</f>
        <v>717.08</v>
      </c>
      <c r="M46" s="25"/>
      <c r="N46" s="25" t="n">
        <f aca="false">(N4-N19)+L46</f>
        <v>413.119999999999</v>
      </c>
      <c r="O46" s="25"/>
      <c r="P46" s="25" t="n">
        <f aca="false">(P4-P19)+N46</f>
        <v>1402.82</v>
      </c>
      <c r="Q46" s="25"/>
      <c r="R46" s="25" t="n">
        <f aca="false">(R4-R19)+P46</f>
        <v>1681.83</v>
      </c>
      <c r="S46" s="25"/>
      <c r="T46" s="25" t="n">
        <f aca="false">(T4-T19)+R46</f>
        <v>1346.93</v>
      </c>
      <c r="U46" s="25"/>
      <c r="V46" s="25" t="n">
        <f aca="false">(V4-V19)+T46</f>
        <v>414.220000000001</v>
      </c>
      <c r="W46" s="25"/>
      <c r="X46" s="25" t="n">
        <f aca="false">(X4-X19)+V46</f>
        <v>2844.7</v>
      </c>
      <c r="Y46" s="25"/>
      <c r="Z46" s="61"/>
      <c r="AA46" s="61"/>
      <c r="AB46" s="61"/>
      <c r="AC46" s="110"/>
    </row>
    <row r="47" customFormat="false" ht="17.35" hidden="false" customHeight="false" outlineLevel="0" collapsed="false">
      <c r="A47" s="94" t="s">
        <v>139</v>
      </c>
      <c r="B47" s="95" t="s">
        <v>140</v>
      </c>
      <c r="C47" s="95" t="s">
        <v>141</v>
      </c>
      <c r="D47" s="96" t="s">
        <v>142</v>
      </c>
      <c r="E47" s="97" t="s">
        <v>143</v>
      </c>
      <c r="F47" s="61"/>
      <c r="G47" s="111"/>
      <c r="H47" s="11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110"/>
    </row>
    <row r="48" customFormat="false" ht="19.7" hidden="false" customHeight="false" outlineLevel="0" collapsed="false">
      <c r="A48" s="100" t="n">
        <v>44313.58</v>
      </c>
      <c r="B48" s="101" t="n">
        <v>18337.26</v>
      </c>
      <c r="C48" s="102" t="n">
        <v>324.17</v>
      </c>
      <c r="D48" s="103" t="n">
        <f aca="false">(A48+B48)</f>
        <v>62650.84</v>
      </c>
      <c r="E48" s="102" t="n">
        <f aca="false">(D48+X46)</f>
        <v>65495.54</v>
      </c>
      <c r="F48" s="61"/>
      <c r="G48" s="112" t="s">
        <v>144</v>
      </c>
      <c r="H48" s="22" t="n">
        <v>900</v>
      </c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110"/>
    </row>
    <row r="49" customFormat="false" ht="17.35" hidden="false" customHeight="false" outlineLevel="0" collapsed="false">
      <c r="A49" s="113"/>
      <c r="B49" s="113"/>
      <c r="C49" s="114" t="s">
        <v>170</v>
      </c>
      <c r="D49" s="115"/>
      <c r="E49" s="61"/>
      <c r="F49" s="61"/>
      <c r="G49" s="116" t="s">
        <v>171</v>
      </c>
      <c r="H49" s="22" t="n">
        <v>0</v>
      </c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110"/>
    </row>
    <row r="50" customFormat="false" ht="19.7" hidden="false" customHeight="false" outlineLevel="0" collapsed="false">
      <c r="A50" s="113"/>
      <c r="B50" s="113"/>
      <c r="C50" s="117" t="n">
        <v>6928.3</v>
      </c>
      <c r="D50" s="113"/>
      <c r="E50" s="61"/>
      <c r="F50" s="61"/>
      <c r="G50" s="118" t="s">
        <v>146</v>
      </c>
      <c r="H50" s="119" t="n">
        <f aca="false">H51-(H48+H49)</f>
        <v>2839.79</v>
      </c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110"/>
    </row>
    <row r="51" customFormat="false" ht="17.35" hidden="false" customHeight="false" outlineLevel="0" collapsed="false">
      <c r="A51" s="61"/>
      <c r="B51" s="61"/>
      <c r="C51" s="120" t="s">
        <v>172</v>
      </c>
      <c r="D51" s="61"/>
      <c r="E51" s="61"/>
      <c r="F51" s="61"/>
      <c r="G51" s="121" t="s">
        <v>173</v>
      </c>
      <c r="H51" s="71" t="n">
        <v>3739.79</v>
      </c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110"/>
    </row>
    <row r="52" customFormat="false" ht="19.7" hidden="false" customHeight="false" outlineLevel="0" collapsed="false">
      <c r="A52" s="110"/>
      <c r="B52" s="110"/>
      <c r="C52" s="104" t="n">
        <f aca="false">(C50+C48+X46)</f>
        <v>10097.17</v>
      </c>
      <c r="D52" s="110"/>
      <c r="E52" s="110"/>
      <c r="F52" s="110"/>
      <c r="G52" s="110"/>
      <c r="H52" s="122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  <c r="AA52" s="110"/>
      <c r="AB52" s="110"/>
      <c r="AC52" s="110"/>
    </row>
    <row r="53" customFormat="false" ht="13.8" hidden="false" customHeight="false" outlineLevel="0" collapsed="false">
      <c r="A53" s="123"/>
      <c r="B53" s="16"/>
      <c r="C53" s="123"/>
    </row>
    <row r="54" customFormat="false" ht="13.8" hidden="false" customHeight="false" outlineLevel="0" collapsed="false">
      <c r="A54" s="123"/>
      <c r="B54" s="16"/>
      <c r="C54" s="123"/>
    </row>
    <row r="55" customFormat="false" ht="13.8" hidden="false" customHeight="false" outlineLevel="0" collapsed="false">
      <c r="A55" s="123"/>
      <c r="B55" s="16"/>
      <c r="C55" s="123"/>
    </row>
    <row r="56" customFormat="false" ht="13.8" hidden="false" customHeight="false" outlineLevel="0" collapsed="false">
      <c r="A56" s="123"/>
      <c r="B56" s="16"/>
      <c r="C56" s="123"/>
    </row>
    <row r="57" customFormat="false" ht="15.3" hidden="false" customHeight="true" outlineLevel="0" collapsed="false">
      <c r="A57" s="123"/>
      <c r="B57" s="16"/>
      <c r="C57" s="123"/>
    </row>
    <row r="58" customFormat="false" ht="13.1" hidden="false" customHeight="true" outlineLevel="0" collapsed="false">
      <c r="A58" s="123"/>
      <c r="B58" s="16"/>
      <c r="C58" s="123"/>
    </row>
    <row r="59" customFormat="false" ht="13.8" hidden="false" customHeight="false" outlineLevel="0" collapsed="false">
      <c r="A59" s="123"/>
      <c r="B59" s="16"/>
      <c r="C59" s="123"/>
    </row>
    <row r="60" customFormat="false" ht="13.8" hidden="false" customHeight="false" outlineLevel="0" collapsed="false">
      <c r="A60" s="123"/>
      <c r="B60" s="16"/>
      <c r="C60" s="124"/>
    </row>
    <row r="61" customFormat="false" ht="13.8" hidden="false" customHeight="false" outlineLevel="0" collapsed="false">
      <c r="A61" s="123"/>
      <c r="B61" s="16"/>
      <c r="C61" s="124"/>
    </row>
    <row r="62" customFormat="false" ht="13.8" hidden="false" customHeight="false" outlineLevel="0" collapsed="false">
      <c r="A62" s="123"/>
      <c r="B62" s="16"/>
      <c r="C62" s="123"/>
    </row>
  </sheetData>
  <mergeCells count="24"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B46:C46"/>
    <mergeCell ref="D46:E46"/>
    <mergeCell ref="F46:G46"/>
    <mergeCell ref="H46:I46"/>
    <mergeCell ref="J46:K46"/>
    <mergeCell ref="L46:M46"/>
    <mergeCell ref="N46:O46"/>
    <mergeCell ref="P46:Q46"/>
    <mergeCell ref="R46:S46"/>
    <mergeCell ref="T46:U46"/>
    <mergeCell ref="V46:W46"/>
    <mergeCell ref="X46:Y46"/>
  </mergeCells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2376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2020-09-13T20:10:34Z</dcterms:created>
  <dc:creator>Usuário do Windows</dc:creator>
  <dc:description/>
  <dc:language>pt-BR</dc:language>
  <cp:lastModifiedBy/>
  <dcterms:modified xsi:type="dcterms:W3CDTF">2024-12-14T00:12:22Z</dcterms:modified>
  <cp:revision>103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