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UC" sheetId="3" r:id="rId6"/>
    <sheet state="visible" name="Fatores" sheetId="4" r:id="rId7"/>
    <sheet state="visible" name="Dados históricos" sheetId="5" r:id="rId8"/>
  </sheets>
  <definedNames/>
  <calcPr/>
  <extLst>
    <ext uri="GoogleSheetsCustomDataVersion1">
      <go:sheetsCustomData xmlns:go="http://customooxmlschemas.google.com/" r:id="rId9" roundtripDataSignature="AMtx7mjDU1ob0j80UrdKzPFts85yt9MREg=="/>
    </ext>
  </extLst>
</workbook>
</file>

<file path=xl/sharedStrings.xml><?xml version="1.0" encoding="utf-8"?>
<sst xmlns="http://schemas.openxmlformats.org/spreadsheetml/2006/main" count="176" uniqueCount="147">
  <si>
    <t>Estimativa de Esforço do Projeto</t>
  </si>
  <si>
    <r>
      <rPr>
        <rFont val="Times New Roman"/>
        <b/>
        <color rgb="FF000000"/>
        <sz val="12.0"/>
      </rPr>
      <t xml:space="preserve">Projeto: </t>
    </r>
    <r>
      <rPr>
        <rFont val="Times New Roman"/>
        <b val="0"/>
        <color rgb="FF000000"/>
        <sz val="12.0"/>
      </rPr>
      <t>Retro Mall</t>
    </r>
  </si>
  <si>
    <r>
      <rPr>
        <rFont val="Times New Roman"/>
        <b/>
        <color rgb="FF000000"/>
        <sz val="12.0"/>
      </rPr>
      <t>Responsável:</t>
    </r>
    <r>
      <rPr>
        <rFont val="Times New Roman"/>
        <color rgb="FF000000"/>
        <sz val="12.0"/>
      </rPr>
      <t xml:space="preserve">  Gustavo,</t>
    </r>
  </si>
  <si>
    <r>
      <rPr>
        <rFont val="Times New Roman"/>
        <b/>
        <color rgb="FF000000"/>
        <sz val="12.0"/>
      </rPr>
      <t xml:space="preserve">Data: </t>
    </r>
    <r>
      <rPr>
        <rFont val="Times New Roman"/>
        <color rgb="FF000000"/>
        <sz val="12.0"/>
      </rPr>
      <t>06/06/2002</t>
    </r>
  </si>
  <si>
    <t>Versão original do documento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</si>
  <si>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</si>
  <si>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</si>
  <si>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</si>
  <si>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</si>
  <si>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</si>
  <si>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</si>
  <si>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</si>
  <si>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Pessoas/hora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</si>
  <si>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</si>
  <si>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</si>
  <si>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</si>
  <si>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</si>
  <si>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</si>
  <si>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</si>
  <si>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</si>
  <si>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Total de horas do Projeto</t>
  </si>
  <si>
    <t>Instruções para realizar a estimativa do Projeto: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</si>
  <si>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</si>
  <si>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</si>
  <si>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</si>
  <si>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</si>
  <si>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</si>
  <si>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</si>
  <si>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</si>
  <si>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</si>
  <si>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</si>
  <si>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</si>
  <si>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</si>
  <si>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</t>
  </si>
  <si>
    <t>Atores</t>
  </si>
  <si>
    <t>Complexidade</t>
  </si>
  <si>
    <t>Gerente</t>
  </si>
  <si>
    <t>Funcionário</t>
  </si>
  <si>
    <t>Fornecedor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</si>
  <si>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</si>
  <si>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</si>
  <si>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</si>
  <si>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</si>
  <si>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</si>
  <si>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</si>
  <si>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</si>
  <si>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</si>
  <si>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</si>
  <si>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</si>
  <si>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Cadastrar Funcionário</t>
  </si>
  <si>
    <t>[RFS02]</t>
  </si>
  <si>
    <t>Editar Funcionário</t>
  </si>
  <si>
    <t>[RFS03]</t>
  </si>
  <si>
    <t>Excluir Funcionário</t>
  </si>
  <si>
    <t>[RFS04]</t>
  </si>
  <si>
    <t>Consultar Funcionário</t>
  </si>
  <si>
    <t>[RFS05]</t>
  </si>
  <si>
    <t>Cadastrar Cliente</t>
  </si>
  <si>
    <t>[RFS06]</t>
  </si>
  <si>
    <t>Editar Cliente</t>
  </si>
  <si>
    <t>[RFS07]</t>
  </si>
  <si>
    <t>Excluir Cliente</t>
  </si>
  <si>
    <t>[RFS09]</t>
  </si>
  <si>
    <t>Cadastrar Produto</t>
  </si>
  <si>
    <t>[RFS10]</t>
  </si>
  <si>
    <t>Editar Produto</t>
  </si>
  <si>
    <t>[RFS11]</t>
  </si>
  <si>
    <t>Excluir Produto</t>
  </si>
  <si>
    <t>[RFS12]</t>
  </si>
  <si>
    <t>Emitir Relatório de Vendas</t>
  </si>
  <si>
    <t>[RFS13]</t>
  </si>
  <si>
    <t>Cadastrar Produtos no Estoque</t>
  </si>
  <si>
    <t>[RFS14]</t>
  </si>
  <si>
    <t>Consultar Estoque</t>
  </si>
  <si>
    <t>[RFS15]</t>
  </si>
  <si>
    <t xml:space="preserve"> Cadastrar o fornecedor</t>
  </si>
  <si>
    <t>[RFS16]</t>
  </si>
  <si>
    <t>Editar Fornecedor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</si>
  <si>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</si>
  <si>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</si>
  <si>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</si>
  <si>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</si>
  <si>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</si>
  <si>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</si>
  <si>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</si>
  <si>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</si>
  <si>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</si>
  <si>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</si>
  <si>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</si>
  <si>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</si>
  <si>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</si>
  <si>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</si>
  <si>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</si>
  <si>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</si>
  <si>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</si>
  <si>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</si>
  <si>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</si>
  <si>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</si>
  <si>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</si>
  <si>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</si>
  <si>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</si>
  <si>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</si>
  <si>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</si>
  <si>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</si>
  <si>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</si>
  <si>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</si>
  <si>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</si>
  <si>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</si>
  <si>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</si>
  <si>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</si>
  <si>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</si>
  <si>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</si>
  <si>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</si>
  <si>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</si>
  <si>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</si>
  <si>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</si>
  <si>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</si>
  <si>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</si>
  <si>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</si>
  <si>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</si>
  <si>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</si>
  <si>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</si>
  <si>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</si>
  <si>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</si>
  <si>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</si>
  <si>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</si>
  <si>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</si>
  <si>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</si>
  <si>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</si>
  <si>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</si>
  <si>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</si>
  <si>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</si>
  <si>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</si>
  <si>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</si>
  <si>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</si>
  <si>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</si>
  <si>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</si>
  <si>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</si>
  <si>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</si>
  <si>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</si>
  <si>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</si>
  <si>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</si>
  <si>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</si>
  <si>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</si>
  <si>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</si>
  <si>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10.0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</si>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</sst>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UC&quot;00#"/>
    <numFmt numFmtId="165" formatCode="0.000"/>
  </numFmts>
  <fonts count="18">
    <font>
      <sz val="11.0"/>
      <color theme="1"/>
      <name val="Arial"/>
      <scheme val="minor"/>
    </font>
    <font>
      <b/>
      <sz val="14.0"/>
      <color theme="1"/>
      <name val="Times New Roman"/>
    </font>
    <font/>
    <font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2.0"/>
      <color theme="1"/>
      <name val="Times New Roman"/>
    </font>
    <font>
      <sz val="11.0"/>
      <color theme="0"/>
      <name val="Times New Roman"/>
    </font>
    <font>
      <sz val="11.0"/>
      <color theme="1"/>
      <name val="Times New Roman"/>
    </font>
    <font>
      <b/>
      <sz val="11.0"/>
      <color rgb="FF3F3F3F"/>
      <name val="Times New Roman"/>
    </font>
    <font>
      <b/>
      <sz val="12.0"/>
      <color theme="0"/>
      <name val="Times New Roman"/>
    </font>
    <font>
      <sz val="12.0"/>
      <color rgb="FF3F3F3F"/>
      <name val="Times New Roman"/>
    </font>
    <font>
      <sz val="11.0"/>
      <color theme="1"/>
      <name val="Calibri"/>
    </font>
    <font>
      <sz val="12.0"/>
      <color theme="0"/>
      <name val="Times New Roman"/>
    </font>
    <font>
      <sz val="11.0"/>
      <color theme="0"/>
      <name val="Calibri"/>
    </font>
    <font>
      <b/>
      <sz val="11.0"/>
      <color rgb="FF3F3F3F"/>
      <name val="Calibri"/>
    </font>
    <font>
      <sz val="11.0"/>
      <color theme="1"/>
      <name val="Arial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theme="8"/>
        <bgColor theme="8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</fills>
  <borders count="52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top/>
      <bottom style="thin">
        <color rgb="FF3F3F3F"/>
      </bottom>
    </border>
    <border>
      <top/>
      <bottom style="thin">
        <color rgb="FF3F3F3F"/>
      </bottom>
    </border>
    <border>
      <right style="thin">
        <color rgb="FF3F3F3F"/>
      </right>
      <top/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000000"/>
      </top>
      <bottom style="thin">
        <color rgb="FF3F3F3F"/>
      </bottom>
    </border>
    <border>
      <top style="thin">
        <color rgb="FF000000"/>
      </top>
      <bottom style="thin">
        <color rgb="FF3F3F3F"/>
      </bottom>
    </border>
    <border>
      <right style="thin">
        <color rgb="FF3F3F3F"/>
      </right>
      <top style="thin">
        <color rgb="FF000000"/>
      </top>
      <bottom style="thin">
        <color rgb="FF3F3F3F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3F3F3F"/>
      </bottom>
    </border>
    <border>
      <left/>
      <top style="thin">
        <color rgb="FF3F3F3F"/>
      </top>
      <bottom/>
    </border>
    <border>
      <right style="thin">
        <color rgb="FF3F3F3F"/>
      </right>
      <top style="thin">
        <color rgb="FF3F3F3F"/>
      </top>
      <bottom/>
    </border>
    <border>
      <left style="thin">
        <color rgb="FF3F3F3F"/>
      </left>
      <top style="thin">
        <color rgb="FF3F3F3F"/>
      </top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right style="thin">
        <color rgb="FF3F3F3F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3F3F3F"/>
      </bottom>
    </border>
    <border>
      <left style="thin">
        <color rgb="FF000000"/>
      </left>
      <top style="thin">
        <color rgb="FF3F3F3F"/>
      </top>
      <bottom style="thin">
        <color rgb="FF3F3F3F"/>
      </bottom>
    </border>
    <border>
      <right style="thin">
        <color rgb="FF000000"/>
      </right>
      <top style="thin">
        <color rgb="FF3F3F3F"/>
      </top>
      <bottom style="thin">
        <color rgb="FF3F3F3F"/>
      </bottom>
    </border>
    <border>
      <left style="thin">
        <color rgb="FF000000"/>
      </left>
      <right/>
      <top/>
      <bottom/>
    </border>
    <border>
      <left style="thin">
        <color rgb="FF3F3F3F"/>
      </left>
      <right/>
      <top style="thin">
        <color rgb="FF3F3F3F"/>
      </top>
      <bottom style="thin">
        <color rgb="FF3F3F3F"/>
      </bottom>
    </border>
    <border>
      <left/>
      <right/>
      <top style="thin">
        <color rgb="FF3F3F3F"/>
      </top>
      <bottom style="thin">
        <color rgb="FF3F3F3F"/>
      </bottom>
    </border>
    <border>
      <left/>
      <right style="thin">
        <color rgb="FF3F3F3F"/>
      </right>
      <top/>
      <bottom/>
    </border>
    <border>
      <left/>
      <top style="thin">
        <color rgb="FF3F3F3F"/>
      </top>
      <bottom style="thin">
        <color rgb="FF3F3F3F"/>
      </bottom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Border="1" applyFill="1" applyFont="1"/>
    <xf borderId="7" fillId="3" fontId="4" numFmtId="0" xfId="0" applyBorder="1" applyFont="1"/>
    <xf borderId="7" fillId="3" fontId="5" numFmtId="0" xfId="0" applyBorder="1" applyFont="1"/>
    <xf borderId="7" fillId="3" fontId="3" numFmtId="14" xfId="0" applyBorder="1" applyFont="1" applyNumberFormat="1"/>
    <xf borderId="7" fillId="3" fontId="6" numFmtId="0" xfId="0" applyBorder="1" applyFont="1"/>
    <xf borderId="8" fillId="4" fontId="7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7" fillId="3" fontId="8" numFmtId="0" xfId="0" applyBorder="1" applyFont="1"/>
    <xf borderId="11" fillId="4" fontId="7" numFmtId="0" xfId="0" applyBorder="1" applyFont="1"/>
    <xf borderId="12" fillId="4" fontId="7" numFmtId="0" xfId="0" applyBorder="1" applyFont="1"/>
    <xf borderId="13" fillId="4" fontId="7" numFmtId="0" xfId="0" applyBorder="1" applyFont="1"/>
    <xf borderId="14" fillId="5" fontId="9" numFmtId="0" xfId="0" applyAlignment="1" applyBorder="1" applyFill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17" fillId="5" fontId="9" numFmtId="2" xfId="0" applyBorder="1" applyFont="1" applyNumberFormat="1"/>
    <xf borderId="18" fillId="5" fontId="9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5" fontId="9" numFmtId="2" xfId="0" applyBorder="1" applyFont="1" applyNumberFormat="1"/>
    <xf borderId="21" fillId="5" fontId="9" numFmtId="9" xfId="0" applyBorder="1" applyFont="1" applyNumberFormat="1"/>
    <xf borderId="22" fillId="5" fontId="9" numFmtId="0" xfId="0" applyAlignment="1" applyBorder="1" applyFont="1">
      <alignment horizontal="center"/>
    </xf>
    <xf borderId="23" fillId="0" fontId="2" numFmtId="0" xfId="0" applyBorder="1" applyFont="1"/>
    <xf borderId="24" fillId="0" fontId="2" numFmtId="0" xfId="0" applyBorder="1" applyFont="1"/>
    <xf borderId="17" fillId="5" fontId="9" numFmtId="0" xfId="0" applyAlignment="1" applyBorder="1" applyFont="1">
      <alignment horizontal="right"/>
    </xf>
    <xf borderId="22" fillId="5" fontId="9" numFmtId="0" xfId="0" applyBorder="1" applyFont="1"/>
    <xf borderId="17" fillId="5" fontId="9" numFmtId="9" xfId="0" applyBorder="1" applyFont="1" applyNumberFormat="1"/>
    <xf borderId="17" fillId="5" fontId="9" numFmtId="1" xfId="0" applyBorder="1" applyFont="1" applyNumberFormat="1"/>
    <xf borderId="25" fillId="3" fontId="6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25" fillId="3" fontId="3" numFmtId="0" xfId="0" applyAlignment="1" applyBorder="1" applyFont="1">
      <alignment horizontal="left"/>
    </xf>
    <xf borderId="8" fillId="4" fontId="10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28" fillId="5" fontId="11" numFmtId="0" xfId="0" applyAlignment="1" applyBorder="1" applyFont="1">
      <alignment horizontal="center"/>
    </xf>
    <xf borderId="14" fillId="5" fontId="11" numFmtId="0" xfId="0" applyAlignment="1" applyBorder="1" applyFont="1">
      <alignment horizontal="center"/>
    </xf>
    <xf borderId="29" fillId="5" fontId="11" numFmtId="0" xfId="0" applyAlignment="1" applyBorder="1" applyFont="1">
      <alignment horizontal="center"/>
    </xf>
    <xf borderId="30" fillId="0" fontId="2" numFmtId="0" xfId="0" applyBorder="1" applyFont="1"/>
    <xf borderId="31" fillId="5" fontId="11" numFmtId="0" xfId="0" applyAlignment="1" applyBorder="1" applyFont="1">
      <alignment horizontal="center"/>
    </xf>
    <xf borderId="32" fillId="0" fontId="2" numFmtId="0" xfId="0" applyBorder="1" applyFont="1"/>
    <xf borderId="8" fillId="5" fontId="11" numFmtId="0" xfId="0" applyAlignment="1" applyBorder="1" applyFont="1">
      <alignment horizontal="center"/>
    </xf>
    <xf borderId="33" fillId="5" fontId="11" numFmtId="0" xfId="0" applyAlignment="1" applyBorder="1" applyFont="1">
      <alignment horizontal="center" vertical="center"/>
    </xf>
    <xf borderId="7" fillId="3" fontId="12" numFmtId="0" xfId="0" applyBorder="1" applyFont="1"/>
    <xf borderId="34" fillId="2" fontId="3" numFmtId="0" xfId="0" applyAlignment="1" applyBorder="1" applyFont="1">
      <alignment horizontal="center" vertical="center"/>
    </xf>
    <xf borderId="35" fillId="0" fontId="2" numFmtId="0" xfId="0" applyBorder="1" applyFont="1"/>
    <xf borderId="34" fillId="5" fontId="11" numFmtId="0" xfId="0" applyAlignment="1" applyBorder="1" applyFont="1">
      <alignment horizontal="center" vertical="center"/>
    </xf>
    <xf borderId="36" fillId="0" fontId="2" numFmtId="0" xfId="0" applyBorder="1" applyFont="1"/>
    <xf borderId="37" fillId="0" fontId="2" numFmtId="0" xfId="0" applyBorder="1" applyFont="1"/>
    <xf borderId="25" fillId="2" fontId="12" numFmtId="0" xfId="0" applyAlignment="1" applyBorder="1" applyFont="1">
      <alignment horizontal="center"/>
    </xf>
    <xf borderId="7" fillId="2" fontId="12" numFmtId="0" xfId="0" applyBorder="1" applyFont="1"/>
    <xf borderId="8" fillId="4" fontId="13" numFmtId="0" xfId="0" applyAlignment="1" applyBorder="1" applyFont="1">
      <alignment horizontal="center" vertical="center"/>
    </xf>
    <xf borderId="38" fillId="4" fontId="13" numFmtId="0" xfId="0" applyBorder="1" applyFont="1"/>
    <xf borderId="8" fillId="4" fontId="13" numFmtId="0" xfId="0" applyAlignment="1" applyBorder="1" applyFont="1">
      <alignment horizontal="center"/>
    </xf>
    <xf borderId="8" fillId="2" fontId="3" numFmtId="0" xfId="0" applyAlignment="1" applyBorder="1" applyFont="1">
      <alignment horizontal="center" vertical="center"/>
    </xf>
    <xf borderId="38" fillId="5" fontId="11" numFmtId="0" xfId="0" applyBorder="1" applyFont="1"/>
    <xf borderId="8" fillId="5" fontId="11" numFmtId="0" xfId="0" applyAlignment="1" applyBorder="1" applyFont="1">
      <alignment horizontal="center" vertical="center"/>
    </xf>
    <xf borderId="8" fillId="5" fontId="11" numFmtId="0" xfId="0" applyAlignment="1" applyBorder="1" applyFont="1">
      <alignment horizontal="center" readingOrder="0" vertical="center"/>
    </xf>
    <xf borderId="38" fillId="5" fontId="11" numFmtId="0" xfId="0" applyAlignment="1" applyBorder="1" applyFont="1">
      <alignment horizontal="center" vertical="center"/>
    </xf>
    <xf borderId="38" fillId="4" fontId="14" numFmtId="0" xfId="0" applyBorder="1" applyFont="1"/>
    <xf borderId="39" fillId="4" fontId="1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8" fillId="5" fontId="15" numFmtId="0" xfId="0" applyAlignment="1" applyBorder="1" applyFont="1">
      <alignment horizontal="center"/>
    </xf>
    <xf borderId="42" fillId="0" fontId="2" numFmtId="0" xfId="0" applyBorder="1" applyFont="1"/>
    <xf borderId="18" fillId="5" fontId="15" numFmtId="0" xfId="0" applyAlignment="1" applyBorder="1" applyFont="1">
      <alignment horizontal="center"/>
    </xf>
    <xf borderId="43" fillId="0" fontId="2" numFmtId="0" xfId="0" applyBorder="1" applyFont="1"/>
    <xf borderId="22" fillId="5" fontId="15" numFmtId="0" xfId="0" applyAlignment="1" applyBorder="1" applyFont="1">
      <alignment horizontal="left"/>
    </xf>
    <xf borderId="7" fillId="4" fontId="13" numFmtId="0" xfId="0" applyAlignment="1" applyBorder="1" applyFont="1">
      <alignment horizontal="center"/>
    </xf>
    <xf borderId="44" fillId="5" fontId="15" numFmtId="0" xfId="0" applyAlignment="1" applyBorder="1" applyFont="1">
      <alignment horizontal="center"/>
    </xf>
    <xf borderId="45" fillId="0" fontId="2" numFmtId="0" xfId="0" applyBorder="1" applyFont="1"/>
    <xf borderId="44" fillId="5" fontId="15" numFmtId="0" xfId="0" applyBorder="1" applyFont="1"/>
    <xf borderId="38" fillId="4" fontId="14" numFmtId="164" xfId="0" applyBorder="1" applyFont="1" applyNumberFormat="1"/>
    <xf borderId="46" fillId="5" fontId="15" numFmtId="0" xfId="0" applyAlignment="1" applyBorder="1" applyFont="1">
      <alignment horizontal="left"/>
    </xf>
    <xf borderId="7" fillId="5" fontId="15" numFmtId="0" xfId="0" applyAlignment="1" applyBorder="1" applyFont="1">
      <alignment horizontal="left"/>
    </xf>
    <xf borderId="47" fillId="5" fontId="15" numFmtId="0" xfId="0" applyBorder="1" applyFont="1"/>
    <xf borderId="48" fillId="5" fontId="15" numFmtId="0" xfId="0" applyBorder="1" applyFont="1"/>
    <xf borderId="7" fillId="5" fontId="15" numFmtId="0" xfId="0" applyBorder="1" applyFont="1"/>
    <xf borderId="49" fillId="5" fontId="15" numFmtId="0" xfId="0" applyBorder="1" applyFont="1"/>
    <xf borderId="22" fillId="5" fontId="15" numFmtId="0" xfId="0" applyAlignment="1" applyBorder="1" applyFont="1">
      <alignment horizontal="center"/>
    </xf>
    <xf borderId="22" fillId="5" fontId="15" numFmtId="0" xfId="0" applyAlignment="1" applyBorder="1" applyFont="1">
      <alignment horizontal="left" shrinkToFit="0" vertical="center" wrapText="1"/>
    </xf>
    <xf borderId="23" fillId="0" fontId="16" numFmtId="0" xfId="0" applyBorder="1" applyFont="1"/>
    <xf borderId="24" fillId="0" fontId="16" numFmtId="0" xfId="0" applyBorder="1" applyFont="1"/>
    <xf borderId="8" fillId="3" fontId="3" numFmtId="0" xfId="0" applyAlignment="1" applyBorder="1" applyFont="1">
      <alignment horizontal="center" vertical="center"/>
    </xf>
    <xf borderId="38" fillId="3" fontId="3" numFmtId="0" xfId="0" applyAlignment="1" applyBorder="1" applyFont="1">
      <alignment horizontal="center" vertical="center"/>
    </xf>
    <xf borderId="8" fillId="6" fontId="3" numFmtId="0" xfId="0" applyAlignment="1" applyBorder="1" applyFill="1" applyFont="1">
      <alignment horizontal="center" vertical="center"/>
    </xf>
    <xf borderId="0" fillId="0" fontId="17" numFmtId="0" xfId="0" applyAlignment="1" applyFont="1">
      <alignment horizontal="center"/>
    </xf>
    <xf borderId="38" fillId="5" fontId="11" numFmtId="165" xfId="0" applyAlignment="1" applyBorder="1" applyFont="1" applyNumberFormat="1">
      <alignment horizontal="center"/>
    </xf>
    <xf borderId="25" fillId="4" fontId="13" numFmtId="0" xfId="0" applyAlignment="1" applyBorder="1" applyFont="1">
      <alignment horizontal="center" vertical="center"/>
    </xf>
    <xf borderId="50" fillId="5" fontId="11" numFmtId="2" xfId="0" applyAlignment="1" applyBorder="1" applyFont="1" applyNumberFormat="1">
      <alignment horizontal="center" vertical="center"/>
    </xf>
    <xf borderId="25" fillId="3" fontId="3" numFmtId="0" xfId="0" applyAlignment="1" applyBorder="1" applyFont="1">
      <alignment horizontal="center"/>
    </xf>
    <xf borderId="51" fillId="0" fontId="2" numFmtId="0" xfId="0" applyBorder="1" applyFont="1"/>
    <xf borderId="39" fillId="5" fontId="11" numFmtId="0" xfId="0" applyAlignment="1" applyBorder="1" applyFont="1">
      <alignment horizontal="center"/>
    </xf>
    <xf borderId="8" fillId="0" fontId="3" numFmtId="0" xfId="0" applyBorder="1" applyFont="1"/>
    <xf borderId="10" fillId="0" fontId="3" numFmtId="0" xfId="0" applyBorder="1" applyFont="1"/>
    <xf borderId="11" fillId="5" fontId="11" numFmtId="9" xfId="0" applyBorder="1" applyFont="1" applyNumberFormat="1"/>
    <xf borderId="11" fillId="5" fontId="11" numFmtId="0" xfId="0" applyBorder="1" applyFont="1"/>
    <xf borderId="13" fillId="5" fontId="11" numFmtId="0" xfId="0" applyBorder="1" applyFont="1"/>
    <xf borderId="8" fillId="5" fontId="11" numFmtId="9" xfId="0" applyAlignment="1" applyBorder="1" applyFont="1" applyNumberFormat="1">
      <alignment horizontal="center"/>
    </xf>
    <xf borderId="7" fillId="3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38"/>
    <col customWidth="1" min="4" max="5" width="8.88"/>
    <col customWidth="1" min="6" max="10" width="7.63"/>
    <col customWidth="1" min="11" max="11" width="8.25"/>
    <col customWidth="1" min="12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14.25" customHeight="1">
      <c r="A4" s="8" t="s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ht="14.25" customHeight="1">
      <c r="A5" s="9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ht="14.25" customHeight="1">
      <c r="A6" s="9" t="s">
        <v>3</v>
      </c>
      <c r="B6" s="7"/>
      <c r="C6" s="10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ht="14.25" customHeight="1">
      <c r="A7" s="7"/>
      <c r="B7" s="7"/>
      <c r="C7" s="7"/>
      <c r="D7" s="7"/>
      <c r="E7" s="11" t="s">
        <v>4</v>
      </c>
      <c r="F7" s="7"/>
      <c r="G7" s="7"/>
      <c r="H7" s="7"/>
      <c r="I7" s="7"/>
      <c r="J7" s="7"/>
      <c r="K7" s="7"/>
      <c r="L7" s="7"/>
      <c r="M7" s="7"/>
      <c r="N7" s="7"/>
    </row>
    <row r="8" ht="14.25" customHeight="1">
      <c r="A8" s="7"/>
      <c r="B8" s="7"/>
      <c r="C8" s="11" t="s">
        <v>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ht="14.25" customHeight="1">
      <c r="A10" s="12" t="s">
        <v>6</v>
      </c>
      <c r="B10" s="13"/>
      <c r="C10" s="13"/>
      <c r="D10" s="14"/>
      <c r="E10" s="7"/>
      <c r="F10" s="15"/>
      <c r="G10" s="16" t="s">
        <v>7</v>
      </c>
      <c r="H10" s="17"/>
      <c r="I10" s="17"/>
      <c r="J10" s="17" t="s">
        <v>8</v>
      </c>
      <c r="K10" s="18" t="s">
        <v>9</v>
      </c>
      <c r="L10" s="15"/>
      <c r="M10" s="15"/>
      <c r="N10" s="7"/>
    </row>
    <row r="11" ht="14.25" customHeight="1">
      <c r="A11" s="19" t="s">
        <v>10</v>
      </c>
      <c r="B11" s="20"/>
      <c r="C11" s="20"/>
      <c r="D11" s="21"/>
      <c r="E11" s="22">
        <f>80</f>
        <v>80</v>
      </c>
      <c r="F11" s="15"/>
      <c r="G11" s="23" t="s">
        <v>11</v>
      </c>
      <c r="H11" s="24"/>
      <c r="I11" s="25"/>
      <c r="J11" s="26">
        <f t="shared" ref="J11:J18" si="1">$E$11*$E$12*K11</f>
        <v>9.060579456</v>
      </c>
      <c r="K11" s="27">
        <f>'Dados históricos'!G11</f>
        <v>0.0377524144</v>
      </c>
      <c r="L11" s="15"/>
      <c r="M11" s="15"/>
      <c r="N11" s="7"/>
    </row>
    <row r="12" ht="14.25" customHeight="1">
      <c r="A12" s="28" t="s">
        <v>12</v>
      </c>
      <c r="B12" s="29"/>
      <c r="C12" s="29"/>
      <c r="D12" s="30"/>
      <c r="E12" s="31">
        <v>3.0</v>
      </c>
      <c r="F12" s="15"/>
      <c r="G12" s="32" t="s">
        <v>13</v>
      </c>
      <c r="H12" s="29"/>
      <c r="I12" s="30"/>
      <c r="J12" s="26">
        <f t="shared" si="1"/>
        <v>16.85689201</v>
      </c>
      <c r="K12" s="33">
        <f>'Dados históricos'!I11*0.8</f>
        <v>0.07023705004</v>
      </c>
      <c r="L12" s="15"/>
      <c r="M12" s="15"/>
      <c r="N12" s="7"/>
    </row>
    <row r="13" ht="14.25" customHeight="1">
      <c r="A13" s="7"/>
      <c r="B13" s="7"/>
      <c r="C13" s="7"/>
      <c r="D13" s="7"/>
      <c r="E13" s="7"/>
      <c r="F13" s="15"/>
      <c r="G13" s="32" t="s">
        <v>14</v>
      </c>
      <c r="H13" s="29"/>
      <c r="I13" s="30"/>
      <c r="J13" s="26">
        <f t="shared" si="1"/>
        <v>4.214223003</v>
      </c>
      <c r="K13" s="33">
        <f>'Dados históricos'!I11*0.2</f>
        <v>0.01755926251</v>
      </c>
      <c r="L13" s="15"/>
      <c r="M13" s="15"/>
      <c r="N13" s="7"/>
    </row>
    <row r="14" ht="14.25" customHeight="1">
      <c r="A14" s="7"/>
      <c r="B14" s="7"/>
      <c r="C14" s="7"/>
      <c r="D14" s="7"/>
      <c r="E14" s="7"/>
      <c r="F14" s="15"/>
      <c r="G14" s="32" t="s">
        <v>15</v>
      </c>
      <c r="H14" s="29"/>
      <c r="I14" s="30"/>
      <c r="J14" s="26">
        <f t="shared" si="1"/>
        <v>25.28533802</v>
      </c>
      <c r="K14" s="33">
        <f>'Dados históricos'!K11</f>
        <v>0.1053555751</v>
      </c>
      <c r="L14" s="15"/>
      <c r="M14" s="15"/>
      <c r="N14" s="7"/>
    </row>
    <row r="15" ht="14.25" customHeight="1">
      <c r="A15" s="7"/>
      <c r="B15" s="7"/>
      <c r="C15" s="7"/>
      <c r="D15" s="7"/>
      <c r="E15" s="7"/>
      <c r="F15" s="15"/>
      <c r="G15" s="32" t="s">
        <v>16</v>
      </c>
      <c r="H15" s="29"/>
      <c r="I15" s="30"/>
      <c r="J15" s="26">
        <f t="shared" si="1"/>
        <v>136.9622476</v>
      </c>
      <c r="K15" s="33">
        <f>'Dados históricos'!M11</f>
        <v>0.5706760316</v>
      </c>
      <c r="L15" s="15"/>
      <c r="M15" s="15"/>
      <c r="N15" s="7"/>
    </row>
    <row r="16" ht="14.25" customHeight="1">
      <c r="A16" s="7"/>
      <c r="B16" s="7"/>
      <c r="C16" s="7"/>
      <c r="D16" s="7"/>
      <c r="E16" s="7"/>
      <c r="F16" s="15"/>
      <c r="G16" s="32" t="s">
        <v>17</v>
      </c>
      <c r="H16" s="29"/>
      <c r="I16" s="30"/>
      <c r="J16" s="26">
        <f t="shared" si="1"/>
        <v>25.70676032</v>
      </c>
      <c r="K16" s="33">
        <f>'Dados históricos'!Q11</f>
        <v>0.1071115013</v>
      </c>
      <c r="L16" s="15"/>
      <c r="M16" s="15"/>
      <c r="N16" s="7"/>
    </row>
    <row r="17" ht="14.25" customHeight="1">
      <c r="A17" s="7"/>
      <c r="B17" s="7"/>
      <c r="C17" s="7"/>
      <c r="D17" s="7"/>
      <c r="E17" s="7"/>
      <c r="F17" s="15"/>
      <c r="G17" s="32" t="s">
        <v>18</v>
      </c>
      <c r="H17" s="29"/>
      <c r="I17" s="30"/>
      <c r="J17" s="26">
        <f t="shared" si="1"/>
        <v>8.428446005</v>
      </c>
      <c r="K17" s="33">
        <f>'Dados históricos'!O11</f>
        <v>0.03511852502</v>
      </c>
      <c r="L17" s="15"/>
      <c r="M17" s="15"/>
      <c r="N17" s="7"/>
    </row>
    <row r="18" ht="14.25" customHeight="1">
      <c r="A18" s="15"/>
      <c r="B18" s="15"/>
      <c r="C18" s="15"/>
      <c r="D18" s="15"/>
      <c r="E18" s="7"/>
      <c r="F18" s="15"/>
      <c r="G18" s="32" t="s">
        <v>19</v>
      </c>
      <c r="H18" s="29"/>
      <c r="I18" s="30"/>
      <c r="J18" s="26">
        <f t="shared" si="1"/>
        <v>13.48551361</v>
      </c>
      <c r="K18" s="33">
        <f>'Dados históricos'!S11</f>
        <v>0.05618964004</v>
      </c>
      <c r="L18" s="15"/>
      <c r="M18" s="15"/>
      <c r="N18" s="7"/>
    </row>
    <row r="19" ht="14.25" customHeight="1">
      <c r="A19" s="7"/>
      <c r="B19" s="7"/>
      <c r="C19" s="7"/>
      <c r="D19" s="7"/>
      <c r="E19" s="7"/>
      <c r="F19" s="15"/>
      <c r="G19" s="32" t="s">
        <v>20</v>
      </c>
      <c r="H19" s="29"/>
      <c r="I19" s="30"/>
      <c r="J19" s="34">
        <v>166.0</v>
      </c>
      <c r="K19" s="33">
        <f>SUM(K11:K18)</f>
        <v>1</v>
      </c>
      <c r="L19" s="15"/>
      <c r="M19" s="15"/>
      <c r="N19" s="7"/>
    </row>
    <row r="20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ht="14.25" customHeight="1">
      <c r="A21" s="15"/>
      <c r="B21" s="15"/>
      <c r="C21" s="15"/>
      <c r="D21" s="15"/>
      <c r="E21" s="35" t="s">
        <v>21</v>
      </c>
      <c r="F21" s="36"/>
      <c r="G21" s="36"/>
      <c r="H21" s="36"/>
      <c r="I21" s="37"/>
      <c r="J21" s="15"/>
      <c r="K21" s="15"/>
      <c r="L21" s="15"/>
      <c r="M21" s="15"/>
      <c r="N21" s="15"/>
    </row>
    <row r="22" ht="14.25" customHeight="1">
      <c r="A22" s="38" t="s">
        <v>22</v>
      </c>
      <c r="B22" s="36"/>
      <c r="C22" s="36"/>
      <c r="D22" s="36"/>
      <c r="E22" s="36"/>
      <c r="F22" s="36"/>
      <c r="G22" s="36"/>
      <c r="H22" s="36"/>
      <c r="I22" s="37"/>
      <c r="J22" s="7"/>
      <c r="K22" s="7"/>
      <c r="L22" s="7"/>
      <c r="M22" s="7"/>
      <c r="N22" s="7"/>
    </row>
    <row r="23" ht="14.25" customHeight="1">
      <c r="A23" s="38" t="s">
        <v>23</v>
      </c>
      <c r="B23" s="36"/>
      <c r="C23" s="36"/>
      <c r="D23" s="36"/>
      <c r="E23" s="36"/>
      <c r="F23" s="36"/>
      <c r="G23" s="36"/>
      <c r="H23" s="36"/>
      <c r="I23" s="36"/>
      <c r="J23" s="36"/>
      <c r="K23" s="37"/>
      <c r="L23" s="7"/>
      <c r="M23" s="7"/>
      <c r="N23" s="7"/>
    </row>
    <row r="24" ht="14.25" customHeight="1">
      <c r="A24" s="38" t="s">
        <v>24</v>
      </c>
      <c r="B24" s="36"/>
      <c r="C24" s="36"/>
      <c r="D24" s="36"/>
      <c r="E24" s="36"/>
      <c r="F24" s="36"/>
      <c r="G24" s="36"/>
      <c r="H24" s="36"/>
      <c r="I24" s="36"/>
      <c r="J24" s="36"/>
      <c r="K24" s="37"/>
      <c r="L24" s="7"/>
      <c r="M24" s="7"/>
      <c r="N24" s="7"/>
    </row>
    <row r="25" ht="14.25" customHeight="1">
      <c r="A25" s="38" t="s">
        <v>25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7"/>
      <c r="M25" s="7"/>
      <c r="N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ht="15.75" customHeight="1"/>
    <row r="28" ht="15.7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A1:N2"/>
    <mergeCell ref="A10:D10"/>
    <mergeCell ref="A11:D11"/>
    <mergeCell ref="G11:I11"/>
    <mergeCell ref="A12:D12"/>
    <mergeCell ref="G12:I12"/>
    <mergeCell ref="G13:I13"/>
    <mergeCell ref="A22:I22"/>
    <mergeCell ref="A23:K23"/>
    <mergeCell ref="A24:K24"/>
    <mergeCell ref="A25:L25"/>
    <mergeCell ref="G14:I14"/>
    <mergeCell ref="G15:I15"/>
    <mergeCell ref="G16:I16"/>
    <mergeCell ref="G17:I17"/>
    <mergeCell ref="G18:I18"/>
    <mergeCell ref="G19:I19"/>
    <mergeCell ref="E21:I2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26</v>
      </c>
      <c r="B1" s="2"/>
      <c r="C1" s="2"/>
      <c r="D1" s="2"/>
      <c r="E1" s="2"/>
      <c r="F1" s="2"/>
      <c r="G1" s="2"/>
      <c r="H1" s="2"/>
      <c r="I1" s="2"/>
      <c r="J1" s="3"/>
    </row>
    <row r="2" ht="14.25" customHeight="1">
      <c r="A2" s="4"/>
      <c r="B2" s="5"/>
      <c r="C2" s="5"/>
      <c r="D2" s="5"/>
      <c r="E2" s="5"/>
      <c r="F2" s="5"/>
      <c r="G2" s="5"/>
      <c r="H2" s="5"/>
      <c r="I2" s="5"/>
      <c r="J2" s="6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</row>
    <row r="5" ht="14.25" customHeight="1">
      <c r="A5" s="7"/>
      <c r="B5" s="39" t="s">
        <v>27</v>
      </c>
      <c r="C5" s="13"/>
      <c r="D5" s="14"/>
      <c r="E5" s="39" t="s">
        <v>28</v>
      </c>
      <c r="F5" s="14"/>
      <c r="G5" s="39" t="s">
        <v>29</v>
      </c>
      <c r="H5" s="14"/>
      <c r="I5" s="7"/>
      <c r="J5" s="7"/>
    </row>
    <row r="6" ht="14.25" customHeight="1">
      <c r="A6" s="7"/>
      <c r="B6" s="40" t="s">
        <v>30</v>
      </c>
      <c r="C6" s="13"/>
      <c r="D6" s="14"/>
      <c r="E6" s="41">
        <v>1.0</v>
      </c>
      <c r="F6" s="21"/>
      <c r="G6" s="42">
        <v>0.0</v>
      </c>
      <c r="H6" s="21"/>
      <c r="I6" s="7"/>
      <c r="J6" s="7"/>
    </row>
    <row r="7" ht="14.25" customHeight="1">
      <c r="A7" s="7"/>
      <c r="B7" s="40" t="s">
        <v>31</v>
      </c>
      <c r="C7" s="13"/>
      <c r="D7" s="14"/>
      <c r="E7" s="43">
        <v>2.0</v>
      </c>
      <c r="F7" s="44"/>
      <c r="G7" s="45">
        <v>1.0</v>
      </c>
      <c r="H7" s="44"/>
      <c r="I7" s="7"/>
      <c r="J7" s="7"/>
    </row>
    <row r="8" ht="14.25" customHeight="1">
      <c r="A8" s="7"/>
      <c r="B8" s="40" t="s">
        <v>32</v>
      </c>
      <c r="C8" s="13"/>
      <c r="D8" s="46"/>
      <c r="E8" s="47">
        <v>3.0</v>
      </c>
      <c r="F8" s="14"/>
      <c r="G8" s="47">
        <v>3.0</v>
      </c>
      <c r="H8" s="14"/>
      <c r="I8" s="7"/>
      <c r="J8" s="7"/>
    </row>
    <row r="9" ht="14.25" customHeight="1">
      <c r="A9" s="7"/>
      <c r="B9" s="40" t="s">
        <v>33</v>
      </c>
      <c r="C9" s="13"/>
      <c r="D9" s="14"/>
      <c r="E9" s="48">
        <f>((E6*G6)+(E7*G7)+(E8*G8))</f>
        <v>11</v>
      </c>
      <c r="F9" s="49"/>
      <c r="G9" s="49"/>
      <c r="H9" s="49"/>
      <c r="I9" s="7"/>
      <c r="J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ht="14.25" customHeight="1">
      <c r="A13" s="7"/>
      <c r="B13" s="7"/>
      <c r="C13" s="7"/>
      <c r="D13" s="39" t="s">
        <v>34</v>
      </c>
      <c r="E13" s="14"/>
      <c r="F13" s="39" t="s">
        <v>35</v>
      </c>
      <c r="G13" s="14"/>
      <c r="H13" s="7"/>
      <c r="I13" s="7"/>
      <c r="J13" s="7"/>
    </row>
    <row r="14" ht="14.25" customHeight="1">
      <c r="A14" s="7"/>
      <c r="B14" s="7"/>
      <c r="C14" s="7"/>
      <c r="D14" s="40" t="s">
        <v>36</v>
      </c>
      <c r="E14" s="14"/>
      <c r="F14" s="47" t="s">
        <v>32</v>
      </c>
      <c r="G14" s="14"/>
      <c r="H14" s="7"/>
      <c r="I14" s="7"/>
      <c r="J14" s="7"/>
    </row>
    <row r="15" ht="14.25" customHeight="1">
      <c r="A15" s="7"/>
      <c r="B15" s="7"/>
      <c r="C15" s="7"/>
      <c r="D15" s="40" t="s">
        <v>37</v>
      </c>
      <c r="E15" s="14"/>
      <c r="F15" s="47" t="s">
        <v>32</v>
      </c>
      <c r="G15" s="14"/>
      <c r="H15" s="7"/>
      <c r="I15" s="7"/>
      <c r="J15" s="7"/>
    </row>
    <row r="16" ht="14.25" customHeight="1">
      <c r="A16" s="7"/>
      <c r="B16" s="7"/>
      <c r="C16" s="7"/>
      <c r="D16" s="40" t="s">
        <v>38</v>
      </c>
      <c r="E16" s="14"/>
      <c r="F16" s="47" t="s">
        <v>32</v>
      </c>
      <c r="G16" s="14"/>
      <c r="H16" s="7"/>
      <c r="I16" s="7"/>
      <c r="J16" s="7"/>
    </row>
    <row r="17" ht="14.25" customHeight="1">
      <c r="A17" s="7"/>
      <c r="B17" s="7"/>
      <c r="C17" s="7"/>
      <c r="D17" s="50" t="s">
        <v>39</v>
      </c>
      <c r="E17" s="51"/>
      <c r="F17" s="52">
        <v>9.0</v>
      </c>
      <c r="G17" s="51"/>
      <c r="H17" s="7"/>
      <c r="I17" s="7"/>
      <c r="J17" s="7"/>
    </row>
    <row r="18" ht="14.25" customHeight="1">
      <c r="A18" s="7"/>
      <c r="B18" s="7"/>
      <c r="C18" s="7"/>
      <c r="D18" s="53"/>
      <c r="E18" s="54"/>
      <c r="F18" s="53"/>
      <c r="G18" s="54"/>
      <c r="H18" s="7"/>
      <c r="I18" s="7"/>
      <c r="J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24">
    <mergeCell ref="A1:J2"/>
    <mergeCell ref="B5:D5"/>
    <mergeCell ref="E5:F5"/>
    <mergeCell ref="G5:H5"/>
    <mergeCell ref="B6:D6"/>
    <mergeCell ref="E6:F6"/>
    <mergeCell ref="G6:H6"/>
    <mergeCell ref="B7:D7"/>
    <mergeCell ref="E7:F7"/>
    <mergeCell ref="G7:H7"/>
    <mergeCell ref="B8:D8"/>
    <mergeCell ref="E8:F8"/>
    <mergeCell ref="G8:H8"/>
    <mergeCell ref="B9:D9"/>
    <mergeCell ref="D16:E16"/>
    <mergeCell ref="D17:E18"/>
    <mergeCell ref="F17:G18"/>
    <mergeCell ref="D13:E13"/>
    <mergeCell ref="F13:G13"/>
    <mergeCell ref="D14:E14"/>
    <mergeCell ref="F14:G14"/>
    <mergeCell ref="D15:E15"/>
    <mergeCell ref="F15:G15"/>
    <mergeCell ref="F16:G16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9.25"/>
    <col customWidth="1" min="10" max="13" width="10.25"/>
    <col customWidth="1" min="14" max="26" width="7.63"/>
  </cols>
  <sheetData>
    <row r="1" ht="14.25" customHeight="1">
      <c r="A1" s="55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ht="14.25" customHeight="1">
      <c r="A3" s="7"/>
      <c r="B3" s="7"/>
      <c r="C3" s="7"/>
      <c r="D3" s="57" t="s">
        <v>41</v>
      </c>
      <c r="E3" s="13"/>
      <c r="F3" s="14"/>
      <c r="G3" s="58" t="s">
        <v>28</v>
      </c>
      <c r="H3" s="59" t="s">
        <v>42</v>
      </c>
      <c r="I3" s="14"/>
      <c r="J3" s="7"/>
      <c r="K3" s="7"/>
      <c r="L3" s="7"/>
      <c r="M3" s="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ht="14.25" customHeight="1">
      <c r="A4" s="7"/>
      <c r="B4" s="7"/>
      <c r="C4" s="7"/>
      <c r="D4" s="60" t="s">
        <v>30</v>
      </c>
      <c r="E4" s="13"/>
      <c r="F4" s="14"/>
      <c r="G4" s="61">
        <v>3.0</v>
      </c>
      <c r="H4" s="62">
        <v>0.0</v>
      </c>
      <c r="I4" s="14"/>
      <c r="J4" s="7"/>
      <c r="K4" s="7"/>
      <c r="L4" s="7"/>
      <c r="M4" s="7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ht="14.25" customHeight="1">
      <c r="A5" s="7"/>
      <c r="B5" s="7"/>
      <c r="C5" s="7"/>
      <c r="D5" s="60" t="s">
        <v>31</v>
      </c>
      <c r="E5" s="13"/>
      <c r="F5" s="14"/>
      <c r="G5" s="61">
        <v>4.0</v>
      </c>
      <c r="H5" s="62">
        <v>0.0</v>
      </c>
      <c r="I5" s="14"/>
      <c r="J5" s="7"/>
      <c r="K5" s="7"/>
      <c r="L5" s="7"/>
      <c r="M5" s="7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ht="14.25" customHeight="1">
      <c r="A6" s="7"/>
      <c r="B6" s="7"/>
      <c r="C6" s="7"/>
      <c r="D6" s="60" t="s">
        <v>32</v>
      </c>
      <c r="E6" s="13"/>
      <c r="F6" s="14"/>
      <c r="G6" s="61">
        <v>5.0</v>
      </c>
      <c r="H6" s="63">
        <v>16.0</v>
      </c>
      <c r="I6" s="14"/>
      <c r="J6" s="7"/>
      <c r="K6" s="7"/>
      <c r="L6" s="7"/>
      <c r="M6" s="7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ht="14.25" customHeight="1">
      <c r="A7" s="7"/>
      <c r="B7" s="7"/>
      <c r="C7" s="7"/>
      <c r="D7" s="40" t="s">
        <v>43</v>
      </c>
      <c r="E7" s="13"/>
      <c r="F7" s="14"/>
      <c r="G7" s="64">
        <f>((G4*H4)+(G5*H5)+(G6*H6))</f>
        <v>80</v>
      </c>
      <c r="H7" s="49"/>
      <c r="I7" s="49"/>
      <c r="J7" s="7"/>
      <c r="K7" s="7"/>
      <c r="L7" s="7"/>
      <c r="M7" s="7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ht="14.25" customHeight="1">
      <c r="A9" s="65" t="s">
        <v>44</v>
      </c>
      <c r="B9" s="59" t="s">
        <v>45</v>
      </c>
      <c r="C9" s="13"/>
      <c r="D9" s="13"/>
      <c r="E9" s="14"/>
      <c r="F9" s="59" t="s">
        <v>46</v>
      </c>
      <c r="G9" s="14"/>
      <c r="H9" s="59" t="s">
        <v>35</v>
      </c>
      <c r="I9" s="14"/>
      <c r="J9" s="66" t="s">
        <v>47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8"/>
    </row>
    <row r="10" ht="14.25" customHeight="1">
      <c r="A10" s="65" t="s">
        <v>48</v>
      </c>
      <c r="B10" s="69" t="s">
        <v>49</v>
      </c>
      <c r="C10" s="13"/>
      <c r="D10" s="13"/>
      <c r="E10" s="70"/>
      <c r="F10" s="71">
        <v>10.0</v>
      </c>
      <c r="G10" s="72"/>
      <c r="H10" s="69" t="s">
        <v>32</v>
      </c>
      <c r="I10" s="70"/>
      <c r="J10" s="73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0"/>
      <c r="V10" s="74"/>
      <c r="W10" s="74"/>
      <c r="X10" s="74"/>
      <c r="Y10" s="74"/>
    </row>
    <row r="11" ht="15.0" customHeight="1">
      <c r="A11" s="65" t="s">
        <v>50</v>
      </c>
      <c r="B11" s="69" t="s">
        <v>51</v>
      </c>
      <c r="C11" s="13"/>
      <c r="D11" s="13"/>
      <c r="E11" s="14"/>
      <c r="F11" s="75">
        <v>10.0</v>
      </c>
      <c r="G11" s="76"/>
      <c r="H11" s="69" t="s">
        <v>32</v>
      </c>
      <c r="I11" s="14"/>
      <c r="J11" s="77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30"/>
    </row>
    <row r="12" ht="15.0" customHeight="1">
      <c r="A12" s="78" t="s">
        <v>52</v>
      </c>
      <c r="B12" s="69" t="s">
        <v>53</v>
      </c>
      <c r="C12" s="13"/>
      <c r="D12" s="13"/>
      <c r="E12" s="14"/>
      <c r="F12" s="75">
        <v>10.0</v>
      </c>
      <c r="G12" s="76"/>
      <c r="H12" s="69" t="s">
        <v>32</v>
      </c>
      <c r="I12" s="14"/>
      <c r="J12" s="77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30"/>
    </row>
    <row r="13" ht="15.0" customHeight="1">
      <c r="A13" s="78" t="s">
        <v>54</v>
      </c>
      <c r="B13" s="69" t="s">
        <v>55</v>
      </c>
      <c r="C13" s="13"/>
      <c r="D13" s="13"/>
      <c r="E13" s="14"/>
      <c r="F13" s="75">
        <v>10.0</v>
      </c>
      <c r="G13" s="76"/>
      <c r="H13" s="69" t="s">
        <v>32</v>
      </c>
      <c r="I13" s="14"/>
      <c r="J13" s="77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30"/>
    </row>
    <row r="14" ht="15.0" customHeight="1">
      <c r="A14" s="78" t="s">
        <v>56</v>
      </c>
      <c r="B14" s="69" t="s">
        <v>57</v>
      </c>
      <c r="C14" s="13"/>
      <c r="D14" s="13"/>
      <c r="E14" s="14"/>
      <c r="F14" s="75">
        <v>8.0</v>
      </c>
      <c r="G14" s="76"/>
      <c r="H14" s="69" t="s">
        <v>32</v>
      </c>
      <c r="I14" s="14"/>
      <c r="J14" s="77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30"/>
    </row>
    <row r="15" ht="15.0" customHeight="1">
      <c r="A15" s="78" t="s">
        <v>58</v>
      </c>
      <c r="B15" s="69" t="s">
        <v>59</v>
      </c>
      <c r="C15" s="13"/>
      <c r="D15" s="13"/>
      <c r="E15" s="14"/>
      <c r="F15" s="75">
        <v>8.0</v>
      </c>
      <c r="G15" s="76"/>
      <c r="H15" s="69" t="s">
        <v>32</v>
      </c>
      <c r="I15" s="14"/>
      <c r="J15" s="77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30"/>
    </row>
    <row r="16" ht="15.0" customHeight="1">
      <c r="A16" s="78" t="s">
        <v>60</v>
      </c>
      <c r="B16" s="69" t="s">
        <v>61</v>
      </c>
      <c r="C16" s="13"/>
      <c r="D16" s="13"/>
      <c r="E16" s="14"/>
      <c r="F16" s="75">
        <v>8.0</v>
      </c>
      <c r="G16" s="76"/>
      <c r="H16" s="69" t="s">
        <v>32</v>
      </c>
      <c r="I16" s="14"/>
      <c r="J16" s="77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30"/>
    </row>
    <row r="17" ht="15.0" customHeight="1">
      <c r="A17" s="78" t="s">
        <v>62</v>
      </c>
      <c r="B17" s="69" t="s">
        <v>63</v>
      </c>
      <c r="C17" s="13"/>
      <c r="D17" s="13"/>
      <c r="E17" s="14"/>
      <c r="F17" s="75">
        <v>4.0</v>
      </c>
      <c r="G17" s="76"/>
      <c r="H17" s="69" t="s">
        <v>32</v>
      </c>
      <c r="I17" s="14"/>
      <c r="J17" s="77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30"/>
    </row>
    <row r="18" ht="15.0" customHeight="1">
      <c r="A18" s="78" t="s">
        <v>64</v>
      </c>
      <c r="B18" s="69" t="s">
        <v>65</v>
      </c>
      <c r="C18" s="13"/>
      <c r="D18" s="13"/>
      <c r="E18" s="14"/>
      <c r="F18" s="75">
        <v>4.0</v>
      </c>
      <c r="G18" s="76"/>
      <c r="H18" s="69" t="s">
        <v>32</v>
      </c>
      <c r="I18" s="14"/>
      <c r="J18" s="77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30"/>
    </row>
    <row r="19" ht="15.0" customHeight="1">
      <c r="A19" s="78" t="s">
        <v>66</v>
      </c>
      <c r="B19" s="69" t="s">
        <v>67</v>
      </c>
      <c r="C19" s="13"/>
      <c r="D19" s="13"/>
      <c r="E19" s="14"/>
      <c r="F19" s="75">
        <v>4.0</v>
      </c>
      <c r="G19" s="76"/>
      <c r="H19" s="69" t="s">
        <v>32</v>
      </c>
      <c r="I19" s="14"/>
      <c r="J19" s="77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30"/>
    </row>
    <row r="20" ht="15.0" customHeight="1">
      <c r="A20" s="78" t="s">
        <v>68</v>
      </c>
      <c r="B20" s="79"/>
      <c r="C20" s="80" t="s">
        <v>69</v>
      </c>
      <c r="D20" s="80"/>
      <c r="E20" s="80"/>
      <c r="F20" s="75">
        <v>2.0</v>
      </c>
      <c r="G20" s="30"/>
      <c r="H20" s="71" t="s">
        <v>32</v>
      </c>
      <c r="I20" s="25"/>
      <c r="J20" s="81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3"/>
      <c r="X20" s="83"/>
      <c r="Y20" s="84"/>
    </row>
    <row r="21" ht="15.0" customHeight="1">
      <c r="A21" s="78" t="s">
        <v>70</v>
      </c>
      <c r="B21" s="69" t="s">
        <v>71</v>
      </c>
      <c r="C21" s="13"/>
      <c r="D21" s="13"/>
      <c r="E21" s="14"/>
      <c r="F21" s="75">
        <v>3.0</v>
      </c>
      <c r="G21" s="76"/>
      <c r="H21" s="69" t="s">
        <v>32</v>
      </c>
      <c r="I21" s="14"/>
      <c r="J21" s="77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30"/>
    </row>
    <row r="22" ht="15.0" customHeight="1">
      <c r="A22" s="78" t="s">
        <v>72</v>
      </c>
      <c r="B22" s="69" t="s">
        <v>73</v>
      </c>
      <c r="C22" s="13"/>
      <c r="D22" s="13"/>
      <c r="E22" s="14"/>
      <c r="F22" s="75">
        <v>3.0</v>
      </c>
      <c r="G22" s="76"/>
      <c r="H22" s="69" t="s">
        <v>32</v>
      </c>
      <c r="I22" s="14"/>
      <c r="J22" s="77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30"/>
    </row>
    <row r="23" ht="15.0" customHeight="1">
      <c r="A23" s="78" t="s">
        <v>74</v>
      </c>
      <c r="B23" s="85" t="s">
        <v>75</v>
      </c>
      <c r="C23" s="29"/>
      <c r="D23" s="29"/>
      <c r="E23" s="30"/>
      <c r="F23" s="75">
        <v>3.0</v>
      </c>
      <c r="G23" s="76"/>
      <c r="H23" s="69" t="s">
        <v>32</v>
      </c>
      <c r="I23" s="14"/>
      <c r="J23" s="77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30"/>
    </row>
    <row r="24" ht="14.25" customHeight="1">
      <c r="A24" s="78" t="s">
        <v>76</v>
      </c>
      <c r="B24" s="85" t="s">
        <v>77</v>
      </c>
      <c r="C24" s="29"/>
      <c r="D24" s="29"/>
      <c r="E24" s="30"/>
      <c r="F24" s="75">
        <v>5.0</v>
      </c>
      <c r="G24" s="76"/>
      <c r="H24" s="69" t="s">
        <v>32</v>
      </c>
      <c r="I24" s="14"/>
      <c r="J24" s="86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30"/>
      <c r="V24" s="87"/>
      <c r="W24" s="87"/>
      <c r="X24" s="87"/>
      <c r="Y24" s="88"/>
    </row>
    <row r="25" ht="14.25" customHeight="1">
      <c r="A25" s="49"/>
      <c r="B25" s="49"/>
      <c r="C25" s="7"/>
      <c r="D25" s="7"/>
      <c r="E25" s="7"/>
      <c r="F25" s="7"/>
      <c r="G25" s="49"/>
      <c r="H25" s="49"/>
      <c r="I25" s="49"/>
      <c r="J25" s="7"/>
      <c r="K25" s="7"/>
      <c r="L25" s="7"/>
      <c r="M25" s="7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ht="14.25" customHeight="1">
      <c r="A26" s="7"/>
      <c r="B26" s="7"/>
      <c r="C26" s="7"/>
      <c r="D26" s="7"/>
      <c r="E26" s="7"/>
      <c r="F26" s="7"/>
      <c r="G26" s="49"/>
      <c r="H26" s="49"/>
      <c r="I26" s="49"/>
      <c r="J26" s="7"/>
      <c r="K26" s="7"/>
      <c r="L26" s="7"/>
      <c r="M26" s="7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72">
    <mergeCell ref="B12:E12"/>
    <mergeCell ref="B13:E13"/>
    <mergeCell ref="F13:G13"/>
    <mergeCell ref="H13:I13"/>
    <mergeCell ref="B14:E14"/>
    <mergeCell ref="F14:G14"/>
    <mergeCell ref="H14:I14"/>
    <mergeCell ref="F18:G18"/>
    <mergeCell ref="H18:I18"/>
    <mergeCell ref="B16:E16"/>
    <mergeCell ref="F16:G16"/>
    <mergeCell ref="H16:I16"/>
    <mergeCell ref="B17:E17"/>
    <mergeCell ref="F17:G17"/>
    <mergeCell ref="H17:I17"/>
    <mergeCell ref="B18:E18"/>
    <mergeCell ref="B19:E19"/>
    <mergeCell ref="F19:G19"/>
    <mergeCell ref="H19:I19"/>
    <mergeCell ref="F20:G20"/>
    <mergeCell ref="H20:I20"/>
    <mergeCell ref="F21:G21"/>
    <mergeCell ref="H21:I21"/>
    <mergeCell ref="B24:E24"/>
    <mergeCell ref="F24:G24"/>
    <mergeCell ref="H24:I24"/>
    <mergeCell ref="B21:E21"/>
    <mergeCell ref="B22:E22"/>
    <mergeCell ref="F22:G22"/>
    <mergeCell ref="H22:I22"/>
    <mergeCell ref="B23:E23"/>
    <mergeCell ref="F23:G23"/>
    <mergeCell ref="H23:I23"/>
    <mergeCell ref="H5:I5"/>
    <mergeCell ref="H6:I6"/>
    <mergeCell ref="A1:N1"/>
    <mergeCell ref="D3:F3"/>
    <mergeCell ref="H3:I3"/>
    <mergeCell ref="D4:F4"/>
    <mergeCell ref="H4:I4"/>
    <mergeCell ref="D5:F5"/>
    <mergeCell ref="D6:F6"/>
    <mergeCell ref="H10:I10"/>
    <mergeCell ref="J10:U10"/>
    <mergeCell ref="D7:F7"/>
    <mergeCell ref="B9:E9"/>
    <mergeCell ref="F9:G9"/>
    <mergeCell ref="H9:I9"/>
    <mergeCell ref="J9:Y9"/>
    <mergeCell ref="B10:E10"/>
    <mergeCell ref="F10:G10"/>
    <mergeCell ref="J13:Y13"/>
    <mergeCell ref="J14:Y14"/>
    <mergeCell ref="B11:E11"/>
    <mergeCell ref="F11:G11"/>
    <mergeCell ref="H11:I11"/>
    <mergeCell ref="J11:Y11"/>
    <mergeCell ref="F12:G12"/>
    <mergeCell ref="H12:I12"/>
    <mergeCell ref="J12:Y12"/>
    <mergeCell ref="J19:Y19"/>
    <mergeCell ref="J21:Y21"/>
    <mergeCell ref="J22:Y22"/>
    <mergeCell ref="J23:Y23"/>
    <mergeCell ref="J24:U24"/>
    <mergeCell ref="B15:E15"/>
    <mergeCell ref="F15:G15"/>
    <mergeCell ref="H15:I15"/>
    <mergeCell ref="J15:Y15"/>
    <mergeCell ref="J16:Y16"/>
    <mergeCell ref="J17:Y17"/>
    <mergeCell ref="J18:Y1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14.25" customHeight="1">
      <c r="A4" s="57" t="s">
        <v>79</v>
      </c>
      <c r="B4" s="13"/>
      <c r="C4" s="13"/>
      <c r="D4" s="13"/>
      <c r="E4" s="13"/>
      <c r="F4" s="13"/>
      <c r="G4" s="13"/>
      <c r="H4" s="13"/>
      <c r="I4" s="13"/>
      <c r="J4" s="13"/>
      <c r="K4" s="14"/>
      <c r="L4" s="7"/>
      <c r="M4" s="7"/>
      <c r="N4" s="7"/>
    </row>
    <row r="5" ht="14.25" customHeight="1">
      <c r="A5" s="60" t="s">
        <v>44</v>
      </c>
      <c r="B5" s="13"/>
      <c r="C5" s="13"/>
      <c r="D5" s="14"/>
      <c r="E5" s="89" t="s">
        <v>80</v>
      </c>
      <c r="F5" s="13"/>
      <c r="G5" s="13"/>
      <c r="H5" s="13"/>
      <c r="I5" s="14"/>
      <c r="J5" s="90" t="s">
        <v>28</v>
      </c>
      <c r="K5" s="90" t="s">
        <v>81</v>
      </c>
      <c r="L5" s="7"/>
      <c r="M5" s="7"/>
      <c r="N5" s="7"/>
    </row>
    <row r="6" ht="14.25" customHeight="1">
      <c r="A6" s="60" t="s">
        <v>82</v>
      </c>
      <c r="B6" s="13"/>
      <c r="C6" s="13"/>
      <c r="D6" s="14"/>
      <c r="E6" s="91" t="s">
        <v>83</v>
      </c>
      <c r="F6" s="13"/>
      <c r="G6" s="13"/>
      <c r="H6" s="13"/>
      <c r="I6" s="14"/>
      <c r="J6" s="64">
        <v>2.0</v>
      </c>
      <c r="K6" s="64">
        <v>0.0</v>
      </c>
      <c r="L6" s="7"/>
      <c r="M6" s="7"/>
      <c r="N6" s="7"/>
    </row>
    <row r="7" ht="14.25" customHeight="1">
      <c r="A7" s="60" t="s">
        <v>84</v>
      </c>
      <c r="B7" s="13"/>
      <c r="C7" s="13"/>
      <c r="D7" s="14"/>
      <c r="E7" s="91" t="s">
        <v>85</v>
      </c>
      <c r="F7" s="13"/>
      <c r="G7" s="13"/>
      <c r="H7" s="13"/>
      <c r="I7" s="14"/>
      <c r="J7" s="64">
        <v>1.0</v>
      </c>
      <c r="K7" s="64">
        <v>2.0</v>
      </c>
      <c r="L7" s="7"/>
      <c r="M7" s="7"/>
      <c r="N7" s="7"/>
    </row>
    <row r="8" ht="14.25" customHeight="1">
      <c r="A8" s="60" t="s">
        <v>86</v>
      </c>
      <c r="B8" s="13"/>
      <c r="C8" s="13"/>
      <c r="D8" s="14"/>
      <c r="E8" s="91" t="s">
        <v>87</v>
      </c>
      <c r="F8" s="13"/>
      <c r="G8" s="13"/>
      <c r="H8" s="13"/>
      <c r="I8" s="14"/>
      <c r="J8" s="64">
        <v>1.0</v>
      </c>
      <c r="K8" s="64">
        <v>2.0</v>
      </c>
      <c r="L8" s="7"/>
      <c r="M8" s="7"/>
      <c r="N8" s="7"/>
    </row>
    <row r="9" ht="14.25" customHeight="1">
      <c r="A9" s="60" t="s">
        <v>88</v>
      </c>
      <c r="B9" s="13"/>
      <c r="C9" s="13"/>
      <c r="D9" s="14"/>
      <c r="E9" s="91" t="s">
        <v>89</v>
      </c>
      <c r="F9" s="13"/>
      <c r="G9" s="13"/>
      <c r="H9" s="13"/>
      <c r="I9" s="14"/>
      <c r="J9" s="64">
        <v>1.0</v>
      </c>
      <c r="K9" s="64">
        <v>1.0</v>
      </c>
      <c r="L9" s="7"/>
      <c r="M9" s="7"/>
      <c r="N9" s="7"/>
    </row>
    <row r="10" ht="14.25" customHeight="1">
      <c r="A10" s="60" t="s">
        <v>90</v>
      </c>
      <c r="B10" s="13"/>
      <c r="C10" s="13"/>
      <c r="D10" s="14"/>
      <c r="E10" s="91" t="s">
        <v>91</v>
      </c>
      <c r="F10" s="13"/>
      <c r="G10" s="13"/>
      <c r="H10" s="13"/>
      <c r="I10" s="14"/>
      <c r="J10" s="64">
        <v>1.0</v>
      </c>
      <c r="K10" s="64">
        <v>2.0</v>
      </c>
      <c r="L10" s="7"/>
      <c r="M10" s="7"/>
      <c r="N10" s="7"/>
    </row>
    <row r="11" ht="14.25" customHeight="1">
      <c r="A11" s="60" t="s">
        <v>92</v>
      </c>
      <c r="B11" s="13"/>
      <c r="C11" s="13"/>
      <c r="D11" s="14"/>
      <c r="E11" s="91" t="s">
        <v>93</v>
      </c>
      <c r="F11" s="13"/>
      <c r="G11" s="13"/>
      <c r="H11" s="13"/>
      <c r="I11" s="14"/>
      <c r="J11" s="64">
        <v>0.5</v>
      </c>
      <c r="K11" s="64">
        <v>5.0</v>
      </c>
      <c r="L11" s="7"/>
      <c r="M11" s="7"/>
      <c r="N11" s="7"/>
    </row>
    <row r="12" ht="14.25" customHeight="1">
      <c r="A12" s="60" t="s">
        <v>94</v>
      </c>
      <c r="B12" s="13"/>
      <c r="C12" s="13"/>
      <c r="D12" s="14"/>
      <c r="E12" s="91" t="s">
        <v>95</v>
      </c>
      <c r="F12" s="13"/>
      <c r="G12" s="13"/>
      <c r="H12" s="13"/>
      <c r="I12" s="14"/>
      <c r="J12" s="64">
        <v>0.5</v>
      </c>
      <c r="K12" s="64">
        <v>5.0</v>
      </c>
      <c r="L12" s="7"/>
      <c r="M12" s="7"/>
      <c r="N12" s="7"/>
    </row>
    <row r="13" ht="14.25" customHeight="1">
      <c r="A13" s="60" t="s">
        <v>96</v>
      </c>
      <c r="B13" s="13"/>
      <c r="C13" s="13"/>
      <c r="D13" s="14"/>
      <c r="E13" s="91" t="s">
        <v>97</v>
      </c>
      <c r="F13" s="13"/>
      <c r="G13" s="13"/>
      <c r="H13" s="13"/>
      <c r="I13" s="14"/>
      <c r="J13" s="64">
        <v>2.0</v>
      </c>
      <c r="K13" s="64">
        <v>0.0</v>
      </c>
      <c r="L13" s="7"/>
      <c r="M13" s="7"/>
      <c r="N13" s="7"/>
    </row>
    <row r="14" ht="14.25" customHeight="1">
      <c r="A14" s="60" t="s">
        <v>98</v>
      </c>
      <c r="B14" s="13"/>
      <c r="C14" s="13"/>
      <c r="D14" s="14"/>
      <c r="E14" s="91" t="s">
        <v>99</v>
      </c>
      <c r="F14" s="13"/>
      <c r="G14" s="13"/>
      <c r="H14" s="13"/>
      <c r="I14" s="14"/>
      <c r="J14" s="64">
        <v>1.0</v>
      </c>
      <c r="K14" s="64">
        <v>4.0</v>
      </c>
      <c r="L14" s="7"/>
      <c r="M14" s="7"/>
      <c r="N14" s="7"/>
    </row>
    <row r="15" ht="14.25" customHeight="1">
      <c r="A15" s="60" t="s">
        <v>100</v>
      </c>
      <c r="B15" s="13"/>
      <c r="C15" s="13"/>
      <c r="D15" s="14"/>
      <c r="E15" s="91" t="s">
        <v>101</v>
      </c>
      <c r="F15" s="13"/>
      <c r="G15" s="13"/>
      <c r="H15" s="13"/>
      <c r="I15" s="14"/>
      <c r="J15" s="64">
        <v>1.0</v>
      </c>
      <c r="K15" s="64">
        <v>2.0</v>
      </c>
      <c r="L15" s="7"/>
      <c r="M15" s="7"/>
      <c r="N15" s="7"/>
    </row>
    <row r="16" ht="14.25" customHeight="1">
      <c r="A16" s="60" t="s">
        <v>102</v>
      </c>
      <c r="B16" s="13"/>
      <c r="C16" s="13"/>
      <c r="D16" s="14"/>
      <c r="E16" s="91" t="s">
        <v>103</v>
      </c>
      <c r="F16" s="13"/>
      <c r="G16" s="13"/>
      <c r="H16" s="13"/>
      <c r="I16" s="14"/>
      <c r="J16" s="64">
        <v>1.0</v>
      </c>
      <c r="K16" s="64">
        <v>2.0</v>
      </c>
      <c r="L16" s="7"/>
      <c r="M16" s="7"/>
      <c r="N16" s="7"/>
    </row>
    <row r="17" ht="14.25" customHeight="1">
      <c r="A17" s="60" t="s">
        <v>104</v>
      </c>
      <c r="B17" s="13"/>
      <c r="C17" s="13"/>
      <c r="D17" s="14"/>
      <c r="E17" s="91" t="s">
        <v>105</v>
      </c>
      <c r="F17" s="13"/>
      <c r="G17" s="13"/>
      <c r="H17" s="13"/>
      <c r="I17" s="14"/>
      <c r="J17" s="64">
        <v>1.0</v>
      </c>
      <c r="K17" s="64">
        <v>1.0</v>
      </c>
      <c r="L17" s="7"/>
      <c r="M17" s="7"/>
      <c r="N17" s="7"/>
    </row>
    <row r="18" ht="14.25" customHeight="1">
      <c r="A18" s="60" t="s">
        <v>106</v>
      </c>
      <c r="B18" s="13"/>
      <c r="C18" s="13"/>
      <c r="D18" s="14"/>
      <c r="E18" s="91" t="s">
        <v>107</v>
      </c>
      <c r="F18" s="13"/>
      <c r="G18" s="13"/>
      <c r="H18" s="13"/>
      <c r="I18" s="14"/>
      <c r="J18" s="64">
        <v>1.0</v>
      </c>
      <c r="K18" s="64">
        <v>0.0</v>
      </c>
      <c r="L18" s="7"/>
      <c r="M18" s="7"/>
      <c r="N18" s="7"/>
    </row>
    <row r="19" ht="14.25" customHeight="1">
      <c r="A19" s="60" t="s">
        <v>108</v>
      </c>
      <c r="B19" s="13"/>
      <c r="C19" s="13"/>
      <c r="D19" s="14"/>
      <c r="E19" s="92">
        <f>0.6+(0.01*SUM(J6*K6,J7*K7,J8*K8,J9*K9,J10*K10,J11*K11,J12*K12,J13*K13,J14*K14,J15*K15,J16*K16,J17*K17,J18*K18))</f>
        <v>0.81</v>
      </c>
      <c r="F19" s="7"/>
      <c r="G19" s="7"/>
      <c r="H19" s="7"/>
      <c r="I19" s="7"/>
      <c r="J19" s="7"/>
      <c r="K19" s="7"/>
      <c r="L19" s="7"/>
      <c r="M19" s="7"/>
      <c r="N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ht="14.25" customHeight="1">
      <c r="A23" s="57" t="s">
        <v>109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4"/>
      <c r="N23" s="7"/>
    </row>
    <row r="24" ht="14.25" customHeight="1">
      <c r="A24" s="60" t="s">
        <v>44</v>
      </c>
      <c r="B24" s="13"/>
      <c r="C24" s="13"/>
      <c r="D24" s="14"/>
      <c r="E24" s="89" t="s">
        <v>80</v>
      </c>
      <c r="F24" s="13"/>
      <c r="G24" s="13"/>
      <c r="H24" s="13"/>
      <c r="I24" s="13"/>
      <c r="J24" s="13"/>
      <c r="K24" s="14"/>
      <c r="L24" s="90" t="s">
        <v>28</v>
      </c>
      <c r="M24" s="90" t="s">
        <v>81</v>
      </c>
      <c r="N24" s="7"/>
    </row>
    <row r="25" ht="14.25" customHeight="1">
      <c r="A25" s="60" t="s">
        <v>110</v>
      </c>
      <c r="B25" s="13"/>
      <c r="C25" s="13"/>
      <c r="D25" s="14"/>
      <c r="E25" s="91" t="s">
        <v>111</v>
      </c>
      <c r="F25" s="13"/>
      <c r="G25" s="13"/>
      <c r="H25" s="13"/>
      <c r="I25" s="13"/>
      <c r="J25" s="13"/>
      <c r="K25" s="14"/>
      <c r="L25" s="64">
        <v>1.5</v>
      </c>
      <c r="M25" s="64">
        <v>2.0</v>
      </c>
      <c r="N25" s="7"/>
    </row>
    <row r="26" ht="14.25" customHeight="1">
      <c r="A26" s="60" t="s">
        <v>112</v>
      </c>
      <c r="B26" s="13"/>
      <c r="C26" s="13"/>
      <c r="D26" s="14"/>
      <c r="E26" s="91" t="s">
        <v>113</v>
      </c>
      <c r="F26" s="13"/>
      <c r="G26" s="13"/>
      <c r="H26" s="13"/>
      <c r="I26" s="13"/>
      <c r="J26" s="13"/>
      <c r="K26" s="14"/>
      <c r="L26" s="64">
        <v>0.5</v>
      </c>
      <c r="M26" s="64">
        <v>0.0</v>
      </c>
      <c r="N26" s="7"/>
    </row>
    <row r="27" ht="14.25" customHeight="1">
      <c r="A27" s="60" t="s">
        <v>114</v>
      </c>
      <c r="B27" s="13"/>
      <c r="C27" s="13"/>
      <c r="D27" s="14"/>
      <c r="E27" s="91" t="s">
        <v>115</v>
      </c>
      <c r="F27" s="13"/>
      <c r="G27" s="13"/>
      <c r="H27" s="13"/>
      <c r="I27" s="13"/>
      <c r="J27" s="13"/>
      <c r="K27" s="14"/>
      <c r="L27" s="64">
        <v>1.0</v>
      </c>
      <c r="M27" s="64">
        <v>2.0</v>
      </c>
      <c r="N27" s="7"/>
    </row>
    <row r="28" ht="14.25" customHeight="1">
      <c r="A28" s="60" t="s">
        <v>116</v>
      </c>
      <c r="B28" s="13"/>
      <c r="C28" s="13"/>
      <c r="D28" s="14"/>
      <c r="E28" s="91" t="s">
        <v>117</v>
      </c>
      <c r="F28" s="13"/>
      <c r="G28" s="13"/>
      <c r="H28" s="13"/>
      <c r="I28" s="13"/>
      <c r="J28" s="13"/>
      <c r="K28" s="14"/>
      <c r="L28" s="64">
        <v>0.5</v>
      </c>
      <c r="M28" s="64">
        <v>1.0</v>
      </c>
      <c r="N28" s="7"/>
    </row>
    <row r="29" ht="14.25" customHeight="1">
      <c r="A29" s="60" t="s">
        <v>118</v>
      </c>
      <c r="B29" s="13"/>
      <c r="C29" s="13"/>
      <c r="D29" s="14"/>
      <c r="E29" s="91" t="s">
        <v>119</v>
      </c>
      <c r="F29" s="13"/>
      <c r="G29" s="13"/>
      <c r="H29" s="13"/>
      <c r="I29" s="13"/>
      <c r="J29" s="13"/>
      <c r="K29" s="14"/>
      <c r="L29" s="64">
        <v>1.0</v>
      </c>
      <c r="M29" s="64">
        <v>5.0</v>
      </c>
      <c r="N29" s="7"/>
    </row>
    <row r="30" ht="14.25" customHeight="1">
      <c r="A30" s="60" t="s">
        <v>120</v>
      </c>
      <c r="B30" s="13"/>
      <c r="C30" s="13"/>
      <c r="D30" s="14"/>
      <c r="E30" s="91" t="s">
        <v>121</v>
      </c>
      <c r="F30" s="13"/>
      <c r="G30" s="13"/>
      <c r="H30" s="13"/>
      <c r="I30" s="13"/>
      <c r="J30" s="13"/>
      <c r="K30" s="14"/>
      <c r="L30" s="64">
        <v>2.0</v>
      </c>
      <c r="M30" s="64">
        <v>5.0</v>
      </c>
      <c r="N30" s="7"/>
    </row>
    <row r="31" ht="14.25" customHeight="1">
      <c r="A31" s="60" t="s">
        <v>122</v>
      </c>
      <c r="B31" s="13"/>
      <c r="C31" s="13"/>
      <c r="D31" s="14"/>
      <c r="E31" s="91" t="s">
        <v>123</v>
      </c>
      <c r="F31" s="13"/>
      <c r="G31" s="13"/>
      <c r="H31" s="13"/>
      <c r="I31" s="13"/>
      <c r="J31" s="13"/>
      <c r="K31" s="14"/>
      <c r="L31" s="64">
        <v>-1.0</v>
      </c>
      <c r="M31" s="64">
        <v>4.0</v>
      </c>
      <c r="N31" s="7"/>
    </row>
    <row r="32" ht="14.25" customHeight="1">
      <c r="A32" s="60" t="s">
        <v>124</v>
      </c>
      <c r="B32" s="13"/>
      <c r="C32" s="13"/>
      <c r="D32" s="14"/>
      <c r="E32" s="91" t="s">
        <v>125</v>
      </c>
      <c r="F32" s="13"/>
      <c r="G32" s="13"/>
      <c r="H32" s="13"/>
      <c r="I32" s="13"/>
      <c r="J32" s="13"/>
      <c r="K32" s="14"/>
      <c r="L32" s="64">
        <v>-1.0</v>
      </c>
      <c r="M32" s="64">
        <v>2.0</v>
      </c>
      <c r="N32" s="7"/>
    </row>
    <row r="33" ht="14.25" customHeight="1">
      <c r="A33" s="60" t="s">
        <v>126</v>
      </c>
      <c r="B33" s="13"/>
      <c r="C33" s="13"/>
      <c r="D33" s="14"/>
      <c r="E33" s="93">
        <f>1.4+(-0.03*SUM(L25*M25,L26*M26,L27*M27,L28*M28,L29*M29,L30*M30,L31*M31,L32*M32))</f>
        <v>0.965</v>
      </c>
      <c r="F33" s="7"/>
      <c r="G33" s="7"/>
      <c r="H33" s="7"/>
      <c r="I33" s="7"/>
      <c r="J33" s="7"/>
      <c r="K33" s="7"/>
      <c r="L33" s="7"/>
      <c r="M33" s="7"/>
      <c r="N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1">
    <mergeCell ref="A1:N2"/>
    <mergeCell ref="A4:K4"/>
    <mergeCell ref="A5:D5"/>
    <mergeCell ref="E5:I5"/>
    <mergeCell ref="A6:D6"/>
    <mergeCell ref="E6:I6"/>
    <mergeCell ref="E7:I7"/>
    <mergeCell ref="A7:D7"/>
    <mergeCell ref="A8:D8"/>
    <mergeCell ref="E8:I8"/>
    <mergeCell ref="A9:D9"/>
    <mergeCell ref="E9:I9"/>
    <mergeCell ref="A10:D10"/>
    <mergeCell ref="E10:I10"/>
    <mergeCell ref="A14:D14"/>
    <mergeCell ref="A15:D15"/>
    <mergeCell ref="A16:D16"/>
    <mergeCell ref="A17:D17"/>
    <mergeCell ref="A18:D18"/>
    <mergeCell ref="A19:D19"/>
    <mergeCell ref="A11:D11"/>
    <mergeCell ref="E11:I11"/>
    <mergeCell ref="A12:D12"/>
    <mergeCell ref="E12:I12"/>
    <mergeCell ref="A13:D13"/>
    <mergeCell ref="E13:I13"/>
    <mergeCell ref="E14:I14"/>
    <mergeCell ref="E15:I15"/>
    <mergeCell ref="E16:I16"/>
    <mergeCell ref="E17:I17"/>
    <mergeCell ref="E18:I18"/>
    <mergeCell ref="A23:M23"/>
    <mergeCell ref="A24:D24"/>
    <mergeCell ref="E24:K24"/>
    <mergeCell ref="A28:D28"/>
    <mergeCell ref="A29:D29"/>
    <mergeCell ref="A30:D30"/>
    <mergeCell ref="A31:D31"/>
    <mergeCell ref="A32:D32"/>
    <mergeCell ref="A33:D33"/>
    <mergeCell ref="E29:K29"/>
    <mergeCell ref="E30:K30"/>
    <mergeCell ref="E31:K31"/>
    <mergeCell ref="E32:K32"/>
    <mergeCell ref="A25:D25"/>
    <mergeCell ref="E25:K25"/>
    <mergeCell ref="A26:D26"/>
    <mergeCell ref="E26:K26"/>
    <mergeCell ref="A27:D27"/>
    <mergeCell ref="E27:K27"/>
    <mergeCell ref="E28:K2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4.25" customHeight="1">
      <c r="A4" s="57" t="s">
        <v>128</v>
      </c>
      <c r="B4" s="14"/>
      <c r="C4" s="57" t="s">
        <v>129</v>
      </c>
      <c r="D4" s="14"/>
      <c r="E4" s="59" t="s">
        <v>130</v>
      </c>
      <c r="F4" s="14"/>
      <c r="G4" s="57" t="s">
        <v>131</v>
      </c>
      <c r="H4" s="14"/>
      <c r="I4" s="57" t="s">
        <v>132</v>
      </c>
      <c r="J4" s="14"/>
      <c r="K4" s="57" t="s">
        <v>133</v>
      </c>
      <c r="L4" s="14"/>
      <c r="M4" s="57" t="s">
        <v>134</v>
      </c>
      <c r="N4" s="14"/>
      <c r="O4" s="57" t="s">
        <v>135</v>
      </c>
      <c r="P4" s="14"/>
      <c r="Q4" s="57" t="s">
        <v>136</v>
      </c>
      <c r="R4" s="14"/>
      <c r="S4" s="57" t="s">
        <v>137</v>
      </c>
      <c r="T4" s="14"/>
      <c r="U4" s="94" t="s">
        <v>138</v>
      </c>
      <c r="V4" s="37"/>
      <c r="W4" s="7"/>
    </row>
    <row r="5" ht="14.25" customHeight="1">
      <c r="A5" s="60" t="s">
        <v>139</v>
      </c>
      <c r="B5" s="14"/>
      <c r="C5" s="62">
        <v>190.0</v>
      </c>
      <c r="D5" s="14"/>
      <c r="E5" s="47">
        <f t="shared" ref="E5:E8" si="1">SUM(G5:T5)</f>
        <v>324</v>
      </c>
      <c r="F5" s="14"/>
      <c r="G5" s="62">
        <v>10.0</v>
      </c>
      <c r="H5" s="14"/>
      <c r="I5" s="62">
        <v>30.0</v>
      </c>
      <c r="J5" s="14"/>
      <c r="K5" s="62">
        <v>25.0</v>
      </c>
      <c r="L5" s="14"/>
      <c r="M5" s="62">
        <v>200.0</v>
      </c>
      <c r="N5" s="14"/>
      <c r="O5" s="62">
        <v>10.0</v>
      </c>
      <c r="P5" s="14"/>
      <c r="Q5" s="62">
        <v>25.0</v>
      </c>
      <c r="R5" s="14"/>
      <c r="S5" s="62">
        <v>24.0</v>
      </c>
      <c r="T5" s="14"/>
      <c r="U5" s="95">
        <f t="shared" ref="U5:U8" si="2">E5/C5</f>
        <v>1.705263158</v>
      </c>
      <c r="V5" s="30"/>
      <c r="W5" s="7"/>
    </row>
    <row r="6" ht="14.25" customHeight="1">
      <c r="A6" s="60" t="s">
        <v>140</v>
      </c>
      <c r="B6" s="14"/>
      <c r="C6" s="62">
        <v>130.0</v>
      </c>
      <c r="D6" s="14"/>
      <c r="E6" s="47">
        <f t="shared" si="1"/>
        <v>239</v>
      </c>
      <c r="F6" s="14"/>
      <c r="G6" s="62">
        <v>8.0</v>
      </c>
      <c r="H6" s="14"/>
      <c r="I6" s="62">
        <v>45.0</v>
      </c>
      <c r="J6" s="14"/>
      <c r="K6" s="62">
        <v>30.0</v>
      </c>
      <c r="L6" s="14"/>
      <c r="M6" s="62">
        <v>100.0</v>
      </c>
      <c r="N6" s="14"/>
      <c r="O6" s="62">
        <v>10.0</v>
      </c>
      <c r="P6" s="14"/>
      <c r="Q6" s="62">
        <v>30.0</v>
      </c>
      <c r="R6" s="14"/>
      <c r="S6" s="62">
        <v>16.0</v>
      </c>
      <c r="T6" s="14"/>
      <c r="U6" s="95">
        <f t="shared" si="2"/>
        <v>1.838461538</v>
      </c>
      <c r="V6" s="30"/>
      <c r="W6" s="7"/>
    </row>
    <row r="7" ht="14.25" customHeight="1">
      <c r="A7" s="60" t="s">
        <v>141</v>
      </c>
      <c r="B7" s="14"/>
      <c r="C7" s="62">
        <v>140.0</v>
      </c>
      <c r="D7" s="14"/>
      <c r="E7" s="47">
        <f t="shared" si="1"/>
        <v>324</v>
      </c>
      <c r="F7" s="14"/>
      <c r="G7" s="62">
        <v>12.0</v>
      </c>
      <c r="H7" s="14"/>
      <c r="I7" s="62">
        <v>20.0</v>
      </c>
      <c r="J7" s="14"/>
      <c r="K7" s="62">
        <v>32.0</v>
      </c>
      <c r="L7" s="14"/>
      <c r="M7" s="62">
        <v>200.0</v>
      </c>
      <c r="N7" s="14"/>
      <c r="O7" s="62">
        <v>12.0</v>
      </c>
      <c r="P7" s="14"/>
      <c r="Q7" s="62">
        <v>32.0</v>
      </c>
      <c r="R7" s="14"/>
      <c r="S7" s="62">
        <v>16.0</v>
      </c>
      <c r="T7" s="14"/>
      <c r="U7" s="95">
        <f t="shared" si="2"/>
        <v>2.314285714</v>
      </c>
      <c r="V7" s="30"/>
      <c r="W7" s="7"/>
    </row>
    <row r="8" ht="14.25" customHeight="1">
      <c r="A8" s="60" t="s">
        <v>142</v>
      </c>
      <c r="B8" s="14"/>
      <c r="C8" s="62">
        <v>125.0</v>
      </c>
      <c r="D8" s="14"/>
      <c r="E8" s="47">
        <f t="shared" si="1"/>
        <v>252</v>
      </c>
      <c r="F8" s="14"/>
      <c r="G8" s="62">
        <v>13.0</v>
      </c>
      <c r="H8" s="14"/>
      <c r="I8" s="62">
        <v>5.0</v>
      </c>
      <c r="J8" s="14"/>
      <c r="K8" s="62">
        <v>33.0</v>
      </c>
      <c r="L8" s="14"/>
      <c r="M8" s="62">
        <v>150.0</v>
      </c>
      <c r="N8" s="14"/>
      <c r="O8" s="62">
        <v>8.0</v>
      </c>
      <c r="P8" s="14"/>
      <c r="Q8" s="62">
        <v>35.0</v>
      </c>
      <c r="R8" s="14"/>
      <c r="S8" s="62">
        <v>8.0</v>
      </c>
      <c r="T8" s="14"/>
      <c r="U8" s="95">
        <f t="shared" si="2"/>
        <v>2.016</v>
      </c>
      <c r="V8" s="30"/>
      <c r="W8" s="7"/>
    </row>
    <row r="9" ht="14.25" customHeight="1">
      <c r="A9" s="40" t="s">
        <v>143</v>
      </c>
      <c r="B9" s="13"/>
      <c r="C9" s="13"/>
      <c r="D9" s="14"/>
      <c r="E9" s="47">
        <f>SUM(E5,E6,E7,E8)</f>
        <v>1139</v>
      </c>
      <c r="F9" s="14"/>
      <c r="G9" s="47">
        <f>SUM(G5,G6,G7,G8)</f>
        <v>43</v>
      </c>
      <c r="H9" s="14"/>
      <c r="I9" s="47">
        <f>SUM(I5,I6,I7,I8)</f>
        <v>100</v>
      </c>
      <c r="J9" s="14"/>
      <c r="K9" s="47">
        <f>SUM(K5,K6,K7,K8)</f>
        <v>120</v>
      </c>
      <c r="L9" s="14"/>
      <c r="M9" s="47">
        <f>SUM(M5,M6,M7,M8)</f>
        <v>650</v>
      </c>
      <c r="N9" s="14"/>
      <c r="O9" s="47">
        <f>SUM(O5,O6,O7,O8)</f>
        <v>40</v>
      </c>
      <c r="P9" s="14"/>
      <c r="Q9" s="47">
        <f>SUM(Q5,Q6,Q7,Q8)</f>
        <v>122</v>
      </c>
      <c r="R9" s="14"/>
      <c r="S9" s="47">
        <f>SUM(S5,S6,S7,S8)</f>
        <v>64</v>
      </c>
      <c r="T9" s="14"/>
      <c r="U9" s="96"/>
      <c r="V9" s="37"/>
      <c r="W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66" t="s">
        <v>144</v>
      </c>
      <c r="R10" s="67"/>
      <c r="S10" s="67"/>
      <c r="T10" s="97"/>
      <c r="U10" s="98" t="s">
        <v>145</v>
      </c>
      <c r="V10" s="97"/>
      <c r="W10" s="7"/>
    </row>
    <row r="11" ht="14.25" customHeight="1">
      <c r="A11" s="40" t="s">
        <v>146</v>
      </c>
      <c r="B11" s="13"/>
      <c r="C11" s="13"/>
      <c r="D11" s="14"/>
      <c r="E11" s="99"/>
      <c r="F11" s="100"/>
      <c r="G11" s="101">
        <f>((G9)/$E$9)</f>
        <v>0.0377524144</v>
      </c>
      <c r="H11" s="102"/>
      <c r="I11" s="101">
        <f>((I9)/$E$9)</f>
        <v>0.08779631255</v>
      </c>
      <c r="J11" s="102"/>
      <c r="K11" s="101">
        <f>((K9)/$E$9)</f>
        <v>0.1053555751</v>
      </c>
      <c r="L11" s="102"/>
      <c r="M11" s="101">
        <f>((M9)/$E$9)</f>
        <v>0.5706760316</v>
      </c>
      <c r="N11" s="102"/>
      <c r="O11" s="101">
        <f>((O9)/$E$9)</f>
        <v>0.03511852502</v>
      </c>
      <c r="P11" s="102"/>
      <c r="Q11" s="101">
        <f>((Q9)/$E$9)</f>
        <v>0.1071115013</v>
      </c>
      <c r="R11" s="102"/>
      <c r="S11" s="101">
        <f>((S9)/$E$9)</f>
        <v>0.05618964004</v>
      </c>
      <c r="T11" s="103"/>
      <c r="U11" s="104">
        <f>SUM(G11,I11,K11,M11,O11,Q11,S11)</f>
        <v>1</v>
      </c>
      <c r="V11" s="14"/>
      <c r="W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105"/>
      <c r="T12" s="7"/>
      <c r="U12" s="7"/>
      <c r="V12" s="7"/>
      <c r="W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0">
    <mergeCell ref="O7:P7"/>
    <mergeCell ref="Q7:R7"/>
    <mergeCell ref="S7:T7"/>
    <mergeCell ref="U7:V7"/>
    <mergeCell ref="A7:B7"/>
    <mergeCell ref="C7:D7"/>
    <mergeCell ref="E7:F7"/>
    <mergeCell ref="G7:H7"/>
    <mergeCell ref="I7:J7"/>
    <mergeCell ref="K7:L7"/>
    <mergeCell ref="M7:N7"/>
    <mergeCell ref="O8:P8"/>
    <mergeCell ref="Q8:R8"/>
    <mergeCell ref="S8:T8"/>
    <mergeCell ref="U8:V8"/>
    <mergeCell ref="A8:B8"/>
    <mergeCell ref="C8:D8"/>
    <mergeCell ref="E8:F8"/>
    <mergeCell ref="G8:H8"/>
    <mergeCell ref="I8:J8"/>
    <mergeCell ref="K8:L8"/>
    <mergeCell ref="M8:N8"/>
    <mergeCell ref="Q9:R9"/>
    <mergeCell ref="S9:T9"/>
    <mergeCell ref="U9:V9"/>
    <mergeCell ref="Q10:T10"/>
    <mergeCell ref="U10:V10"/>
    <mergeCell ref="U11:V11"/>
    <mergeCell ref="A9:D9"/>
    <mergeCell ref="E9:F9"/>
    <mergeCell ref="G9:H9"/>
    <mergeCell ref="I9:J9"/>
    <mergeCell ref="K9:L9"/>
    <mergeCell ref="M9:N9"/>
    <mergeCell ref="O9:P9"/>
    <mergeCell ref="A11:D11"/>
    <mergeCell ref="M4:N4"/>
    <mergeCell ref="O4:P4"/>
    <mergeCell ref="Q4:R4"/>
    <mergeCell ref="S4:T4"/>
    <mergeCell ref="A1:W2"/>
    <mergeCell ref="C4:D4"/>
    <mergeCell ref="E4:F4"/>
    <mergeCell ref="G4:H4"/>
    <mergeCell ref="I4:J4"/>
    <mergeCell ref="K4:L4"/>
    <mergeCell ref="U4:V4"/>
    <mergeCell ref="M5:N5"/>
    <mergeCell ref="O5:P5"/>
    <mergeCell ref="Q5:R5"/>
    <mergeCell ref="S5:T5"/>
    <mergeCell ref="U5:V5"/>
    <mergeCell ref="A4:B4"/>
    <mergeCell ref="A5:B5"/>
    <mergeCell ref="C5:D5"/>
    <mergeCell ref="E5:F5"/>
    <mergeCell ref="G5:H5"/>
    <mergeCell ref="I5:J5"/>
    <mergeCell ref="K5:L5"/>
    <mergeCell ref="O6:P6"/>
    <mergeCell ref="Q6:R6"/>
    <mergeCell ref="S6:T6"/>
    <mergeCell ref="U6:V6"/>
    <mergeCell ref="A6:B6"/>
    <mergeCell ref="C6:D6"/>
    <mergeCell ref="E6:F6"/>
    <mergeCell ref="G6:H6"/>
    <mergeCell ref="I6:J6"/>
    <mergeCell ref="K6:L6"/>
    <mergeCell ref="M6:N6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2021-06-29T19:41:22Z</dcterms:created>
  <dc:creator>Tales</dc:creator>
</cp:coreProperties>
</file>