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G3" i="1"/>
  <c r="J3" i="1"/>
  <c r="L3" i="1"/>
  <c r="I4" i="1"/>
  <c r="G4" i="1"/>
  <c r="J4" i="1"/>
  <c r="L4" i="1"/>
  <c r="I5" i="1"/>
  <c r="G5" i="1"/>
  <c r="J5" i="1"/>
  <c r="L5" i="1"/>
  <c r="I6" i="1"/>
  <c r="G6" i="1"/>
  <c r="J6" i="1"/>
  <c r="L6" i="1"/>
  <c r="I7" i="1"/>
  <c r="G7" i="1"/>
  <c r="J7" i="1"/>
  <c r="L7" i="1"/>
  <c r="I8" i="1"/>
  <c r="G8" i="1"/>
  <c r="J8" i="1"/>
  <c r="L8" i="1"/>
  <c r="I9" i="1"/>
  <c r="G9" i="1"/>
  <c r="J9" i="1"/>
  <c r="L9" i="1"/>
  <c r="I10" i="1"/>
  <c r="G10" i="1"/>
  <c r="J10" i="1"/>
  <c r="L10" i="1"/>
  <c r="I11" i="1"/>
  <c r="G11" i="1"/>
  <c r="J11" i="1"/>
  <c r="L11" i="1"/>
  <c r="I12" i="1"/>
  <c r="G12" i="1"/>
  <c r="J12" i="1"/>
  <c r="L12" i="1"/>
  <c r="L14" i="1"/>
  <c r="H3" i="1"/>
  <c r="K3" i="1"/>
  <c r="M3" i="1"/>
  <c r="H4" i="1"/>
  <c r="K4" i="1"/>
  <c r="M4" i="1"/>
  <c r="H5" i="1"/>
  <c r="K5" i="1"/>
  <c r="M5" i="1"/>
  <c r="H6" i="1"/>
  <c r="K6" i="1"/>
  <c r="M6" i="1"/>
  <c r="H7" i="1"/>
  <c r="K7" i="1"/>
  <c r="M7" i="1"/>
  <c r="H8" i="1"/>
  <c r="K8" i="1"/>
  <c r="M8" i="1"/>
  <c r="H9" i="1"/>
  <c r="K9" i="1"/>
  <c r="M9" i="1"/>
  <c r="H10" i="1"/>
  <c r="K10" i="1"/>
  <c r="M10" i="1"/>
  <c r="H11" i="1"/>
  <c r="K11" i="1"/>
  <c r="M11" i="1"/>
  <c r="H12" i="1"/>
  <c r="K12" i="1"/>
  <c r="M12" i="1"/>
  <c r="M14" i="1"/>
  <c r="N14" i="1"/>
  <c r="I13" i="1"/>
  <c r="J13" i="1"/>
  <c r="K13" i="1"/>
  <c r="K14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3" i="1"/>
  <c r="D3" i="1"/>
  <c r="J14" i="1"/>
</calcChain>
</file>

<file path=xl/sharedStrings.xml><?xml version="1.0" encoding="utf-8"?>
<sst xmlns="http://schemas.openxmlformats.org/spreadsheetml/2006/main" count="15" uniqueCount="15">
  <si>
    <t>Interest flow</t>
  </si>
  <si>
    <t>Days</t>
  </si>
  <si>
    <t>Basis</t>
  </si>
  <si>
    <t>Delta</t>
  </si>
  <si>
    <t>Notional</t>
  </si>
  <si>
    <t>Interest Payment due</t>
  </si>
  <si>
    <t>Discount factor</t>
  </si>
  <si>
    <t>Discount Rate</t>
  </si>
  <si>
    <t>Fixed Interest Rate</t>
  </si>
  <si>
    <t>Floating Interest Rate</t>
  </si>
  <si>
    <t>Fixed NPV</t>
  </si>
  <si>
    <t>Floating NPV</t>
  </si>
  <si>
    <t>Fixed Swap Payments</t>
  </si>
  <si>
    <t>Floating Payments</t>
  </si>
  <si>
    <t>Swap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</si>
</sst>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3" applyNumberFormat="1" applyFont="1"/>
    <xf numFmtId="10" fontId="0" fillId="0" borderId="0" xfId="0" applyNumberFormat="1"/>
  </cellXfs>
  <cellStyles count="8">
    <cellStyle name="Followed Hyperlink" xfId="2" builtinId="9" hidden="1"/>
    <cellStyle name="Followed Hyperlink" xfId="5" builtinId="9" hidden="1"/>
    <cellStyle name="Followed Hyperlink" xfId="7" builtinId="9" hidden="1"/>
    <cellStyle name="Hyperlink" xfId="1" builtinId="8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14" sqref="N14"/>
    </sheetView>
  </sheetViews>
  <sheetFormatPr baseColWidth="10" defaultRowHeight="15" x14ac:dyDescent="0"/>
  <cols>
    <col min="2" max="2" width="5.1640625" bestFit="1" customWidth="1"/>
    <col min="3" max="3" width="5.33203125" bestFit="1" customWidth="1"/>
    <col min="4" max="4" width="5.83203125" customWidth="1"/>
    <col min="5" max="5" width="16" bestFit="1" customWidth="1"/>
    <col min="6" max="6" width="11.83203125" bestFit="1" customWidth="1"/>
    <col min="7" max="7" width="18.83203125" bestFit="1" customWidth="1"/>
    <col min="8" max="8" width="18.83203125" customWidth="1"/>
    <col min="10" max="11" width="16" bestFit="1" customWidth="1"/>
    <col min="12" max="12" width="15" bestFit="1" customWidth="1"/>
    <col min="13" max="13" width="16.1640625" bestFit="1" customWidth="1"/>
    <col min="14" max="14" width="15.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9</v>
      </c>
      <c r="I1" t="s">
        <v>6</v>
      </c>
      <c r="J1" t="s">
        <v>10</v>
      </c>
      <c r="K1" t="s">
        <v>11</v>
      </c>
      <c r="L1" t="s">
        <v>12</v>
      </c>
      <c r="M1" t="s">
        <v>13</v>
      </c>
    </row>
    <row r="2" spans="1:14">
      <c r="A2" s="1">
        <v>42790</v>
      </c>
      <c r="I2">
        <v>1</v>
      </c>
    </row>
    <row r="3" spans="1:14">
      <c r="A3" s="1">
        <v>43155</v>
      </c>
      <c r="B3">
        <f>A3-A2</f>
        <v>365</v>
      </c>
      <c r="C3">
        <v>365</v>
      </c>
      <c r="D3">
        <f>B3/C3</f>
        <v>1</v>
      </c>
      <c r="E3" s="2">
        <v>100000000</v>
      </c>
      <c r="F3" s="4">
        <v>4.4999999999999998E-2</v>
      </c>
      <c r="G3" s="2">
        <f>E3*F3*D3</f>
        <v>4500000</v>
      </c>
      <c r="H3" s="3">
        <f>-1*(1-I2/I3)/D3</f>
        <v>2.5315120524428858E-2</v>
      </c>
      <c r="I3">
        <f>EXP(-$I$17*(A3-$A$2)/365)</f>
        <v>0.97530991202833262</v>
      </c>
      <c r="J3" s="2">
        <f>I3*G3</f>
        <v>4388894.6041274965</v>
      </c>
      <c r="K3" s="2">
        <f>E3*H3*D3*I3</f>
        <v>2469008.7971667349</v>
      </c>
      <c r="L3" s="2">
        <f>J3</f>
        <v>4388894.6041274965</v>
      </c>
      <c r="M3" s="2">
        <f>K3</f>
        <v>2469008.7971667349</v>
      </c>
    </row>
    <row r="4" spans="1:14">
      <c r="A4" s="1">
        <v>43520</v>
      </c>
      <c r="B4">
        <f t="shared" ref="B4:B12" si="0">A4-A3</f>
        <v>365</v>
      </c>
      <c r="C4">
        <v>365</v>
      </c>
      <c r="D4">
        <f t="shared" ref="D4:D12" si="1">B4/C4</f>
        <v>1</v>
      </c>
      <c r="E4" s="2">
        <v>100000000</v>
      </c>
      <c r="F4" s="4">
        <v>4.4999999999999998E-2</v>
      </c>
      <c r="G4" s="2">
        <f t="shared" ref="G4:G12" si="2">E4*F4*D4</f>
        <v>4500000</v>
      </c>
      <c r="H4" s="3">
        <f>-1*(1-I3/I4)/D4</f>
        <v>2.5315120524428858E-2</v>
      </c>
      <c r="I4">
        <f>EXP(-$I$17*(A4-$A$2)/365)</f>
        <v>0.95122942450071402</v>
      </c>
      <c r="J4" s="2">
        <f>I4*G4</f>
        <v>4280532.4102532128</v>
      </c>
      <c r="K4" s="2">
        <f t="shared" ref="K4:K12" si="3">E4*H4*D4*I4</f>
        <v>2408048.7527618678</v>
      </c>
      <c r="L4" s="2">
        <f t="shared" ref="L4:L12" si="4">J4</f>
        <v>4280532.4102532128</v>
      </c>
      <c r="M4" s="2">
        <f t="shared" ref="M4:M12" si="5">K4</f>
        <v>2408048.7527618678</v>
      </c>
    </row>
    <row r="5" spans="1:14">
      <c r="A5" s="1">
        <v>43885</v>
      </c>
      <c r="B5">
        <f t="shared" si="0"/>
        <v>365</v>
      </c>
      <c r="C5">
        <v>365</v>
      </c>
      <c r="D5">
        <f t="shared" si="1"/>
        <v>1</v>
      </c>
      <c r="E5" s="2">
        <v>100000000</v>
      </c>
      <c r="F5" s="4">
        <v>4.4999999999999998E-2</v>
      </c>
      <c r="G5" s="2">
        <f t="shared" si="2"/>
        <v>4500000</v>
      </c>
      <c r="H5" s="3">
        <f>-1*(1-I4/I5)/D5</f>
        <v>2.5315120524428858E-2</v>
      </c>
      <c r="I5">
        <f>EXP(-$I$17*(A5-$A$2)/365)</f>
        <v>0.92774348632855286</v>
      </c>
      <c r="J5" s="2">
        <f>I5*G5</f>
        <v>4174845.688478488</v>
      </c>
      <c r="K5" s="2">
        <f t="shared" si="3"/>
        <v>2348593.8172161132</v>
      </c>
      <c r="L5" s="2">
        <f t="shared" si="4"/>
        <v>4174845.688478488</v>
      </c>
      <c r="M5" s="2">
        <f t="shared" si="5"/>
        <v>2348593.8172161132</v>
      </c>
    </row>
    <row r="6" spans="1:14">
      <c r="A6" s="1">
        <v>44251</v>
      </c>
      <c r="B6">
        <f t="shared" si="0"/>
        <v>366</v>
      </c>
      <c r="C6">
        <v>365</v>
      </c>
      <c r="D6">
        <f t="shared" si="1"/>
        <v>1.0027397260273974</v>
      </c>
      <c r="E6" s="2">
        <v>100000000</v>
      </c>
      <c r="F6" s="4">
        <v>4.4999999999999998E-2</v>
      </c>
      <c r="G6" s="2">
        <f t="shared" si="2"/>
        <v>4512328.7671232885</v>
      </c>
      <c r="H6" s="3">
        <f>-1*(1-I5/I6)/D6</f>
        <v>2.5315991112808463E-2</v>
      </c>
      <c r="I6">
        <f>EXP(-$I$17*(A6-$A$2)/365)</f>
        <v>0.90477544499272944</v>
      </c>
      <c r="J6" s="2">
        <f>I6*G6</f>
        <v>4082644.2682274673</v>
      </c>
      <c r="K6" s="2">
        <f t="shared" si="3"/>
        <v>2296804.1335823331</v>
      </c>
      <c r="L6" s="2">
        <f t="shared" si="4"/>
        <v>4082644.2682274673</v>
      </c>
      <c r="M6" s="2">
        <f t="shared" si="5"/>
        <v>2296804.1335823331</v>
      </c>
    </row>
    <row r="7" spans="1:14">
      <c r="A7" s="1">
        <v>44616</v>
      </c>
      <c r="B7">
        <f t="shared" si="0"/>
        <v>365</v>
      </c>
      <c r="C7">
        <v>365</v>
      </c>
      <c r="D7">
        <f t="shared" si="1"/>
        <v>1</v>
      </c>
      <c r="E7" s="2">
        <v>100000000</v>
      </c>
      <c r="F7" s="4">
        <v>4.4999999999999998E-2</v>
      </c>
      <c r="G7" s="2">
        <f t="shared" si="2"/>
        <v>4500000</v>
      </c>
      <c r="H7" s="3">
        <f>-1*(1-I6/I7)/D7</f>
        <v>2.5315120524428858E-2</v>
      </c>
      <c r="I7">
        <f>EXP(-$I$17*(A7-$A$2)/365)</f>
        <v>0.88243645966125439</v>
      </c>
      <c r="J7" s="2">
        <f>I7*G7</f>
        <v>3970964.0684756446</v>
      </c>
      <c r="K7" s="2">
        <f t="shared" si="3"/>
        <v>2233898.5331474962</v>
      </c>
      <c r="L7" s="2">
        <f t="shared" si="4"/>
        <v>3970964.0684756446</v>
      </c>
      <c r="M7" s="2">
        <f t="shared" si="5"/>
        <v>2233898.5331474962</v>
      </c>
    </row>
    <row r="8" spans="1:14">
      <c r="A8" s="1">
        <v>44981</v>
      </c>
      <c r="B8">
        <f t="shared" si="0"/>
        <v>365</v>
      </c>
      <c r="C8">
        <v>365</v>
      </c>
      <c r="D8">
        <f t="shared" si="1"/>
        <v>1</v>
      </c>
      <c r="E8" s="2">
        <v>100000000</v>
      </c>
      <c r="F8" s="4">
        <v>4.4999999999999998E-2</v>
      </c>
      <c r="G8" s="2">
        <f t="shared" si="2"/>
        <v>4500000</v>
      </c>
      <c r="H8" s="3">
        <f>-1*(1-I7/I8)/D8</f>
        <v>2.5315120524428636E-2</v>
      </c>
      <c r="I8">
        <f>EXP(-$I$17*(A8-$A$2)/365)</f>
        <v>0.86064902584281144</v>
      </c>
      <c r="J8" s="2">
        <f>I8*G8</f>
        <v>3872920.6162926513</v>
      </c>
      <c r="K8" s="2">
        <f t="shared" si="3"/>
        <v>2178743.3818442868</v>
      </c>
      <c r="L8" s="2">
        <f t="shared" si="4"/>
        <v>3872920.6162926513</v>
      </c>
      <c r="M8" s="2">
        <f t="shared" si="5"/>
        <v>2178743.3818442868</v>
      </c>
    </row>
    <row r="9" spans="1:14">
      <c r="A9" s="1">
        <v>45346</v>
      </c>
      <c r="B9">
        <f t="shared" si="0"/>
        <v>365</v>
      </c>
      <c r="C9">
        <v>365</v>
      </c>
      <c r="D9">
        <f t="shared" si="1"/>
        <v>1</v>
      </c>
      <c r="E9" s="2">
        <v>100000000</v>
      </c>
      <c r="F9" s="4">
        <v>4.4999999999999998E-2</v>
      </c>
      <c r="G9" s="2">
        <f t="shared" si="2"/>
        <v>4500000</v>
      </c>
      <c r="H9" s="3">
        <f>-1*(1-I8/I9)/D9</f>
        <v>2.5315120524428858E-2</v>
      </c>
      <c r="I9">
        <f>EXP(-$I$17*(A9-$A$2)/365)</f>
        <v>0.83939952568202258</v>
      </c>
      <c r="J9" s="2">
        <f>I9*G9</f>
        <v>3777297.8655691016</v>
      </c>
      <c r="K9" s="2">
        <f t="shared" si="3"/>
        <v>2124950.0160788819</v>
      </c>
      <c r="L9" s="2">
        <f t="shared" si="4"/>
        <v>3777297.8655691016</v>
      </c>
      <c r="M9" s="2">
        <f t="shared" si="5"/>
        <v>2124950.0160788819</v>
      </c>
    </row>
    <row r="10" spans="1:14">
      <c r="A10" s="1">
        <v>45712</v>
      </c>
      <c r="B10">
        <f t="shared" si="0"/>
        <v>366</v>
      </c>
      <c r="C10">
        <v>365</v>
      </c>
      <c r="D10">
        <f t="shared" si="1"/>
        <v>1.0027397260273974</v>
      </c>
      <c r="E10" s="2">
        <v>100000000</v>
      </c>
      <c r="F10" s="4">
        <v>4.4999999999999998E-2</v>
      </c>
      <c r="G10" s="2">
        <f t="shared" si="2"/>
        <v>4512328.7671232885</v>
      </c>
      <c r="H10" s="3">
        <f>-1*(1-I9/I10)/D10</f>
        <v>2.5315991112808682E-2</v>
      </c>
      <c r="I10">
        <f>EXP(-$I$17*(A10-$A$2)/365)</f>
        <v>0.81861860586179147</v>
      </c>
      <c r="J10" s="2">
        <f>I10*G10</f>
        <v>3693876.2845325228</v>
      </c>
      <c r="K10" s="2">
        <f t="shared" si="3"/>
        <v>2078091.9820231134</v>
      </c>
      <c r="L10" s="2">
        <f t="shared" si="4"/>
        <v>3693876.2845325228</v>
      </c>
      <c r="M10" s="2">
        <f t="shared" si="5"/>
        <v>2078091.9820231134</v>
      </c>
    </row>
    <row r="11" spans="1:14">
      <c r="A11" s="1">
        <v>46077</v>
      </c>
      <c r="B11">
        <f t="shared" si="0"/>
        <v>365</v>
      </c>
      <c r="C11">
        <v>365</v>
      </c>
      <c r="D11">
        <f t="shared" si="1"/>
        <v>1</v>
      </c>
      <c r="E11" s="2">
        <v>100000000</v>
      </c>
      <c r="F11" s="4">
        <v>4.4999999999999998E-2</v>
      </c>
      <c r="G11" s="2">
        <f t="shared" si="2"/>
        <v>4500000</v>
      </c>
      <c r="H11" s="3">
        <f>-1*(1-I10/I11)/D11</f>
        <v>2.5315120524428858E-2</v>
      </c>
      <c r="I11">
        <f>EXP(-$I$17*(A11-$A$2)/365)</f>
        <v>0.79840684046782018</v>
      </c>
      <c r="J11" s="2">
        <f>I11*G11</f>
        <v>3592830.7821051907</v>
      </c>
      <c r="K11" s="2">
        <f t="shared" si="3"/>
        <v>2021176.5393971312</v>
      </c>
      <c r="L11" s="2">
        <f t="shared" si="4"/>
        <v>3592830.7821051907</v>
      </c>
      <c r="M11" s="2">
        <f t="shared" si="5"/>
        <v>2021176.5393971312</v>
      </c>
    </row>
    <row r="12" spans="1:14">
      <c r="A12" s="1">
        <v>46442</v>
      </c>
      <c r="B12">
        <f t="shared" si="0"/>
        <v>365</v>
      </c>
      <c r="C12">
        <v>365</v>
      </c>
      <c r="D12">
        <f t="shared" si="1"/>
        <v>1</v>
      </c>
      <c r="E12" s="2">
        <v>100000000</v>
      </c>
      <c r="F12" s="4">
        <v>4.4999999999999998E-2</v>
      </c>
      <c r="G12" s="2">
        <f t="shared" si="2"/>
        <v>4500000</v>
      </c>
      <c r="H12" s="3">
        <f>-1*(1-I11/I12)/D12</f>
        <v>2.5315120524428858E-2</v>
      </c>
      <c r="I12">
        <f>EXP(-$I$17*(A12-$A$2)/365)</f>
        <v>0.77869410533948868</v>
      </c>
      <c r="J12" s="2">
        <f>I12*G12</f>
        <v>3504123.4740276989</v>
      </c>
      <c r="K12" s="2">
        <f t="shared" si="3"/>
        <v>1971273.5128331459</v>
      </c>
      <c r="L12" s="2">
        <f t="shared" si="4"/>
        <v>3504123.4740276989</v>
      </c>
      <c r="M12" s="2">
        <f t="shared" si="5"/>
        <v>1971273.5128331459</v>
      </c>
    </row>
    <row r="13" spans="1:14">
      <c r="A13" s="1">
        <v>46442</v>
      </c>
      <c r="E13" s="2">
        <v>100000000</v>
      </c>
      <c r="I13">
        <f>I12</f>
        <v>0.77869410533948868</v>
      </c>
      <c r="J13" s="2">
        <f>I13*E13</f>
        <v>77869410.533948869</v>
      </c>
      <c r="K13" s="2">
        <f>J13</f>
        <v>77869410.533948869</v>
      </c>
      <c r="N13" t="s">
        <v>14</v>
      </c>
    </row>
    <row r="14" spans="1:14">
      <c r="J14" s="2">
        <f>SUM(J3:J13)</f>
        <v>117208340.59603834</v>
      </c>
      <c r="K14" s="2">
        <f>SUM(K3:K13)</f>
        <v>99999999.99999997</v>
      </c>
      <c r="L14" s="2">
        <f>SUM(L3:L13)</f>
        <v>39338930.06208948</v>
      </c>
      <c r="M14" s="2">
        <f>SUM(M3:M13)</f>
        <v>22130589.466051102</v>
      </c>
      <c r="N14" s="2">
        <f>L14-M14</f>
        <v>17208340.596038379</v>
      </c>
    </row>
    <row r="17" spans="7:9">
      <c r="G17" t="s">
        <v>7</v>
      </c>
      <c r="I17" s="4">
        <v>2.5000000000000001E-2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DEPFA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 Gallagher</dc:creator>
  <cp:lastModifiedBy>Donal Gallagher</cp:lastModifiedBy>
  <dcterms:created xsi:type="dcterms:W3CDTF">2017-02-24T16:29:20Z</dcterms:created>
  <dcterms:modified xsi:type="dcterms:W3CDTF">2017-03-25T09:58:45Z</dcterms:modified>
</cp:coreProperties>
</file>