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e\Documents\PRAKTIKA\"/>
    </mc:Choice>
  </mc:AlternateContent>
  <xr:revisionPtr revIDLastSave="0" documentId="13_ncr:1_{6EEFD597-2E8D-47A6-9504-314FBDF0CE39}" xr6:coauthVersionLast="47" xr6:coauthVersionMax="47" xr10:uidLastSave="{00000000-0000-0000-0000-000000000000}"/>
  <bookViews>
    <workbookView xWindow="-108" yWindow="-108" windowWidth="23256" windowHeight="12576" activeTab="1" xr2:uid="{163CCF15-E382-473D-9F73-4E08B8BB714C}"/>
  </bookViews>
  <sheets>
    <sheet name="CuSOD" sheetId="1" r:id="rId1"/>
    <sheet name="Lapas2" sheetId="2" r:id="rId2"/>
    <sheet name="Lapas3" sheetId="3" state="hidden" r:id="rId3"/>
    <sheet name="NDCG" sheetId="9" r:id="rId4"/>
    <sheet name="DDGemb" sheetId="4" r:id="rId5"/>
    <sheet name="DynaMut2" sheetId="8" r:id="rId6"/>
    <sheet name="EvoEF2" sheetId="5" r:id="rId7"/>
    <sheet name="DispHred" sheetId="6" r:id="rId8"/>
    <sheet name="FoldX" sheetId="7" r:id="rId9"/>
  </sheets>
  <definedNames>
    <definedName name="_xlchart.v1.0" hidden="1">DDGemb!$C$2:$C$17</definedName>
    <definedName name="_xlchart.v1.1" hidden="1">DDGemb!$D$2:$D$17</definedName>
    <definedName name="_xlchart.v1.2" hidden="1">DynaMut2!$C$2:$C$17</definedName>
    <definedName name="_xlchart.v1.3" hidden="1">DynaMut2!$D$2:$D$17</definedName>
    <definedName name="_xlchart.v1.4" hidden="1">EvoEF2!$C$2:$C$17</definedName>
    <definedName name="_xlchart.v1.5" hidden="1">EvoEF2!$D$2:$D$17</definedName>
    <definedName name="_xlchart.v1.6" hidden="1">DispHred!$C$2:$C$17</definedName>
    <definedName name="_xlchart.v1.7" hidden="1">DispHred!$D$2:$D$17</definedName>
    <definedName name="_xlchart.v1.8" hidden="1">FoldX!$C$2:$C$17</definedName>
    <definedName name="_xlchart.v1.9" hidden="1">FoldX!$D$2:$D$17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4" i="4"/>
  <c r="H5" i="4"/>
  <c r="G6" i="4"/>
  <c r="D3" i="9" l="1"/>
  <c r="I6" i="6"/>
  <c r="I5" i="6"/>
  <c r="I7" i="6" s="1"/>
  <c r="H6" i="6"/>
  <c r="H5" i="6"/>
  <c r="H7" i="7"/>
  <c r="I6" i="7"/>
  <c r="I8" i="7" s="1"/>
  <c r="K6" i="7"/>
  <c r="K8" i="7" s="1"/>
  <c r="H6" i="7"/>
  <c r="K4" i="6"/>
  <c r="J4" i="6"/>
  <c r="I4" i="6"/>
  <c r="H4" i="6"/>
  <c r="K5" i="7"/>
  <c r="J5" i="7"/>
  <c r="I5" i="7"/>
  <c r="H5" i="7"/>
  <c r="K7" i="7"/>
  <c r="J7" i="7"/>
  <c r="I7" i="7"/>
  <c r="J6" i="7"/>
  <c r="J8" i="7" s="1"/>
  <c r="J6" i="8"/>
  <c r="J8" i="8" s="1"/>
  <c r="I6" i="8"/>
  <c r="I8" i="8" s="1"/>
  <c r="I7" i="8"/>
  <c r="K6" i="8"/>
  <c r="K8" i="8" s="1"/>
  <c r="K5" i="8"/>
  <c r="J5" i="8"/>
  <c r="I5" i="8"/>
  <c r="H5" i="8"/>
  <c r="K7" i="8"/>
  <c r="J7" i="8"/>
  <c r="I4" i="4"/>
  <c r="I6" i="4" s="1"/>
  <c r="H6" i="4"/>
  <c r="G4" i="4"/>
  <c r="J5" i="6"/>
  <c r="J6" i="6"/>
  <c r="K6" i="6"/>
  <c r="K5" i="6"/>
  <c r="K7" i="6" s="1"/>
  <c r="I5" i="5"/>
  <c r="I4" i="5"/>
  <c r="H5" i="5"/>
  <c r="H4" i="5"/>
  <c r="G5" i="5"/>
  <c r="G4" i="5"/>
  <c r="G3" i="5"/>
  <c r="I5" i="4"/>
  <c r="G5" i="4"/>
  <c r="G3" i="4"/>
  <c r="H7" i="6" l="1"/>
  <c r="H8" i="8"/>
  <c r="H8" i="7"/>
  <c r="G6" i="5"/>
  <c r="J7" i="6"/>
  <c r="I6" i="5"/>
  <c r="H6" i="5"/>
</calcChain>
</file>

<file path=xl/sharedStrings.xml><?xml version="1.0" encoding="utf-8"?>
<sst xmlns="http://schemas.openxmlformats.org/spreadsheetml/2006/main" count="321" uniqueCount="85">
  <si>
    <t>UniProt code</t>
  </si>
  <si>
    <t>Id (mut)</t>
  </si>
  <si>
    <t>N382_0.622</t>
  </si>
  <si>
    <t>N19_0.991</t>
  </si>
  <si>
    <t>N311_0.882</t>
  </si>
  <si>
    <t>A0A329KPW8</t>
  </si>
  <si>
    <t>A0A6G8DD24</t>
  </si>
  <si>
    <t>A0A2E1XII1</t>
  </si>
  <si>
    <t>MNVSLINAEGEKIGTAMLTQTSEGVKITLEAENLPPGTHGFHIHENGKCEPPDFKSAGGHFNPTNKQHGFENPKGPHAGDLPNIEVNPDGTVKAEFVAKQVTLEKGKPNSLLKEGGTSLVIHEKADDYKTDPAGNSGARIACGVI</t>
  </si>
  <si>
    <t>MNAVTADGVGKSIGTVTIEETPYGLLFTPDLKGLPPGLHGFHVHENPSCEPAEKDGKTVAALAAGGHYDPENTGKHEGPYGDGHLGDLPALYVDADGTATTPVLAPRLKLDDIKGHALMIHAGGDNYSDHPKPLGGGGARIACGVI</t>
  </si>
  <si>
    <t>MNALTREGVGKSIGTVTITQTADGLVITVDLKGLPPGPHGFHVHENGSCEPAEKDGKTVAAGAAGGHYDPQNTGKHGGPEGDGHLGDLPALTVDADGTATTTVIAPRLTLDDIKGRALMIHAGPDNYSDQPEPLGGGGARIACGVI</t>
  </si>
  <si>
    <t>MTAELKDADGKAVGTVTLTETPSGVLITADLTGLPPGEHGFHIHETGACEPDFKSAGGHFNPAGDEHGLMAEGGPHAGDMPNIHVPEDGKLRVEVFNPGVTLASGEPNDLFDEDGSAIVIHAGADDYRSQPSGDAGDRIACGVI</t>
  </si>
  <si>
    <t>N34_0.772</t>
  </si>
  <si>
    <t>N201_0.643</t>
  </si>
  <si>
    <t>N230_0.862</t>
  </si>
  <si>
    <t>A0A2J7QP34</t>
  </si>
  <si>
    <t>A0A7W0NTD3</t>
  </si>
  <si>
    <t>A0A4R3YKZ9</t>
  </si>
  <si>
    <t>N428_0.897</t>
  </si>
  <si>
    <t>A0A6F9DTG1</t>
  </si>
  <si>
    <t>5_A0A058ZE05</t>
  </si>
  <si>
    <t>A0A1Y1Z3Q5</t>
  </si>
  <si>
    <t>MVNAVAVLKGENVTGTVKFTQENPDAPVKIEVEITGLKPGKHGFHVHEFGDNTNGCTSAGPHFNPFGKTHGAPDAEVRHVGDLGNVEASEDGKATATITDKLVSLTGPNSIIGRTIVVHEDVDDLGLGGHELSKTTGNAGGRLACGVIGITK</t>
  </si>
  <si>
    <t>MMVEAVCVLNGGEGAGTIHFEQLSDGEVLITGKITGLTPGKHGFHIHEFGDLTNGCASTGAHFNPSKKNHGGPDAAERHVGDLGNIEAGADGVANVDITDKMISLTGPNSIIGRAIVVHADEDDLGLGGHQDSLTTGHAGARLACGVIGIAK</t>
  </si>
  <si>
    <t>MNQVTEDGVGEAVGTVSVTETEYGLLFTPDLSNLAPGVHGFHVHANPSCEPGEKDGKKGAGLAAGGHYDPQATGQHSGPNGDGHLGDLPALDVNEDGSSSSAVLAPRLKTIADIRGHSVMVHANGDNFSDHPEKLGGGGARLACGVI</t>
  </si>
  <si>
    <t>MAVVALSGGSGVTGNITFIQQQDDGPVRVTGTISGLTPGKHGFHVHEKGDLSNGCVSAGGHFNPENKNHGAPNDTERHVGDLGNIEADENGVATINITDSVISLTGPHSIIGRAVVVHADADDLGKGGNEESKKTGNAGGRVACGVI</t>
  </si>
  <si>
    <t>MAVLHPTEGNKVTGTVTFTQTDDGVKVTADVTGLTPGKHGFHIHEFGDCSAPDGTSAGGHFNPTNKPHAGPDAAERHVGDLGNIEADADGNATLEFVDSRISLNGGNHSIIGRAVIVHAKADDLKSQPTGNAGGRIACGVI</t>
  </si>
  <si>
    <t>0_GBGH01012770.1.p1</t>
  </si>
  <si>
    <t>A0A1G4IP31</t>
  </si>
  <si>
    <t>MVKAVAVLRGDAGVSGLVHFEQESESSPTTITGEITGFDPNTEHGFHVHQFGDNTNGCTSAGPHFNPFNKTHGGPADEERHVGDLGNVLADANGVAKVSISDSLVKLIGPTSIVGRTVVVHAGKDDLGKGGNEESLKTGNAGPRPACGVIGIAA</t>
  </si>
  <si>
    <t>A0A0F2PK63</t>
  </si>
  <si>
    <t>MSLKGGTLKPQLDGQVTFTEATGGTWIEVRVKGLPPYKPPKGQQDPIGPHGFHIHQFGNCKVGNPQDPFQVAGGHWNPTNQPHGNHAGDFPVLFSNDGYAKMLFFTDRFKAQDVIGKSIVIHENPDDYRTQPAGNSGKRLACGVI</t>
  </si>
  <si>
    <t>Q55GQ5</t>
  </si>
  <si>
    <t>N33_0.895</t>
  </si>
  <si>
    <t>MSKKAVCVLKGEKVNGVVKFTQENKDSPVTVEYDINGLEKGEHGFHVHAFGDTTNGCVSAGPHFNPFNKTHGSPSDEDRHVGDLGNIVATGEGVTKGTITDKVISLFGEHSIIGRTMVVHADEDDLGKGGNEDSLTTGNAGARLACGVIGVAQ</t>
  </si>
  <si>
    <t>N63_0.866</t>
  </si>
  <si>
    <t>A0A090IBU1</t>
  </si>
  <si>
    <t>MVDMKDLDSGKAIGTVTISESEYGLVFTPNLKGLPPGIHGFHIHENASCESAEKNGKTILGGAAGGHYDPEKTGKHGFPWSNDNHLGDLPALYVDMDGMATQPVLAPRITLSDLKGRALMIHAGGDNHSDHPKKLGGGGARVVCGVI</t>
  </si>
  <si>
    <t>Sekos ilgis</t>
  </si>
  <si>
    <t>"DDGemb"</t>
  </si>
  <si>
    <t>EvoEF2</t>
  </si>
  <si>
    <t>Activity (Lab iv)</t>
  </si>
  <si>
    <t>A0A6G8DD24_1_</t>
  </si>
  <si>
    <t>"DynaMut2"</t>
  </si>
  <si>
    <t>K:</t>
  </si>
  <si>
    <t>Gain:</t>
  </si>
  <si>
    <t>DCG:</t>
  </si>
  <si>
    <t>IDCG:</t>
  </si>
  <si>
    <t>NDCG:</t>
  </si>
  <si>
    <t>NDCG</t>
  </si>
  <si>
    <t>DDGemb</t>
  </si>
  <si>
    <t>Įrankis:</t>
  </si>
  <si>
    <t>K reikšmė</t>
  </si>
  <si>
    <t>DispHred</t>
  </si>
  <si>
    <t>A0A3P9L7A2</t>
  </si>
  <si>
    <t>0_A0A3P9IBE0</t>
  </si>
  <si>
    <t>MVRVPKAILGQWFGPGSIDGQVQFSQAVPQGPTTIQVSLKNLASIAGGYHVHVLPLKPGSASPCSNADILGHFNPLAWNVSNSPSPGVGTVDQYEVGDISGKFGMLTLKDIYEGVHEDPSMPLTGPYSIVGRSLVIHHTNSTSDTGNHPIRSLSFLLLL</t>
  </si>
  <si>
    <t>A0A2U9Q3F1</t>
  </si>
  <si>
    <t>N16_0.616</t>
  </si>
  <si>
    <t>MSVKAVCVLRGDKVSGTIYFTQEGDGGPVTVTGEITGLTPGQHGFHIHEFGDNTNGCTSAGPHFNPSNKTHGGPTDEVRHVGDLGNVEADDNGVASVNITDSIISLSGPHSIIGRTLVVHEGVDDLGKGGHELSSTTGNAGGRAACGVIGIAKPQL</t>
  </si>
  <si>
    <t>N249_0.933</t>
  </si>
  <si>
    <t>A0A1U8A6X5</t>
  </si>
  <si>
    <t>MMAAAGGTVKAVAIITGDNNVRGSLQFVQDANGVTHVRGRITGLSPGLHGFHIHALGDTTNGCNSTGPHFNPLKKDHGAPSDEERHAGDLGNIVAGPDGVAEVSIKDMQIPLSGQHSILGRAVVVHADPDDLGRGGHELSKTTGNAGARVGCGIIGLQSSV</t>
  </si>
  <si>
    <t>"FoldX"</t>
  </si>
  <si>
    <t>"DispHScan"</t>
  </si>
  <si>
    <t>DynaMut2</t>
  </si>
  <si>
    <t xml:space="preserve">FoldX </t>
  </si>
  <si>
    <t xml:space="preserve"> </t>
  </si>
  <si>
    <t>-</t>
  </si>
  <si>
    <t>Pradžios kirpimo pozicija</t>
  </si>
  <si>
    <t>Pabaigos kirpimo pozicija</t>
  </si>
  <si>
    <t>Mutuotos sekos identifikatorius</t>
  </si>
  <si>
    <t>Mutuotos sekos ilgis</t>
  </si>
  <si>
    <t>Mutacijų skaičius</t>
  </si>
  <si>
    <t>Natyvios sekos UniProt kodas</t>
  </si>
  <si>
    <t>Mutuotos sekos aktyvumas</t>
  </si>
  <si>
    <t>Atkirptos sekos ilgis</t>
  </si>
  <si>
    <t>"DynaMut2" įvertis</t>
  </si>
  <si>
    <t>"DispHScan" įvertis</t>
  </si>
  <si>
    <t>"DDGemb" įvertis</t>
  </si>
  <si>
    <t>"EvoEF2" įvertis</t>
  </si>
  <si>
    <t>"FoldX" įvertis</t>
  </si>
  <si>
    <t>"DispHred" Score</t>
  </si>
  <si>
    <t>Mutuota seka</t>
  </si>
  <si>
    <t>Activity (Lab)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</si>
</sst>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0.5"/>
      <color rgb="FF1F1F1F"/>
      <name val="Arial"/>
      <family val="2"/>
    </font>
    <font>
      <b/>
      <sz val="11"/>
      <color theme="1"/>
      <name val="Aptos Narrow"/>
      <family val="2"/>
      <scheme val="minor"/>
    </font>
    <font>
      <sz val="9"/>
      <color rgb="FF000000"/>
      <name val="Lucida Sans Unicode"/>
      <family val="2"/>
    </font>
    <font>
      <b/>
      <sz val="9"/>
      <color rgb="FFFFFFFF"/>
      <name val="Lucida Sans Unicode"/>
      <family val="2"/>
    </font>
    <font>
      <sz val="9"/>
      <color theme="1"/>
      <name val="Lucida Sans Unicode"/>
      <family val="2"/>
    </font>
    <font>
      <b/>
      <sz val="10.5"/>
      <color rgb="FF1F1F1F"/>
      <name val="Arial"/>
      <family val="2"/>
    </font>
    <font>
      <sz val="11"/>
      <color theme="9"/>
      <name val="Aptos Display"/>
      <family val="2"/>
      <scheme val="major"/>
    </font>
    <font>
      <sz val="9"/>
      <color theme="9"/>
      <name val="Segoe UI"/>
      <family val="2"/>
    </font>
    <font>
      <sz val="9"/>
      <color rgb="FFC00000"/>
      <name val="Segoe UI"/>
      <family val="2"/>
    </font>
    <font>
      <sz val="11"/>
      <color rgb="FFC00000"/>
      <name val="Aptos Display"/>
      <family val="2"/>
      <scheme val="major"/>
    </font>
    <font>
      <sz val="10"/>
      <color rgb="FFC00000"/>
      <name val="Arial"/>
      <family val="2"/>
    </font>
    <font>
      <b/>
      <sz val="24"/>
      <color theme="1"/>
      <name val="Aptos Narrow"/>
      <family val="2"/>
      <scheme val="minor"/>
    </font>
    <font>
      <sz val="10"/>
      <color theme="1"/>
      <name val="Segoe UI"/>
      <family val="2"/>
    </font>
    <font>
      <sz val="11"/>
      <color theme="1"/>
      <name val="Aptos Display"/>
      <family val="2"/>
      <scheme val="major"/>
    </font>
    <font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3" fillId="0" borderId="0" xfId="0" applyFont="1"/>
    <xf numFmtId="166" fontId="0" fillId="0" borderId="0" xfId="0" applyNumberForma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4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/>
    </xf>
    <xf numFmtId="2" fontId="10" fillId="2" borderId="1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left"/>
    </xf>
    <xf numFmtId="2" fontId="11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2" borderId="1" xfId="0" applyNumberFormat="1" applyFont="1" applyFill="1" applyBorder="1" applyAlignment="1">
      <alignment horizontal="right" vertical="center" wrapText="1"/>
    </xf>
    <xf numFmtId="2" fontId="11" fillId="2" borderId="1" xfId="0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4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15" fillId="0" borderId="1" xfId="0" applyFont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 wrapText="1"/>
    </xf>
    <xf numFmtId="0" fontId="15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5" fillId="2" borderId="1" xfId="0" applyFont="1" applyFill="1" applyBorder="1" applyAlignment="1">
      <alignment horizontal="right" vertical="center" wrapText="1"/>
    </xf>
    <xf numFmtId="0" fontId="8" fillId="0" borderId="0" xfId="0" applyFont="1" applyBorder="1"/>
    <xf numFmtId="0" fontId="4" fillId="0" borderId="0" xfId="0" applyFont="1" applyBorder="1"/>
    <xf numFmtId="0" fontId="17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center"/>
    </xf>
    <xf numFmtId="0" fontId="0" fillId="0" borderId="1" xfId="0" applyFont="1" applyBorder="1"/>
    <xf numFmtId="0" fontId="7" fillId="0" borderId="1" xfId="0" applyFont="1" applyBorder="1" applyAlignment="1">
      <alignment horizontal="right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5048118985126"/>
          <c:y val="0.11023622047244094"/>
          <c:w val="0.83757174103237098"/>
          <c:h val="0.57353782822281207"/>
        </c:manualLayout>
      </c:layout>
      <c:lineChart>
        <c:grouping val="standard"/>
        <c:varyColors val="0"/>
        <c:ser>
          <c:idx val="0"/>
          <c:order val="0"/>
          <c:tx>
            <c:v>DDGemb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53C-43EC-8ED8-7DF7C7A630CA}"/>
              </c:ext>
            </c:extLst>
          </c:dPt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cat>
          <c:val>
            <c:numRef>
              <c:f>NDCG!$B$3:$B$5</c:f>
              <c:numCache>
                <c:formatCode>General</c:formatCode>
                <c:ptCount val="3"/>
                <c:pt idx="0">
                  <c:v>1</c:v>
                </c:pt>
                <c:pt idx="1">
                  <c:v>0.85299999999999998</c:v>
                </c:pt>
                <c:pt idx="2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1-4060-946E-41B4E2A0AA81}"/>
            </c:ext>
          </c:extLst>
        </c:ser>
        <c:ser>
          <c:idx val="1"/>
          <c:order val="1"/>
          <c:tx>
            <c:v>EvoEF2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cat>
          <c:val>
            <c:numRef>
              <c:f>NDCG!$C$3:$C$5</c:f>
              <c:numCache>
                <c:formatCode>General</c:formatCode>
                <c:ptCount val="3"/>
                <c:pt idx="0">
                  <c:v>1</c:v>
                </c:pt>
                <c:pt idx="1">
                  <c:v>0.85393165015729355</c:v>
                </c:pt>
                <c:pt idx="2">
                  <c:v>0.88289261384374196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1-4060-946E-41B4E2A0AA81}"/>
            </c:ext>
          </c:extLst>
        </c:ser>
        <c:ser>
          <c:idx val="2"/>
          <c:order val="2"/>
          <c:tx>
            <c:v>DispHScan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cat>
          <c:val>
            <c:numRef>
              <c:f>NDCG!$D$3:$D$5</c:f>
              <c:numCache>
                <c:formatCode>General</c:formatCode>
                <c:ptCount val="3"/>
                <c:pt idx="0">
                  <c:v>1</c:v>
                </c:pt>
                <c:pt idx="1">
                  <c:v>0.72272657264495177</c:v>
                </c:pt>
                <c:pt idx="2">
                  <c:v>0.79321191274708369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1-4060-946E-41B4E2A0AA81}"/>
            </c:ext>
          </c:extLst>
        </c:ser>
        <c:ser>
          <c:idx val="3"/>
          <c:order val="3"/>
          <c:tx>
            <c:v>DynaMut2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cat>
          <c:val>
            <c:numRef>
              <c:f>NDCG!$E$3:$E$5</c:f>
              <c:numCache>
                <c:formatCode>General</c:formatCode>
                <c:ptCount val="3"/>
                <c:pt idx="0">
                  <c:v>0.46927872602275655</c:v>
                </c:pt>
                <c:pt idx="1">
                  <c:v>0.48522855511632268</c:v>
                </c:pt>
                <c:pt idx="2">
                  <c:v>0.44167373394786119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1-4060-946E-41B4E2A0AA81}"/>
            </c:ext>
          </c:extLst>
        </c:ser>
        <c:ser>
          <c:idx val="4"/>
          <c:order val="4"/>
          <c:tx>
            <c:v>FoldX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3"/>
              <c:pt idx="0">
                <c:v>3</c:v>
              </c:pt>
              <c:pt idx="1">
                <c:v>5</c:v>
              </c:pt>
              <c:pt idx="2">
                <c:v>9</c:v>
              </c:pt>
            </c:numLit>
          </c:cat>
          <c:val>
            <c:numRef>
              <c:f>NDCG!$F$3:$F$5</c:f>
              <c:numCache>
                <c:formatCode>General</c:formatCode>
                <c:ptCount val="3"/>
                <c:pt idx="0">
                  <c:v>0.29608191096586528</c:v>
                </c:pt>
                <c:pt idx="1">
                  <c:v>0.36005461457723403</c:v>
                </c:pt>
                <c:pt idx="2">
                  <c:v>0.4429398126509056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1-4060-946E-41B4E2A0A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356623"/>
        <c:axId val="1060354703"/>
      </c:lineChart>
      <c:catAx>
        <c:axId val="106035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 sz="1100" b="0" i="0" u="none" strike="noStrike" baseline="0">
                    <a:effectLst/>
                  </a:rPr>
                  <a:t>S</a:t>
                </a:r>
                <a:r>
                  <a:rPr lang="en-US" sz="1100" b="0" i="0" u="none" strike="noStrike" baseline="0">
                    <a:effectLst/>
                  </a:rPr>
                  <a:t>ąrašo ilg</a:t>
                </a:r>
                <a:r>
                  <a:rPr lang="lt-LT" sz="1100" b="0" i="0" u="none" strike="noStrike" baseline="0">
                    <a:effectLst/>
                  </a:rPr>
                  <a:t>is, K</a:t>
                </a:r>
                <a:endParaRPr lang="lt-LT"/>
              </a:p>
            </c:rich>
          </c:tx>
          <c:layout>
            <c:manualLayout>
              <c:xMode val="edge"/>
              <c:yMode val="edge"/>
              <c:x val="0.42999190761839923"/>
              <c:y val="0.79570982752684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354703"/>
        <c:crosses val="autoZero"/>
        <c:auto val="1"/>
        <c:lblAlgn val="ctr"/>
        <c:lblOffset val="100"/>
        <c:noMultiLvlLbl val="0"/>
      </c:catAx>
      <c:valAx>
        <c:axId val="106035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NDCG įvertis</a:t>
                </a:r>
              </a:p>
            </c:rich>
          </c:tx>
          <c:layout>
            <c:manualLayout>
              <c:xMode val="edge"/>
              <c:yMode val="edge"/>
              <c:x val="2.7777420970828892E-3"/>
              <c:y val="0.29406135587071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35662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3-4736-838C-197CA200659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3-4736-838C-197CA200659A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3-4736-838C-197CA200659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3-4736-838C-197CA200659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33-4736-838C-197CA200659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33-4736-838C-197CA200659A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33-4736-838C-197CA20065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33-4736-838C-197CA200659A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33-4736-838C-197CA200659A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33-4736-838C-197CA200659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533-4736-838C-197CA200659A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533-4736-838C-197CA200659A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533-4736-838C-197CA20065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533-4736-838C-197CA20065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533-4736-838C-197CA200659A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533-4736-838C-197CA200659A}"/>
              </c:ext>
            </c:extLst>
          </c:dPt>
          <c:cat>
            <c:strRef>
              <c:f>DDGemb!$A$2:$A$17</c:f>
              <c:strCache>
                <c:ptCount val="16"/>
                <c:pt idx="0">
                  <c:v>A0A329KPW8</c:v>
                </c:pt>
                <c:pt idx="1">
                  <c:v>Q55GQ5</c:v>
                </c:pt>
                <c:pt idx="2">
                  <c:v>A0A2U9Q3F1</c:v>
                </c:pt>
                <c:pt idx="3">
                  <c:v>A0A2J7QP34</c:v>
                </c:pt>
                <c:pt idx="4">
                  <c:v>A0A6F9DTG1</c:v>
                </c:pt>
                <c:pt idx="5">
                  <c:v>A0A1Y1Z3Q5</c:v>
                </c:pt>
                <c:pt idx="6">
                  <c:v>A0A090IBU1</c:v>
                </c:pt>
                <c:pt idx="7">
                  <c:v>A0A6G8DD24</c:v>
                </c:pt>
                <c:pt idx="8">
                  <c:v>A0A7W0NTD3</c:v>
                </c:pt>
                <c:pt idx="9">
                  <c:v>A0A1G4IP31</c:v>
                </c:pt>
                <c:pt idx="10">
                  <c:v>A0A1U8A6X5</c:v>
                </c:pt>
                <c:pt idx="11">
                  <c:v>A0A4R3YKZ9</c:v>
                </c:pt>
                <c:pt idx="12">
                  <c:v>A0A6G8DD24_1_</c:v>
                </c:pt>
                <c:pt idx="13">
                  <c:v>A0A3P9L7A2</c:v>
                </c:pt>
                <c:pt idx="14">
                  <c:v>A0A2E1XII1</c:v>
                </c:pt>
                <c:pt idx="15">
                  <c:v>A0A0F2PK63</c:v>
                </c:pt>
              </c:strCache>
            </c:strRef>
          </c:cat>
          <c:val>
            <c:numRef>
              <c:f>DDGemb!$D$2:$D$17</c:f>
              <c:numCache>
                <c:formatCode>General</c:formatCode>
                <c:ptCount val="16"/>
                <c:pt idx="0">
                  <c:v>1.75</c:v>
                </c:pt>
                <c:pt idx="1">
                  <c:v>1.48</c:v>
                </c:pt>
                <c:pt idx="2">
                  <c:v>1.41</c:v>
                </c:pt>
                <c:pt idx="3">
                  <c:v>1.1599999999999999</c:v>
                </c:pt>
                <c:pt idx="4">
                  <c:v>1.0900000000000001</c:v>
                </c:pt>
                <c:pt idx="5">
                  <c:v>0.78</c:v>
                </c:pt>
                <c:pt idx="6">
                  <c:v>0.64</c:v>
                </c:pt>
                <c:pt idx="7">
                  <c:v>0.62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0.41</c:v>
                </c:pt>
                <c:pt idx="11">
                  <c:v>0.28000000000000003</c:v>
                </c:pt>
                <c:pt idx="12">
                  <c:v>0.19</c:v>
                </c:pt>
                <c:pt idx="13">
                  <c:v>0</c:v>
                </c:pt>
                <c:pt idx="14">
                  <c:v>-0.18</c:v>
                </c:pt>
                <c:pt idx="15">
                  <c:v>-0.27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33-4736-838C-197CA200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63023"/>
        <c:axId val="1727363983"/>
      </c:barChart>
      <c:catAx>
        <c:axId val="172736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Baltymų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4688827814572"/>
              <c:y val="0.9002342496275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crossAx val="1727363983"/>
        <c:crosses val="autoZero"/>
        <c:auto val="1"/>
        <c:lblAlgn val="ctr"/>
        <c:lblOffset val="100"/>
        <c:noMultiLvlLbl val="0"/>
      </c:catAx>
      <c:valAx>
        <c:axId val="1727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Stabilumo įvertis, </a:t>
                </a:r>
                <a:r>
                  <a:rPr lang="el-GR"/>
                  <a:t>ΔΔ</a:t>
                </a:r>
                <a:r>
                  <a:rPr lang="lt-LT"/>
                  <a:t>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639690551936246E-2"/>
              <c:y val="0.2556796910843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3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1-4035-AE41-EED0554952B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1-4035-AE41-EED0554952B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1-4035-AE41-EED0554952B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1-4035-AE41-EED0554952B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1-4035-AE41-EED0554952B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1-4035-AE41-EED0554952B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1-4035-AE41-EED0554952B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1-4035-AE41-EED0554952B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1-4035-AE41-EED0554952B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1-4035-AE41-EED0554952B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1-4035-AE41-EED0554952B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1-4035-AE41-EED0554952B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1-4035-AE41-EED0554952B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1-4035-AE41-EED0554952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1-4035-AE41-EED0554952B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1-4035-AE41-EED0554952BB}"/>
              </c:ext>
            </c:extLst>
          </c:dPt>
          <c:cat>
            <c:strRef>
              <c:f>DynaMut2!$A$2:$A$17</c:f>
              <c:strCache>
                <c:ptCount val="16"/>
                <c:pt idx="0">
                  <c:v>A0A2U9Q3F1</c:v>
                </c:pt>
                <c:pt idx="1">
                  <c:v>A0A2J7QP34</c:v>
                </c:pt>
                <c:pt idx="2">
                  <c:v>A0A4R3YKZ9</c:v>
                </c:pt>
                <c:pt idx="3">
                  <c:v>Q55GQ5</c:v>
                </c:pt>
                <c:pt idx="4">
                  <c:v>A0A2E1XII1</c:v>
                </c:pt>
                <c:pt idx="5">
                  <c:v>A0A3P9L7A2</c:v>
                </c:pt>
                <c:pt idx="6">
                  <c:v>A0A7W0NTD3</c:v>
                </c:pt>
                <c:pt idx="7">
                  <c:v>A0A1Y1Z3Q5</c:v>
                </c:pt>
                <c:pt idx="8">
                  <c:v>A0A6G8DD24</c:v>
                </c:pt>
                <c:pt idx="9">
                  <c:v>A0A090IBU1</c:v>
                </c:pt>
                <c:pt idx="10">
                  <c:v>A0A1U8A6X5</c:v>
                </c:pt>
                <c:pt idx="11">
                  <c:v>A0A6F9DTG1</c:v>
                </c:pt>
                <c:pt idx="12">
                  <c:v>A0A6G8DD24_1_</c:v>
                </c:pt>
                <c:pt idx="13">
                  <c:v>A0A1G4IP31</c:v>
                </c:pt>
                <c:pt idx="14">
                  <c:v>A0A0F2PK63</c:v>
                </c:pt>
                <c:pt idx="15">
                  <c:v>A0A329KPW8</c:v>
                </c:pt>
              </c:strCache>
            </c:strRef>
          </c:cat>
          <c:val>
            <c:numRef>
              <c:f>DynaMut2!$D$2:$D$17</c:f>
              <c:numCache>
                <c:formatCode>0.00</c:formatCode>
                <c:ptCount val="16"/>
                <c:pt idx="0">
                  <c:v>1.17</c:v>
                </c:pt>
                <c:pt idx="1">
                  <c:v>1.05</c:v>
                </c:pt>
                <c:pt idx="2">
                  <c:v>0.78</c:v>
                </c:pt>
                <c:pt idx="3">
                  <c:v>0.31</c:v>
                </c:pt>
                <c:pt idx="4">
                  <c:v>0.25</c:v>
                </c:pt>
                <c:pt idx="5">
                  <c:v>-0.94</c:v>
                </c:pt>
                <c:pt idx="6">
                  <c:v>-0.96</c:v>
                </c:pt>
                <c:pt idx="7">
                  <c:v>-1.05</c:v>
                </c:pt>
                <c:pt idx="8">
                  <c:v>-1.06</c:v>
                </c:pt>
                <c:pt idx="9">
                  <c:v>-1.18</c:v>
                </c:pt>
                <c:pt idx="10">
                  <c:v>-1.36</c:v>
                </c:pt>
                <c:pt idx="11">
                  <c:v>-1.46</c:v>
                </c:pt>
                <c:pt idx="12">
                  <c:v>-1.75</c:v>
                </c:pt>
                <c:pt idx="13">
                  <c:v>-1.91</c:v>
                </c:pt>
                <c:pt idx="14">
                  <c:v>-2</c:v>
                </c:pt>
                <c:pt idx="15">
                  <c:v>-2.15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1-4035-AE41-EED05549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63023"/>
        <c:axId val="1727363983"/>
      </c:barChart>
      <c:catAx>
        <c:axId val="172736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Baltymų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83758363835195"/>
              <c:y val="0.89557512313379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crossAx val="1727363983"/>
        <c:crosses val="autoZero"/>
        <c:auto val="1"/>
        <c:lblAlgn val="ctr"/>
        <c:lblOffset val="100"/>
        <c:noMultiLvlLbl val="0"/>
      </c:catAx>
      <c:valAx>
        <c:axId val="1727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Stabilumo įvertis,  </a:t>
                </a:r>
                <a:r>
                  <a:rPr lang="el-GR"/>
                  <a:t>ΔΔ</a:t>
                </a:r>
                <a:r>
                  <a:rPr lang="lt-LT"/>
                  <a:t>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3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A-4956-B954-0E82F6C48AF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6A-4956-B954-0E82F6C48AFC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6A-4956-B954-0E82F6C48AF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6A-4956-B954-0E82F6C48AF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6A-4956-B954-0E82F6C48AFC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6A-4956-B954-0E82F6C48AF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6A-4956-B954-0E82F6C48AF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6A-4956-B954-0E82F6C48AF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6A-4956-B954-0E82F6C48AF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06A-4956-B954-0E82F6C48AF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6A-4956-B954-0E82F6C48AFC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06A-4956-B954-0E82F6C48AFC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6A-4956-B954-0E82F6C48AF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06A-4956-B954-0E82F6C48AF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6A-4956-B954-0E82F6C48AFC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06A-4956-B954-0E82F6C48AFC}"/>
              </c:ext>
            </c:extLst>
          </c:dPt>
          <c:cat>
            <c:strRef>
              <c:f>EvoEF2!$A$2:$A$17</c:f>
              <c:strCache>
                <c:ptCount val="16"/>
                <c:pt idx="0">
                  <c:v>A0A1G4IP31</c:v>
                </c:pt>
                <c:pt idx="1">
                  <c:v>A0A1Y1Z3Q5</c:v>
                </c:pt>
                <c:pt idx="2">
                  <c:v>A0A329KPW8</c:v>
                </c:pt>
                <c:pt idx="3">
                  <c:v>A0A2J7QP34</c:v>
                </c:pt>
                <c:pt idx="4">
                  <c:v>A0A2U9Q3F1</c:v>
                </c:pt>
                <c:pt idx="5">
                  <c:v>A0A6F9DTG1</c:v>
                </c:pt>
                <c:pt idx="6">
                  <c:v>A0A0F2PK63</c:v>
                </c:pt>
                <c:pt idx="7">
                  <c:v>Q55GQ5</c:v>
                </c:pt>
                <c:pt idx="8">
                  <c:v>A0A1U8A6X5</c:v>
                </c:pt>
                <c:pt idx="9">
                  <c:v>A0A6G8DD24_1_</c:v>
                </c:pt>
                <c:pt idx="10">
                  <c:v>A0A7W0NTD3</c:v>
                </c:pt>
                <c:pt idx="11">
                  <c:v>A0A6G8DD24</c:v>
                </c:pt>
                <c:pt idx="12">
                  <c:v>A0A090IBU1</c:v>
                </c:pt>
                <c:pt idx="13">
                  <c:v>A0A2E1XII1</c:v>
                </c:pt>
                <c:pt idx="14">
                  <c:v>A0A4R3YKZ9</c:v>
                </c:pt>
                <c:pt idx="15">
                  <c:v>A0A3P9L7A2</c:v>
                </c:pt>
              </c:strCache>
            </c:strRef>
          </c:cat>
          <c:val>
            <c:numRef>
              <c:f>EvoEF2!$D$2:$D$17</c:f>
              <c:numCache>
                <c:formatCode>General</c:formatCode>
                <c:ptCount val="16"/>
                <c:pt idx="0">
                  <c:v>-659.1</c:v>
                </c:pt>
                <c:pt idx="1">
                  <c:v>-653.45000000000005</c:v>
                </c:pt>
                <c:pt idx="2">
                  <c:v>-651.41</c:v>
                </c:pt>
                <c:pt idx="3">
                  <c:v>-639.62</c:v>
                </c:pt>
                <c:pt idx="4">
                  <c:v>-639.29999999999995</c:v>
                </c:pt>
                <c:pt idx="5">
                  <c:v>-634.26</c:v>
                </c:pt>
                <c:pt idx="6">
                  <c:v>-629.91</c:v>
                </c:pt>
                <c:pt idx="7">
                  <c:v>-628.21</c:v>
                </c:pt>
                <c:pt idx="8">
                  <c:v>-624.59</c:v>
                </c:pt>
                <c:pt idx="9">
                  <c:v>-623.29999999999995</c:v>
                </c:pt>
                <c:pt idx="10">
                  <c:v>-616.44000000000005</c:v>
                </c:pt>
                <c:pt idx="11">
                  <c:v>-615.51</c:v>
                </c:pt>
                <c:pt idx="12">
                  <c:v>-607.1</c:v>
                </c:pt>
                <c:pt idx="13">
                  <c:v>-593.89</c:v>
                </c:pt>
                <c:pt idx="14">
                  <c:v>-587.14</c:v>
                </c:pt>
                <c:pt idx="15">
                  <c:v>-501.11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A-4956-B954-0E82F6C48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63023"/>
        <c:axId val="1727363983"/>
      </c:barChart>
      <c:catAx>
        <c:axId val="172736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Baltymų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74026470218521"/>
              <c:y val="0.90033694223236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crossAx val="1727363983"/>
        <c:crosses val="autoZero"/>
        <c:auto val="1"/>
        <c:lblAlgn val="ctr"/>
        <c:lblOffset val="100"/>
        <c:noMultiLvlLbl val="0"/>
      </c:catAx>
      <c:valAx>
        <c:axId val="1727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Stabilumo įvetis, </a:t>
                </a:r>
                <a:r>
                  <a:rPr lang="el-GR"/>
                  <a:t>Δ</a:t>
                </a:r>
                <a:r>
                  <a:rPr lang="lt-LT"/>
                  <a:t>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3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5867491511623"/>
          <c:y val="0.15298038404161018"/>
          <c:w val="0.84012328392491276"/>
          <c:h val="0.73152160521472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DispHred!$D$1</c:f>
              <c:strCache>
                <c:ptCount val="1"/>
                <c:pt idx="0">
                  <c:v>"DispHred"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42-4B10-A36D-EEFDC887E73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2-4B10-A36D-EEFDC887E732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42-4B10-A36D-EEFDC887E73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42-4B10-A36D-EEFDC887E73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42-4B10-A36D-EEFDC887E732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42-4B10-A36D-EEFDC887E73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442-4B10-A36D-EEFDC887E73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42-4B10-A36D-EEFDC887E732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442-4B10-A36D-EEFDC887E732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42-4B10-A36D-EEFDC887E732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442-4B10-A36D-EEFDC887E732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42-4B10-A36D-EEFDC887E732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442-4B10-A36D-EEFDC887E732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442-4B10-A36D-EEFDC887E73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442-4B10-A36D-EEFDC887E732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92D050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442-4B10-A36D-EEFDC887E732}"/>
              </c:ext>
            </c:extLst>
          </c:dPt>
          <c:cat>
            <c:strRef>
              <c:f>DispHred!$A$2:$A$17</c:f>
              <c:strCache>
                <c:ptCount val="16"/>
                <c:pt idx="0">
                  <c:v>A0A1G4IP31</c:v>
                </c:pt>
                <c:pt idx="1">
                  <c:v>A0A1Y1Z3Q5</c:v>
                </c:pt>
                <c:pt idx="2">
                  <c:v>Q55GQ5</c:v>
                </c:pt>
                <c:pt idx="3">
                  <c:v>A0A7W0NTD3</c:v>
                </c:pt>
                <c:pt idx="4">
                  <c:v>A0A2E1XII1</c:v>
                </c:pt>
                <c:pt idx="5">
                  <c:v>A0A2U9Q3F1</c:v>
                </c:pt>
                <c:pt idx="6">
                  <c:v>A0A6F9DTG1</c:v>
                </c:pt>
                <c:pt idx="7">
                  <c:v>A0A329KPW8</c:v>
                </c:pt>
                <c:pt idx="8">
                  <c:v>A0A4R3YKZ9</c:v>
                </c:pt>
                <c:pt idx="9">
                  <c:v>A0A1U8A6X5</c:v>
                </c:pt>
                <c:pt idx="10">
                  <c:v>A0A2J7QP34</c:v>
                </c:pt>
                <c:pt idx="11">
                  <c:v>A0A6G8DD24</c:v>
                </c:pt>
                <c:pt idx="12">
                  <c:v>A0A6G8DD24_1_</c:v>
                </c:pt>
                <c:pt idx="13">
                  <c:v>A0A090IBU1</c:v>
                </c:pt>
                <c:pt idx="14">
                  <c:v>A0A0F2PK63</c:v>
                </c:pt>
                <c:pt idx="15">
                  <c:v>A0A3P9L7A2</c:v>
                </c:pt>
              </c:strCache>
            </c:strRef>
          </c:cat>
          <c:val>
            <c:numRef>
              <c:f>DispHred!$D$2:$D$17</c:f>
              <c:numCache>
                <c:formatCode>General</c:formatCode>
                <c:ptCount val="16"/>
                <c:pt idx="0">
                  <c:v>0.18049999999999999</c:v>
                </c:pt>
                <c:pt idx="1">
                  <c:v>0.18260000000000001</c:v>
                </c:pt>
                <c:pt idx="2">
                  <c:v>0.189</c:v>
                </c:pt>
                <c:pt idx="3">
                  <c:v>0.20399999999999999</c:v>
                </c:pt>
                <c:pt idx="4">
                  <c:v>0.20499999999999999</c:v>
                </c:pt>
                <c:pt idx="5">
                  <c:v>0.2079</c:v>
                </c:pt>
                <c:pt idx="6">
                  <c:v>0.218</c:v>
                </c:pt>
                <c:pt idx="7">
                  <c:v>0.22700000000000001</c:v>
                </c:pt>
                <c:pt idx="8">
                  <c:v>0.245</c:v>
                </c:pt>
                <c:pt idx="9">
                  <c:v>0.25180000000000002</c:v>
                </c:pt>
                <c:pt idx="10">
                  <c:v>0.253</c:v>
                </c:pt>
                <c:pt idx="11">
                  <c:v>0.29699999999999999</c:v>
                </c:pt>
                <c:pt idx="12">
                  <c:v>0.29699999999999999</c:v>
                </c:pt>
                <c:pt idx="13">
                  <c:v>0.29799999999999999</c:v>
                </c:pt>
                <c:pt idx="14">
                  <c:v>0.33600000000000002</c:v>
                </c:pt>
                <c:pt idx="15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442-4B10-A36D-EEFDC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63023"/>
        <c:axId val="1727363983"/>
      </c:barChart>
      <c:catAx>
        <c:axId val="172736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Baltymų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83758363835195"/>
              <c:y val="0.90438997778254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crossAx val="1727363983"/>
        <c:crosses val="autoZero"/>
        <c:auto val="1"/>
        <c:lblAlgn val="ctr"/>
        <c:lblOffset val="100"/>
        <c:noMultiLvlLbl val="0"/>
      </c:catAx>
      <c:valAx>
        <c:axId val="1727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Sulankstymo įvertis,  </a:t>
                </a:r>
                <a:r>
                  <a:rPr lang="en-US"/>
                  <a:t>kai </a:t>
                </a:r>
                <a:r>
                  <a:rPr lang="lt-LT"/>
                  <a:t>pH</a:t>
                </a:r>
                <a:r>
                  <a:rPr lang="en-US"/>
                  <a:t>=7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3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92D050">
                    <a:alpha val="97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F-4CB5-B0D8-13A4FBA76E2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F-4CB5-B0D8-13A4FBA76E2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8F-4CB5-B0D8-13A4FBA76E2B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8F-4CB5-B0D8-13A4FBA76E2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8F-4CB5-B0D8-13A4FBA76E2B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8F-4CB5-B0D8-13A4FBA76E2B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8F-4CB5-B0D8-13A4FBA76E2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8F-4CB5-B0D8-13A4FBA76E2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8F-4CB5-B0D8-13A4FBA76E2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8F-4CB5-B0D8-13A4FBA76E2B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8F-4CB5-B0D8-13A4FBA76E2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58F-4CB5-B0D8-13A4FBA76E2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58F-4CB5-B0D8-13A4FBA76E2B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58F-4CB5-B0D8-13A4FBA76E2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58F-4CB5-B0D8-13A4FBA76E2B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58F-4CB5-B0D8-13A4FBA76E2B}"/>
              </c:ext>
            </c:extLst>
          </c:dPt>
          <c:cat>
            <c:strRef>
              <c:f>FoldX!$A$2:$A$17</c:f>
              <c:strCache>
                <c:ptCount val="16"/>
                <c:pt idx="0">
                  <c:v>A0A7W0NTD3</c:v>
                </c:pt>
                <c:pt idx="1">
                  <c:v>A0A6G8DD24_1_</c:v>
                </c:pt>
                <c:pt idx="2">
                  <c:v>A0A090IBU1</c:v>
                </c:pt>
                <c:pt idx="3">
                  <c:v>A0A329KPW8</c:v>
                </c:pt>
                <c:pt idx="4">
                  <c:v>A0A6G8DD24</c:v>
                </c:pt>
                <c:pt idx="5">
                  <c:v>A0A1Y1Z3Q5</c:v>
                </c:pt>
                <c:pt idx="6">
                  <c:v>A0A2U9Q3F1</c:v>
                </c:pt>
                <c:pt idx="7">
                  <c:v>A0A2E1XII1</c:v>
                </c:pt>
                <c:pt idx="8">
                  <c:v>A0A0F2PK63</c:v>
                </c:pt>
                <c:pt idx="9">
                  <c:v>Q55GQ5</c:v>
                </c:pt>
                <c:pt idx="10">
                  <c:v>A0A2J7QP34</c:v>
                </c:pt>
                <c:pt idx="11">
                  <c:v>A0A1G4IP31</c:v>
                </c:pt>
                <c:pt idx="12">
                  <c:v>A0A6F9DTG1</c:v>
                </c:pt>
                <c:pt idx="13">
                  <c:v>A0A4R3YKZ9</c:v>
                </c:pt>
                <c:pt idx="14">
                  <c:v>A0A1U8A6X5</c:v>
                </c:pt>
                <c:pt idx="15">
                  <c:v>A0A3P9L7A2</c:v>
                </c:pt>
              </c:strCache>
            </c:strRef>
          </c:cat>
          <c:val>
            <c:numRef>
              <c:f>FoldX!$D$2:$D$17</c:f>
              <c:numCache>
                <c:formatCode>General</c:formatCode>
                <c:ptCount val="16"/>
                <c:pt idx="0">
                  <c:v>33.19</c:v>
                </c:pt>
                <c:pt idx="1">
                  <c:v>36.06</c:v>
                </c:pt>
                <c:pt idx="2">
                  <c:v>40.4</c:v>
                </c:pt>
                <c:pt idx="3">
                  <c:v>40.75</c:v>
                </c:pt>
                <c:pt idx="4">
                  <c:v>43.36</c:v>
                </c:pt>
                <c:pt idx="5">
                  <c:v>44.14</c:v>
                </c:pt>
                <c:pt idx="6">
                  <c:v>47.93</c:v>
                </c:pt>
                <c:pt idx="7">
                  <c:v>48.48</c:v>
                </c:pt>
                <c:pt idx="8">
                  <c:v>51.49</c:v>
                </c:pt>
                <c:pt idx="9">
                  <c:v>51.63</c:v>
                </c:pt>
                <c:pt idx="10">
                  <c:v>53.56</c:v>
                </c:pt>
                <c:pt idx="11">
                  <c:v>54.09</c:v>
                </c:pt>
                <c:pt idx="12">
                  <c:v>54.41</c:v>
                </c:pt>
                <c:pt idx="13">
                  <c:v>57.1</c:v>
                </c:pt>
                <c:pt idx="14">
                  <c:v>59.51</c:v>
                </c:pt>
                <c:pt idx="15">
                  <c:v>79.819999999999993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8F-4CB5-B0D8-13A4FBA7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363023"/>
        <c:axId val="1727363983"/>
      </c:barChart>
      <c:catAx>
        <c:axId val="1727363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Baltymų sekos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077332084694762"/>
              <c:y val="0.90033156521025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crossAx val="1727363983"/>
        <c:crosses val="autoZero"/>
        <c:auto val="1"/>
        <c:lblAlgn val="ctr"/>
        <c:lblOffset val="100"/>
        <c:noMultiLvlLbl val="0"/>
      </c:catAx>
      <c:valAx>
        <c:axId val="1727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lt-LT"/>
                  <a:t>Stabilumo įvetis, </a:t>
                </a:r>
                <a:r>
                  <a:rPr lang="el-GR"/>
                  <a:t>Δ</a:t>
                </a:r>
                <a:r>
                  <a:rPr lang="lt-LT"/>
                  <a:t>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3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</xdr:colOff>
      <xdr:row>3</xdr:row>
      <xdr:rowOff>161925</xdr:rowOff>
    </xdr:from>
    <xdr:to>
      <xdr:col>14</xdr:col>
      <xdr:colOff>447675</xdr:colOff>
      <xdr:row>18</xdr:row>
      <xdr:rowOff>148590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72D2AD7-B2FF-4D80-A052-07A1AADD7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6</xdr:row>
      <xdr:rowOff>142875</xdr:rowOff>
    </xdr:from>
    <xdr:to>
      <xdr:col>12</xdr:col>
      <xdr:colOff>543971</xdr:colOff>
      <xdr:row>21</xdr:row>
      <xdr:rowOff>12588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A26DFD6-D757-4B24-8648-76427CF10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9</xdr:row>
      <xdr:rowOff>15240</xdr:rowOff>
    </xdr:from>
    <xdr:to>
      <xdr:col>13</xdr:col>
      <xdr:colOff>107726</xdr:colOff>
      <xdr:row>23</xdr:row>
      <xdr:rowOff>155463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2AB1195C-44EE-453B-BA4A-31684216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173728</xdr:colOff>
      <xdr:row>7</xdr:row>
      <xdr:rowOff>124461</xdr:rowOff>
    </xdr:from>
    <xdr:to>
      <xdr:col>13</xdr:col>
      <xdr:colOff>154678</xdr:colOff>
      <xdr:row>22</xdr:row>
      <xdr:rowOff>120651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490C248-286D-E675-36C6-FB95CF95B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8</xdr:row>
      <xdr:rowOff>43815</xdr:rowOff>
    </xdr:from>
    <xdr:to>
      <xdr:col>12</xdr:col>
      <xdr:colOff>542066</xdr:colOff>
      <xdr:row>22</xdr:row>
      <xdr:rowOff>182133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F4997416-51CB-4583-BC3B-68AE5EC1F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9</xdr:row>
      <xdr:rowOff>38100</xdr:rowOff>
    </xdr:from>
    <xdr:to>
      <xdr:col>12</xdr:col>
      <xdr:colOff>595406</xdr:colOff>
      <xdr:row>23</xdr:row>
      <xdr:rowOff>178323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F6BB4DAA-1276-4DFD-B3E9-AA699A4E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CD62-43B9-48F3-A81D-BC195A165391}">
  <dimension ref="A1:O19"/>
  <sheetViews>
    <sheetView zoomScaleNormal="100" workbookViewId="0">
      <selection activeCell="C22" sqref="C22"/>
    </sheetView>
  </sheetViews>
  <sheetFormatPr defaultRowHeight="14.4" x14ac:dyDescent="0.3"/>
  <cols>
    <col min="1" max="1" width="14.77734375" customWidth="1"/>
    <col min="2" max="2" width="13.33203125" customWidth="1"/>
    <col min="3" max="3" width="14.77734375" customWidth="1"/>
    <col min="4" max="4" width="16" customWidth="1"/>
    <col min="5" max="5" width="20.88671875" customWidth="1"/>
    <col min="6" max="6" width="21" customWidth="1"/>
    <col min="7" max="7" width="14.5546875" customWidth="1"/>
    <col min="8" max="8" width="15.88671875" customWidth="1"/>
    <col min="9" max="9" width="16.6640625" customWidth="1"/>
    <col min="11" max="11" width="14.5546875" customWidth="1"/>
    <col min="12" max="12" width="10.33203125" customWidth="1"/>
    <col min="13" max="13" width="9.77734375" customWidth="1"/>
    <col min="16" max="16" width="14.44140625" customWidth="1"/>
    <col min="18" max="18" width="13.5546875" customWidth="1"/>
    <col min="19" max="19" width="9.88671875" customWidth="1"/>
    <col min="20" max="20" width="9.44140625" customWidth="1"/>
    <col min="21" max="21" width="11.33203125" customWidth="1"/>
    <col min="22" max="22" width="9.21875" customWidth="1"/>
    <col min="23" max="23" width="19.5546875" customWidth="1"/>
    <col min="24" max="24" width="9.109375" customWidth="1"/>
    <col min="25" max="25" width="10.5546875" customWidth="1"/>
    <col min="27" max="27" width="10.5546875" customWidth="1"/>
    <col min="28" max="28" width="12.5546875" customWidth="1"/>
    <col min="29" max="29" width="10.33203125" customWidth="1"/>
    <col min="30" max="30" width="8.33203125" customWidth="1"/>
    <col min="31" max="31" width="7.77734375" customWidth="1"/>
  </cols>
  <sheetData>
    <row r="1" spans="1:15" ht="29.4" thickBot="1" x14ac:dyDescent="0.35">
      <c r="A1" s="38" t="s">
        <v>74</v>
      </c>
      <c r="B1" s="38" t="s">
        <v>38</v>
      </c>
      <c r="C1" s="38" t="s">
        <v>69</v>
      </c>
      <c r="D1" s="38" t="s">
        <v>70</v>
      </c>
      <c r="E1" s="38" t="s">
        <v>76</v>
      </c>
      <c r="F1" s="38" t="s">
        <v>71</v>
      </c>
      <c r="G1" s="46" t="s">
        <v>83</v>
      </c>
      <c r="H1" s="38" t="s">
        <v>72</v>
      </c>
      <c r="I1" s="38" t="s">
        <v>75</v>
      </c>
      <c r="J1" s="38" t="s">
        <v>73</v>
      </c>
      <c r="K1" s="38" t="s">
        <v>77</v>
      </c>
      <c r="L1" s="38" t="s">
        <v>78</v>
      </c>
      <c r="M1" s="38" t="s">
        <v>79</v>
      </c>
      <c r="N1" s="38" t="s">
        <v>80</v>
      </c>
      <c r="O1" s="38" t="s">
        <v>81</v>
      </c>
    </row>
    <row r="2" spans="1:15" ht="15" thickBot="1" x14ac:dyDescent="0.35">
      <c r="A2" s="39" t="s">
        <v>5</v>
      </c>
      <c r="B2" s="39">
        <v>183</v>
      </c>
      <c r="C2" s="39">
        <v>28</v>
      </c>
      <c r="D2" s="39" t="s">
        <v>68</v>
      </c>
      <c r="E2" s="39">
        <v>156</v>
      </c>
      <c r="F2" s="39" t="s">
        <v>2</v>
      </c>
      <c r="G2" s="47" t="s">
        <v>8</v>
      </c>
      <c r="H2" s="39">
        <v>145</v>
      </c>
      <c r="I2" s="39">
        <v>1</v>
      </c>
      <c r="J2" s="39">
        <v>38</v>
      </c>
      <c r="K2" s="40">
        <v>-2.15</v>
      </c>
      <c r="L2" s="40">
        <v>0.22700000000000001</v>
      </c>
      <c r="M2" s="40">
        <v>1.75</v>
      </c>
      <c r="N2" s="40">
        <v>-651.41</v>
      </c>
      <c r="O2" s="40">
        <v>40.75</v>
      </c>
    </row>
    <row r="3" spans="1:15" ht="17.399999999999999" customHeight="1" thickBot="1" x14ac:dyDescent="0.35">
      <c r="A3" s="39" t="s">
        <v>6</v>
      </c>
      <c r="B3" s="39">
        <v>179</v>
      </c>
      <c r="C3" s="39">
        <v>28</v>
      </c>
      <c r="D3" s="39" t="s">
        <v>68</v>
      </c>
      <c r="E3" s="39">
        <v>152</v>
      </c>
      <c r="F3" s="39" t="s">
        <v>12</v>
      </c>
      <c r="G3" s="47" t="s">
        <v>9</v>
      </c>
      <c r="H3" s="39">
        <v>146</v>
      </c>
      <c r="I3" s="39">
        <v>1</v>
      </c>
      <c r="J3" s="39">
        <v>32</v>
      </c>
      <c r="K3" s="40">
        <v>-1.75</v>
      </c>
      <c r="L3" s="40">
        <v>0.29699999999999999</v>
      </c>
      <c r="M3" s="40">
        <v>0.19</v>
      </c>
      <c r="N3" s="40">
        <v>-623.29999999999995</v>
      </c>
      <c r="O3" s="40">
        <v>36.06</v>
      </c>
    </row>
    <row r="4" spans="1:15" ht="15" thickBot="1" x14ac:dyDescent="0.35">
      <c r="A4" s="39" t="s">
        <v>32</v>
      </c>
      <c r="B4" s="39">
        <v>153</v>
      </c>
      <c r="C4" s="39">
        <v>1</v>
      </c>
      <c r="D4" s="39" t="s">
        <v>68</v>
      </c>
      <c r="E4" s="39">
        <v>153</v>
      </c>
      <c r="F4" s="39" t="s">
        <v>33</v>
      </c>
      <c r="G4" s="47" t="s">
        <v>34</v>
      </c>
      <c r="H4" s="39">
        <v>153</v>
      </c>
      <c r="I4" s="39">
        <v>1</v>
      </c>
      <c r="J4" s="39">
        <v>20</v>
      </c>
      <c r="K4" s="40">
        <v>0.31</v>
      </c>
      <c r="L4" s="40">
        <v>0.189</v>
      </c>
      <c r="M4" s="40">
        <v>1.48</v>
      </c>
      <c r="N4" s="40">
        <v>-628.21</v>
      </c>
      <c r="O4" s="40">
        <v>51.63</v>
      </c>
    </row>
    <row r="5" spans="1:15" ht="15" thickBot="1" x14ac:dyDescent="0.35">
      <c r="A5" s="39" t="s">
        <v>19</v>
      </c>
      <c r="B5" s="39">
        <v>151</v>
      </c>
      <c r="C5" s="39">
        <v>1</v>
      </c>
      <c r="D5" s="39" t="s">
        <v>68</v>
      </c>
      <c r="E5" s="39">
        <v>151</v>
      </c>
      <c r="F5" s="39" t="s">
        <v>18</v>
      </c>
      <c r="G5" s="47" t="s">
        <v>23</v>
      </c>
      <c r="H5" s="39">
        <v>152</v>
      </c>
      <c r="I5" s="39">
        <v>1</v>
      </c>
      <c r="J5" s="39">
        <v>27</v>
      </c>
      <c r="K5" s="40">
        <v>-1.46</v>
      </c>
      <c r="L5" s="40">
        <v>0.218</v>
      </c>
      <c r="M5" s="40">
        <v>1.0900000000000001</v>
      </c>
      <c r="N5" s="40">
        <v>-634.26</v>
      </c>
      <c r="O5" s="40">
        <v>54.41</v>
      </c>
    </row>
    <row r="6" spans="1:15" ht="15" thickBot="1" x14ac:dyDescent="0.35">
      <c r="A6" s="39" t="s">
        <v>28</v>
      </c>
      <c r="B6" s="39">
        <v>154</v>
      </c>
      <c r="C6" s="39">
        <v>1</v>
      </c>
      <c r="D6" s="39" t="s">
        <v>68</v>
      </c>
      <c r="E6" s="39">
        <v>154</v>
      </c>
      <c r="F6" s="39" t="s">
        <v>27</v>
      </c>
      <c r="G6" s="47" t="s">
        <v>29</v>
      </c>
      <c r="H6" s="39">
        <v>154</v>
      </c>
      <c r="I6" s="39">
        <v>1</v>
      </c>
      <c r="J6" s="39">
        <v>20</v>
      </c>
      <c r="K6" s="40">
        <v>-1.91</v>
      </c>
      <c r="L6" s="40">
        <v>0.18049999999999999</v>
      </c>
      <c r="M6" s="40">
        <v>0.54</v>
      </c>
      <c r="N6" s="40">
        <v>-659.1</v>
      </c>
      <c r="O6" s="40">
        <v>54.09</v>
      </c>
    </row>
    <row r="7" spans="1:15" ht="15" thickBot="1" x14ac:dyDescent="0.35">
      <c r="A7" s="39" t="s">
        <v>21</v>
      </c>
      <c r="B7" s="39">
        <v>154</v>
      </c>
      <c r="C7" s="39">
        <v>1</v>
      </c>
      <c r="D7" s="39" t="s">
        <v>68</v>
      </c>
      <c r="E7" s="39">
        <v>154</v>
      </c>
      <c r="F7" s="39" t="s">
        <v>20</v>
      </c>
      <c r="G7" s="47" t="s">
        <v>22</v>
      </c>
      <c r="H7" s="39">
        <v>152</v>
      </c>
      <c r="I7" s="39">
        <v>1</v>
      </c>
      <c r="J7" s="39">
        <v>33</v>
      </c>
      <c r="K7" s="40">
        <v>-1.05</v>
      </c>
      <c r="L7" s="40">
        <v>0.18260000000000001</v>
      </c>
      <c r="M7" s="40">
        <v>0.78</v>
      </c>
      <c r="N7" s="40">
        <v>-653.45000000000005</v>
      </c>
      <c r="O7" s="40">
        <v>44.14</v>
      </c>
    </row>
    <row r="8" spans="1:15" ht="15" thickBot="1" x14ac:dyDescent="0.35">
      <c r="A8" s="39" t="s">
        <v>57</v>
      </c>
      <c r="B8" s="39">
        <v>152</v>
      </c>
      <c r="C8" s="39">
        <v>1</v>
      </c>
      <c r="D8" s="39" t="s">
        <v>68</v>
      </c>
      <c r="E8" s="39">
        <v>152</v>
      </c>
      <c r="F8" s="39" t="s">
        <v>58</v>
      </c>
      <c r="G8" s="47" t="s">
        <v>59</v>
      </c>
      <c r="H8" s="39">
        <v>156</v>
      </c>
      <c r="I8" s="39">
        <v>1</v>
      </c>
      <c r="J8" s="39">
        <v>20</v>
      </c>
      <c r="K8" s="40">
        <v>1.17</v>
      </c>
      <c r="L8" s="40">
        <v>0.2079</v>
      </c>
      <c r="M8" s="40">
        <v>1.41</v>
      </c>
      <c r="N8" s="40">
        <v>-639.29999999999995</v>
      </c>
      <c r="O8" s="40">
        <v>47.93</v>
      </c>
    </row>
    <row r="9" spans="1:15" ht="15" thickBot="1" x14ac:dyDescent="0.35">
      <c r="A9" s="39" t="s">
        <v>61</v>
      </c>
      <c r="B9" s="39">
        <v>159</v>
      </c>
      <c r="C9" s="39">
        <v>3</v>
      </c>
      <c r="D9" s="39" t="s">
        <v>68</v>
      </c>
      <c r="E9" s="39">
        <v>157</v>
      </c>
      <c r="F9" s="39" t="s">
        <v>60</v>
      </c>
      <c r="G9" s="48" t="s">
        <v>62</v>
      </c>
      <c r="H9" s="39">
        <v>161</v>
      </c>
      <c r="I9" s="39">
        <v>1</v>
      </c>
      <c r="J9" s="39">
        <v>17</v>
      </c>
      <c r="K9" s="40">
        <v>-1.36</v>
      </c>
      <c r="L9" s="40">
        <v>0.25180000000000002</v>
      </c>
      <c r="M9" s="40">
        <v>0.41</v>
      </c>
      <c r="N9" s="40">
        <v>-624.59</v>
      </c>
      <c r="O9" s="40">
        <v>59.51</v>
      </c>
    </row>
    <row r="10" spans="1:15" ht="15" thickBot="1" x14ac:dyDescent="0.35">
      <c r="A10" s="39" t="s">
        <v>6</v>
      </c>
      <c r="B10" s="39">
        <v>179</v>
      </c>
      <c r="C10" s="39">
        <v>28</v>
      </c>
      <c r="D10" s="39" t="s">
        <v>68</v>
      </c>
      <c r="E10" s="39">
        <v>152</v>
      </c>
      <c r="F10" s="39" t="s">
        <v>3</v>
      </c>
      <c r="G10" s="47" t="s">
        <v>10</v>
      </c>
      <c r="H10" s="39">
        <v>146</v>
      </c>
      <c r="I10" s="39">
        <v>0</v>
      </c>
      <c r="J10" s="39">
        <v>41</v>
      </c>
      <c r="K10" s="40">
        <v>-1.06</v>
      </c>
      <c r="L10" s="40">
        <v>0.29699999999999999</v>
      </c>
      <c r="M10" s="40">
        <v>0.62</v>
      </c>
      <c r="N10" s="40">
        <v>-615.51</v>
      </c>
      <c r="O10" s="40">
        <v>43.36</v>
      </c>
    </row>
    <row r="11" spans="1:15" ht="15" thickBot="1" x14ac:dyDescent="0.35">
      <c r="A11" s="39" t="s">
        <v>7</v>
      </c>
      <c r="B11" s="39">
        <v>179</v>
      </c>
      <c r="C11" s="39">
        <v>20</v>
      </c>
      <c r="D11" s="39" t="s">
        <v>68</v>
      </c>
      <c r="E11" s="39">
        <v>160</v>
      </c>
      <c r="F11" s="39" t="s">
        <v>4</v>
      </c>
      <c r="G11" s="47" t="s">
        <v>11</v>
      </c>
      <c r="H11" s="39">
        <v>144</v>
      </c>
      <c r="I11" s="39">
        <v>0</v>
      </c>
      <c r="J11" s="39">
        <v>40</v>
      </c>
      <c r="K11" s="40">
        <v>0.25</v>
      </c>
      <c r="L11" s="40">
        <v>0.20499999999999999</v>
      </c>
      <c r="M11" s="40">
        <v>-0.18</v>
      </c>
      <c r="N11" s="40">
        <v>-593.89</v>
      </c>
      <c r="O11" s="40">
        <v>48.48</v>
      </c>
    </row>
    <row r="12" spans="1:15" ht="15" thickBot="1" x14ac:dyDescent="0.35">
      <c r="A12" s="39" t="s">
        <v>36</v>
      </c>
      <c r="B12" s="39">
        <v>170</v>
      </c>
      <c r="C12" s="39">
        <v>20</v>
      </c>
      <c r="D12" s="39" t="s">
        <v>68</v>
      </c>
      <c r="E12" s="39">
        <v>151</v>
      </c>
      <c r="F12" s="39" t="s">
        <v>35</v>
      </c>
      <c r="G12" s="47" t="s">
        <v>37</v>
      </c>
      <c r="H12" s="39">
        <v>147</v>
      </c>
      <c r="I12" s="39">
        <v>0</v>
      </c>
      <c r="J12" s="39">
        <v>30</v>
      </c>
      <c r="K12" s="40">
        <v>-1.18</v>
      </c>
      <c r="L12" s="40">
        <v>0.29799999999999999</v>
      </c>
      <c r="M12" s="40">
        <v>0.64</v>
      </c>
      <c r="N12" s="40">
        <v>-607.1</v>
      </c>
      <c r="O12" s="40">
        <v>40.4</v>
      </c>
    </row>
    <row r="13" spans="1:15" ht="15" thickBot="1" x14ac:dyDescent="0.35">
      <c r="A13" s="39" t="s">
        <v>15</v>
      </c>
      <c r="B13" s="39">
        <v>204</v>
      </c>
      <c r="C13" s="39">
        <v>20</v>
      </c>
      <c r="D13" s="39">
        <v>178</v>
      </c>
      <c r="E13" s="39">
        <v>160</v>
      </c>
      <c r="F13" s="39" t="s">
        <v>13</v>
      </c>
      <c r="G13" s="47" t="s">
        <v>25</v>
      </c>
      <c r="H13" s="39">
        <v>147</v>
      </c>
      <c r="I13" s="39">
        <v>0</v>
      </c>
      <c r="J13" s="39">
        <v>33</v>
      </c>
      <c r="K13" s="40">
        <v>1.05</v>
      </c>
      <c r="L13" s="40">
        <v>0.253</v>
      </c>
      <c r="M13" s="40">
        <v>1.1599999999999999</v>
      </c>
      <c r="N13" s="40">
        <v>-639.62</v>
      </c>
      <c r="O13" s="40">
        <v>53.56</v>
      </c>
    </row>
    <row r="14" spans="1:15" ht="15" thickBot="1" x14ac:dyDescent="0.35">
      <c r="A14" s="39" t="s">
        <v>16</v>
      </c>
      <c r="B14" s="39">
        <v>179</v>
      </c>
      <c r="C14" s="39">
        <v>29</v>
      </c>
      <c r="D14" s="39" t="s">
        <v>68</v>
      </c>
      <c r="E14" s="39">
        <v>151</v>
      </c>
      <c r="F14" s="39" t="s">
        <v>14</v>
      </c>
      <c r="G14" s="48" t="s">
        <v>26</v>
      </c>
      <c r="H14" s="39">
        <v>141</v>
      </c>
      <c r="I14" s="39">
        <v>0</v>
      </c>
      <c r="J14" s="39">
        <v>34</v>
      </c>
      <c r="K14" s="40">
        <v>-0.96</v>
      </c>
      <c r="L14" s="40">
        <v>0.20399999999999999</v>
      </c>
      <c r="M14" s="40">
        <v>0.56999999999999995</v>
      </c>
      <c r="N14" s="40">
        <v>-616.44000000000005</v>
      </c>
      <c r="O14" s="40">
        <v>33.19</v>
      </c>
    </row>
    <row r="15" spans="1:15" ht="15" thickBot="1" x14ac:dyDescent="0.35">
      <c r="A15" s="39" t="s">
        <v>30</v>
      </c>
      <c r="B15" s="39">
        <v>163</v>
      </c>
      <c r="C15" s="39">
        <v>28</v>
      </c>
      <c r="D15" s="39" t="s">
        <v>68</v>
      </c>
      <c r="E15" s="39">
        <v>136</v>
      </c>
      <c r="F15" s="39">
        <v>4242</v>
      </c>
      <c r="G15" s="47" t="s">
        <v>31</v>
      </c>
      <c r="H15" s="39">
        <v>145</v>
      </c>
      <c r="I15" s="39">
        <v>0</v>
      </c>
      <c r="J15" s="39">
        <v>28</v>
      </c>
      <c r="K15" s="40">
        <v>-2</v>
      </c>
      <c r="L15" s="40">
        <v>0.33600000000000002</v>
      </c>
      <c r="M15" s="40">
        <v>-0.27</v>
      </c>
      <c r="N15" s="40">
        <v>-629.91</v>
      </c>
      <c r="O15" s="40">
        <v>51.49</v>
      </c>
    </row>
    <row r="16" spans="1:15" ht="15" thickBot="1" x14ac:dyDescent="0.35">
      <c r="A16" s="39" t="s">
        <v>17</v>
      </c>
      <c r="B16" s="39">
        <v>176</v>
      </c>
      <c r="C16" s="39">
        <v>20</v>
      </c>
      <c r="D16" s="39" t="s">
        <v>68</v>
      </c>
      <c r="E16" s="39">
        <v>157</v>
      </c>
      <c r="F16" s="39">
        <v>2546</v>
      </c>
      <c r="G16" s="48" t="s">
        <v>24</v>
      </c>
      <c r="H16" s="39">
        <v>147</v>
      </c>
      <c r="I16" s="39">
        <v>0</v>
      </c>
      <c r="J16" s="39">
        <v>39</v>
      </c>
      <c r="K16" s="40">
        <v>0.78</v>
      </c>
      <c r="L16" s="40">
        <v>0.245</v>
      </c>
      <c r="M16" s="40">
        <v>0.28000000000000003</v>
      </c>
      <c r="N16" s="40">
        <v>-587.14</v>
      </c>
      <c r="O16" s="40">
        <v>57.1</v>
      </c>
    </row>
    <row r="17" spans="1:15" ht="15" thickBot="1" x14ac:dyDescent="0.35">
      <c r="A17" s="39" t="s">
        <v>54</v>
      </c>
      <c r="B17" s="39">
        <v>181</v>
      </c>
      <c r="C17" s="39">
        <v>10</v>
      </c>
      <c r="D17" s="39">
        <v>173</v>
      </c>
      <c r="E17" s="39">
        <v>165</v>
      </c>
      <c r="F17" s="39" t="s">
        <v>55</v>
      </c>
      <c r="G17" s="48" t="s">
        <v>56</v>
      </c>
      <c r="H17" s="39">
        <v>159</v>
      </c>
      <c r="I17" s="39">
        <v>0</v>
      </c>
      <c r="J17" s="39">
        <v>3</v>
      </c>
      <c r="K17" s="40">
        <v>-0.94</v>
      </c>
      <c r="L17" s="40">
        <v>0.3498</v>
      </c>
      <c r="M17" s="40">
        <v>0</v>
      </c>
      <c r="N17" s="40">
        <v>-501.11</v>
      </c>
      <c r="O17" s="40">
        <v>79.819999999999993</v>
      </c>
    </row>
    <row r="18" spans="1:15" x14ac:dyDescent="0.3">
      <c r="A18" s="44"/>
      <c r="B18" s="42"/>
      <c r="C18" s="44"/>
      <c r="D18" s="44"/>
      <c r="E18" s="43"/>
      <c r="F18" s="44"/>
      <c r="G18" s="42"/>
      <c r="H18" s="44"/>
      <c r="I18" s="42"/>
    </row>
    <row r="19" spans="1:15" x14ac:dyDescent="0.3">
      <c r="A19" s="44"/>
      <c r="B19" s="42"/>
      <c r="C19" s="44"/>
      <c r="D19" s="45"/>
      <c r="E19" s="43"/>
      <c r="F19" s="44"/>
      <c r="G19" s="42"/>
      <c r="H19" s="44"/>
      <c r="I19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323E-32BC-4FA1-8F31-479D0914B782}">
  <dimension ref="A1:H17"/>
  <sheetViews>
    <sheetView tabSelected="1" workbookViewId="0">
      <selection activeCell="I13" sqref="I13"/>
    </sheetView>
  </sheetViews>
  <sheetFormatPr defaultRowHeight="14.4" x14ac:dyDescent="0.3"/>
  <cols>
    <col min="1" max="1" width="16.6640625" customWidth="1"/>
    <col min="2" max="2" width="15.33203125" customWidth="1"/>
    <col min="3" max="3" width="13.21875" customWidth="1"/>
    <col min="4" max="4" width="11.5546875" customWidth="1"/>
    <col min="5" max="5" width="11.44140625" customWidth="1"/>
    <col min="6" max="6" width="10.33203125" customWidth="1"/>
  </cols>
  <sheetData>
    <row r="1" spans="1:8" x14ac:dyDescent="0.3">
      <c r="A1" s="1" t="s">
        <v>0</v>
      </c>
      <c r="B1" s="1" t="s">
        <v>1</v>
      </c>
      <c r="C1" s="1" t="s">
        <v>84</v>
      </c>
      <c r="D1" s="1" t="s">
        <v>43</v>
      </c>
      <c r="E1" s="12" t="s">
        <v>64</v>
      </c>
      <c r="F1" s="1" t="s">
        <v>39</v>
      </c>
      <c r="G1" s="1" t="s">
        <v>40</v>
      </c>
      <c r="H1" s="1" t="s">
        <v>63</v>
      </c>
    </row>
    <row r="2" spans="1:8" x14ac:dyDescent="0.3">
      <c r="A2" s="13" t="s">
        <v>5</v>
      </c>
      <c r="B2" s="6" t="s">
        <v>2</v>
      </c>
      <c r="C2" s="14">
        <v>1</v>
      </c>
      <c r="D2" s="25">
        <v>-2.15</v>
      </c>
      <c r="E2" s="15">
        <v>0.22700000000000001</v>
      </c>
      <c r="F2" s="16">
        <v>1.75</v>
      </c>
      <c r="G2" s="17">
        <v>-651.41</v>
      </c>
      <c r="H2" s="17">
        <v>40.75</v>
      </c>
    </row>
    <row r="3" spans="1:8" x14ac:dyDescent="0.3">
      <c r="A3" s="13" t="s">
        <v>6</v>
      </c>
      <c r="B3" s="6" t="s">
        <v>12</v>
      </c>
      <c r="C3" s="14">
        <v>1</v>
      </c>
      <c r="D3" s="26">
        <v>-1.75</v>
      </c>
      <c r="E3" s="15">
        <v>0.29699999999999999</v>
      </c>
      <c r="F3" s="16">
        <v>0.19</v>
      </c>
      <c r="G3" s="17">
        <v>-623.29999999999995</v>
      </c>
      <c r="H3" s="17">
        <v>36.06</v>
      </c>
    </row>
    <row r="4" spans="1:8" x14ac:dyDescent="0.3">
      <c r="A4" s="13" t="s">
        <v>32</v>
      </c>
      <c r="B4" s="6" t="s">
        <v>33</v>
      </c>
      <c r="C4" s="14">
        <v>1</v>
      </c>
      <c r="D4" s="26">
        <v>0.31</v>
      </c>
      <c r="E4" s="15">
        <v>0.189</v>
      </c>
      <c r="F4" s="18">
        <v>1.48</v>
      </c>
      <c r="G4" s="17">
        <v>-628.21</v>
      </c>
      <c r="H4" s="17">
        <v>51.63</v>
      </c>
    </row>
    <row r="5" spans="1:8" x14ac:dyDescent="0.3">
      <c r="A5" s="13" t="s">
        <v>19</v>
      </c>
      <c r="B5" s="6" t="s">
        <v>18</v>
      </c>
      <c r="C5" s="14">
        <v>1</v>
      </c>
      <c r="D5" s="26">
        <v>-1.46</v>
      </c>
      <c r="E5" s="16">
        <v>0.218</v>
      </c>
      <c r="F5" s="18">
        <v>1.0900000000000001</v>
      </c>
      <c r="G5" s="17">
        <v>-634.26</v>
      </c>
      <c r="H5" s="17">
        <v>54.41</v>
      </c>
    </row>
    <row r="6" spans="1:8" x14ac:dyDescent="0.3">
      <c r="A6" s="13" t="s">
        <v>28</v>
      </c>
      <c r="B6" s="6" t="s">
        <v>27</v>
      </c>
      <c r="C6" s="14">
        <v>1</v>
      </c>
      <c r="D6" s="25">
        <v>-1.91</v>
      </c>
      <c r="E6" s="17">
        <v>0.18049999999999999</v>
      </c>
      <c r="F6" s="16">
        <v>0.54</v>
      </c>
      <c r="G6" s="17">
        <v>-659.1</v>
      </c>
      <c r="H6" s="16">
        <v>54.09</v>
      </c>
    </row>
    <row r="7" spans="1:8" x14ac:dyDescent="0.3">
      <c r="A7" s="13" t="s">
        <v>21</v>
      </c>
      <c r="B7" s="6" t="s">
        <v>20</v>
      </c>
      <c r="C7" s="14">
        <v>1</v>
      </c>
      <c r="D7" s="26">
        <v>-1.05</v>
      </c>
      <c r="E7" s="17">
        <v>0.18260000000000001</v>
      </c>
      <c r="F7" s="16">
        <v>0.78</v>
      </c>
      <c r="G7" s="17">
        <v>-653.45000000000005</v>
      </c>
      <c r="H7" s="16">
        <v>44.14</v>
      </c>
    </row>
    <row r="8" spans="1:8" x14ac:dyDescent="0.3">
      <c r="A8" s="13" t="s">
        <v>57</v>
      </c>
      <c r="B8" s="13" t="s">
        <v>58</v>
      </c>
      <c r="C8" s="14">
        <v>1</v>
      </c>
      <c r="D8" s="27">
        <v>1.17</v>
      </c>
      <c r="E8" s="17">
        <v>0.2079</v>
      </c>
      <c r="F8" s="18">
        <v>1.41</v>
      </c>
      <c r="G8" s="16">
        <v>-639.29999999999995</v>
      </c>
      <c r="H8" s="17">
        <v>47.93</v>
      </c>
    </row>
    <row r="9" spans="1:8" x14ac:dyDescent="0.3">
      <c r="A9" s="13" t="s">
        <v>61</v>
      </c>
      <c r="B9" s="13" t="s">
        <v>60</v>
      </c>
      <c r="C9" s="14">
        <v>1</v>
      </c>
      <c r="D9" s="27">
        <v>-1.36</v>
      </c>
      <c r="E9" s="17">
        <v>0.25180000000000002</v>
      </c>
      <c r="F9" s="17">
        <v>0.41</v>
      </c>
      <c r="G9" s="16">
        <v>-624.59</v>
      </c>
      <c r="H9" s="17">
        <v>59.51</v>
      </c>
    </row>
    <row r="10" spans="1:8" x14ac:dyDescent="0.3">
      <c r="A10" s="19" t="s">
        <v>6</v>
      </c>
      <c r="B10" s="7" t="s">
        <v>3</v>
      </c>
      <c r="C10" s="20">
        <v>0</v>
      </c>
      <c r="D10" s="28">
        <v>-1.06</v>
      </c>
      <c r="E10" s="21">
        <v>0.29699999999999999</v>
      </c>
      <c r="F10" s="22">
        <v>0.62</v>
      </c>
      <c r="G10" s="23">
        <v>-615.51</v>
      </c>
      <c r="H10" s="23">
        <v>43.36</v>
      </c>
    </row>
    <row r="11" spans="1:8" x14ac:dyDescent="0.3">
      <c r="A11" s="19" t="s">
        <v>7</v>
      </c>
      <c r="B11" s="7" t="s">
        <v>4</v>
      </c>
      <c r="C11" s="20">
        <v>0</v>
      </c>
      <c r="D11" s="29">
        <v>0.25</v>
      </c>
      <c r="E11" s="21">
        <v>0.20499999999999999</v>
      </c>
      <c r="F11" s="24">
        <v>-0.18</v>
      </c>
      <c r="G11" s="23">
        <v>-593.89</v>
      </c>
      <c r="H11" s="23">
        <v>48.48</v>
      </c>
    </row>
    <row r="12" spans="1:8" x14ac:dyDescent="0.3">
      <c r="A12" s="19" t="s">
        <v>36</v>
      </c>
      <c r="B12" s="7" t="s">
        <v>35</v>
      </c>
      <c r="C12" s="20">
        <v>0</v>
      </c>
      <c r="D12" s="29">
        <v>-1.18</v>
      </c>
      <c r="E12" s="21">
        <v>0.29799999999999999</v>
      </c>
      <c r="F12" s="24">
        <v>0.64</v>
      </c>
      <c r="G12" s="23">
        <v>-607.1</v>
      </c>
      <c r="H12" s="23">
        <v>40.4</v>
      </c>
    </row>
    <row r="13" spans="1:8" x14ac:dyDescent="0.3">
      <c r="A13" s="19" t="s">
        <v>15</v>
      </c>
      <c r="B13" s="7" t="s">
        <v>13</v>
      </c>
      <c r="C13" s="20">
        <v>0</v>
      </c>
      <c r="D13" s="29">
        <v>1.05</v>
      </c>
      <c r="E13" s="24">
        <v>0.253</v>
      </c>
      <c r="F13" s="23">
        <v>1.1599999999999999</v>
      </c>
      <c r="G13" s="23">
        <v>-639.62</v>
      </c>
      <c r="H13" s="23">
        <v>53.56</v>
      </c>
    </row>
    <row r="14" spans="1:8" x14ac:dyDescent="0.3">
      <c r="A14" s="19" t="s">
        <v>16</v>
      </c>
      <c r="B14" s="7" t="s">
        <v>14</v>
      </c>
      <c r="C14" s="20">
        <v>0</v>
      </c>
      <c r="D14" s="28">
        <v>-0.96</v>
      </c>
      <c r="E14" s="24">
        <v>0.20399999999999999</v>
      </c>
      <c r="F14" s="22">
        <v>0.56999999999999995</v>
      </c>
      <c r="G14" s="23">
        <v>-616.44000000000005</v>
      </c>
      <c r="H14" s="23">
        <v>33.19</v>
      </c>
    </row>
    <row r="15" spans="1:8" x14ac:dyDescent="0.3">
      <c r="A15" s="19" t="s">
        <v>30</v>
      </c>
      <c r="B15" s="7">
        <v>4242</v>
      </c>
      <c r="C15" s="20">
        <v>0</v>
      </c>
      <c r="D15" s="28">
        <v>-2</v>
      </c>
      <c r="E15" s="24">
        <v>0.33600000000000002</v>
      </c>
      <c r="F15" s="22">
        <v>-0.27</v>
      </c>
      <c r="G15" s="23">
        <v>-629.91</v>
      </c>
      <c r="H15" s="23">
        <v>51.49</v>
      </c>
    </row>
    <row r="16" spans="1:8" x14ac:dyDescent="0.3">
      <c r="A16" s="19" t="s">
        <v>17</v>
      </c>
      <c r="B16" s="7">
        <v>2546</v>
      </c>
      <c r="C16" s="20">
        <v>0</v>
      </c>
      <c r="D16" s="29">
        <v>0.78</v>
      </c>
      <c r="E16" s="24">
        <v>0.245</v>
      </c>
      <c r="F16" s="23">
        <v>0.28000000000000003</v>
      </c>
      <c r="G16" s="23">
        <v>-587.14</v>
      </c>
      <c r="H16" s="23">
        <v>57.1</v>
      </c>
    </row>
    <row r="17" spans="1:8" x14ac:dyDescent="0.3">
      <c r="A17" s="19" t="s">
        <v>54</v>
      </c>
      <c r="B17" s="19" t="s">
        <v>55</v>
      </c>
      <c r="C17" s="20">
        <v>0</v>
      </c>
      <c r="D17" s="28">
        <v>-0.94</v>
      </c>
      <c r="E17" s="23">
        <v>0.3498</v>
      </c>
      <c r="F17" s="24">
        <v>0</v>
      </c>
      <c r="G17" s="24">
        <v>-501.11</v>
      </c>
      <c r="H17" s="23">
        <v>79.819999999999993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D14C-FDE9-41B1-A7DE-D33B205691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E5AB-300B-45EE-9282-F399B2A44E72}">
  <dimension ref="A1:F6"/>
  <sheetViews>
    <sheetView workbookViewId="0">
      <selection activeCell="D9" sqref="D9"/>
    </sheetView>
  </sheetViews>
  <sheetFormatPr defaultRowHeight="14.4" x14ac:dyDescent="0.3"/>
  <cols>
    <col min="1" max="1" width="10.33203125" customWidth="1"/>
  </cols>
  <sheetData>
    <row r="1" spans="1:6" x14ac:dyDescent="0.3">
      <c r="A1" s="8" t="s">
        <v>51</v>
      </c>
      <c r="B1" s="9" t="s">
        <v>50</v>
      </c>
      <c r="C1" s="9" t="s">
        <v>40</v>
      </c>
      <c r="D1" s="9" t="s">
        <v>53</v>
      </c>
      <c r="E1" s="9" t="s">
        <v>65</v>
      </c>
      <c r="F1" s="9" t="s">
        <v>66</v>
      </c>
    </row>
    <row r="2" spans="1:6" x14ac:dyDescent="0.3">
      <c r="A2" s="2" t="s">
        <v>52</v>
      </c>
      <c r="B2" s="1" t="s">
        <v>49</v>
      </c>
      <c r="C2" s="1" t="s">
        <v>49</v>
      </c>
      <c r="D2" s="1" t="s">
        <v>49</v>
      </c>
      <c r="E2" s="1" t="s">
        <v>49</v>
      </c>
      <c r="F2" s="1" t="s">
        <v>49</v>
      </c>
    </row>
    <row r="3" spans="1:6" x14ac:dyDescent="0.3">
      <c r="A3" s="2">
        <v>3</v>
      </c>
      <c r="B3" s="1">
        <v>1</v>
      </c>
      <c r="C3" s="1">
        <v>1</v>
      </c>
      <c r="D3" s="1">
        <f>B3/C3</f>
        <v>1</v>
      </c>
      <c r="E3" s="1">
        <v>0.46927872602275655</v>
      </c>
      <c r="F3" s="1">
        <v>0.29608191096586528</v>
      </c>
    </row>
    <row r="4" spans="1:6" x14ac:dyDescent="0.3">
      <c r="A4" s="2">
        <v>5</v>
      </c>
      <c r="B4" s="1">
        <v>0.85299999999999998</v>
      </c>
      <c r="C4" s="1">
        <v>0.85393165015729355</v>
      </c>
      <c r="D4" s="1">
        <v>0.72272657264495177</v>
      </c>
      <c r="E4" s="1">
        <v>0.48522855511632268</v>
      </c>
      <c r="F4" s="1">
        <v>0.36005461457723403</v>
      </c>
    </row>
    <row r="5" spans="1:6" x14ac:dyDescent="0.3">
      <c r="A5" s="2">
        <v>9</v>
      </c>
      <c r="B5" s="1">
        <v>0.72699999999999998</v>
      </c>
      <c r="C5" s="1">
        <v>0.88289261384374196</v>
      </c>
      <c r="D5" s="1">
        <v>0.79321191274708369</v>
      </c>
      <c r="E5" s="1">
        <v>0.44167373394786119</v>
      </c>
      <c r="F5" s="1">
        <v>0.4429398126509056</v>
      </c>
    </row>
    <row r="6" spans="1:6" x14ac:dyDescent="0.3">
      <c r="A6" s="49"/>
      <c r="B6" s="50"/>
      <c r="C6" s="50"/>
      <c r="D6" s="50"/>
      <c r="E6" s="50"/>
      <c r="F6" s="5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8979-DB65-4A74-AC2F-B6FFC2E99D4B}">
  <dimension ref="A1:K17"/>
  <sheetViews>
    <sheetView workbookViewId="0">
      <selection sqref="A1:D17"/>
    </sheetView>
  </sheetViews>
  <sheetFormatPr defaultRowHeight="14.4" x14ac:dyDescent="0.3"/>
  <cols>
    <col min="1" max="1" width="16.6640625" customWidth="1"/>
    <col min="2" max="2" width="15.33203125" customWidth="1"/>
    <col min="3" max="3" width="13.21875" customWidth="1"/>
    <col min="4" max="4" width="11.5546875" customWidth="1"/>
    <col min="5" max="5" width="10.44140625" customWidth="1"/>
    <col min="10" max="10" width="11.6640625" customWidth="1"/>
  </cols>
  <sheetData>
    <row r="1" spans="1:11" x14ac:dyDescent="0.3">
      <c r="A1" s="1" t="s">
        <v>0</v>
      </c>
      <c r="B1" s="1" t="s">
        <v>1</v>
      </c>
      <c r="C1" s="1" t="s">
        <v>41</v>
      </c>
      <c r="D1" s="1" t="s">
        <v>39</v>
      </c>
    </row>
    <row r="2" spans="1:11" ht="15" x14ac:dyDescent="0.3">
      <c r="A2" s="13" t="s">
        <v>5</v>
      </c>
      <c r="B2" s="6" t="s">
        <v>2</v>
      </c>
      <c r="C2" s="14">
        <v>1</v>
      </c>
      <c r="D2" s="51">
        <v>1.75</v>
      </c>
      <c r="F2" s="2" t="s">
        <v>44</v>
      </c>
      <c r="G2" s="1">
        <v>3</v>
      </c>
      <c r="H2" s="1">
        <v>5</v>
      </c>
      <c r="I2" s="1">
        <v>9</v>
      </c>
      <c r="J2" s="5"/>
      <c r="K2" s="5"/>
    </row>
    <row r="3" spans="1:11" x14ac:dyDescent="0.3">
      <c r="A3" s="13" t="s">
        <v>32</v>
      </c>
      <c r="B3" s="6" t="s">
        <v>33</v>
      </c>
      <c r="C3" s="14">
        <v>1</v>
      </c>
      <c r="D3" s="52">
        <v>1.48</v>
      </c>
      <c r="F3" s="2" t="s">
        <v>45</v>
      </c>
      <c r="G3" s="1">
        <f>SUM(C2:C4)</f>
        <v>3</v>
      </c>
      <c r="H3" s="1">
        <v>4</v>
      </c>
      <c r="I3" s="1">
        <v>5</v>
      </c>
      <c r="J3" s="5"/>
      <c r="K3" s="5"/>
    </row>
    <row r="4" spans="1:11" ht="15" customHeight="1" x14ac:dyDescent="0.3">
      <c r="A4" s="13" t="s">
        <v>57</v>
      </c>
      <c r="B4" s="13" t="s">
        <v>58</v>
      </c>
      <c r="C4" s="14">
        <v>1</v>
      </c>
      <c r="D4" s="51">
        <v>1.41</v>
      </c>
      <c r="F4" s="2" t="s">
        <v>46</v>
      </c>
      <c r="G4" s="1">
        <f>$C2/LOG(2,2)+$C3/LOG(3,2)+$C4/LOG(4,2)</f>
        <v>2.1309297535714573</v>
      </c>
      <c r="H4" s="1">
        <f>$C2/LOG(2,2)+$C3/LOG(3,2)+$C4/LOG(4,2)+$C5/LOG(5,2)+$C6/LOG(6,2)</f>
        <v>2.5177825608059989</v>
      </c>
      <c r="I4" s="1">
        <f>$C2/LOG(2,2)+$C3/LOG(3,2)+$C4/LOG(4,2)+$C5/LOG(5,2)+$C6/LOG(6,2)+C7/LOG(7,2)+$C8/LOG(8,2)+$C9/LOG(9,2)+$C10/LOG(10,2)</f>
        <v>2.8739897479140213</v>
      </c>
      <c r="J4" s="5"/>
      <c r="K4" s="5"/>
    </row>
    <row r="5" spans="1:11" ht="15" customHeight="1" x14ac:dyDescent="0.35">
      <c r="A5" s="19" t="s">
        <v>15</v>
      </c>
      <c r="B5" s="7" t="s">
        <v>13</v>
      </c>
      <c r="C5" s="20">
        <v>0</v>
      </c>
      <c r="D5" s="53">
        <v>1.1599999999999999</v>
      </c>
      <c r="F5" s="2" t="s">
        <v>47</v>
      </c>
      <c r="G5" s="1">
        <f>1/LOG(2,2)+1/LOG(3,2)+1/LOG(4,2)</f>
        <v>2.1309297535714573</v>
      </c>
      <c r="H5" s="1">
        <f>1/LOG(2,2)+1/LOG(3,2)+1/LOG(4,2)+1/LOG(5,2)+1/LOG(6,2)</f>
        <v>2.9484591188793918</v>
      </c>
      <c r="I5" s="1">
        <f>1/LOG(2,2)+1/LOG(3,2)+1/LOG(4,2)+1/LOG(5,2)+1/LOG(6,2)+1/LOG(7,2)+1/LOG(8,2)+1/LOG(9,2)+0</f>
        <v>3.9534645161064765</v>
      </c>
      <c r="J5" s="5"/>
      <c r="K5" s="5"/>
    </row>
    <row r="6" spans="1:11" ht="15" customHeight="1" x14ac:dyDescent="0.35">
      <c r="A6" s="13" t="s">
        <v>19</v>
      </c>
      <c r="B6" s="6" t="s">
        <v>18</v>
      </c>
      <c r="C6" s="14">
        <v>1</v>
      </c>
      <c r="D6" s="53">
        <v>1.0900000000000001</v>
      </c>
      <c r="F6" s="2" t="s">
        <v>48</v>
      </c>
      <c r="G6" s="1">
        <f>G4/G5</f>
        <v>1</v>
      </c>
      <c r="H6" s="1">
        <f>H4/H5</f>
        <v>0.85393165015729355</v>
      </c>
      <c r="I6" s="1">
        <f>I4/I5</f>
        <v>0.72695473456391024</v>
      </c>
      <c r="J6" s="5"/>
      <c r="K6" s="5"/>
    </row>
    <row r="7" spans="1:11" ht="15" x14ac:dyDescent="0.3">
      <c r="A7" s="13" t="s">
        <v>21</v>
      </c>
      <c r="B7" s="6" t="s">
        <v>20</v>
      </c>
      <c r="C7" s="14">
        <v>1</v>
      </c>
      <c r="D7" s="51">
        <v>0.78</v>
      </c>
      <c r="F7" s="4"/>
      <c r="J7" s="5"/>
      <c r="K7" s="5"/>
    </row>
    <row r="8" spans="1:11" x14ac:dyDescent="0.3">
      <c r="A8" s="19" t="s">
        <v>36</v>
      </c>
      <c r="B8" s="7" t="s">
        <v>35</v>
      </c>
      <c r="C8" s="20">
        <v>0</v>
      </c>
      <c r="D8" s="54">
        <v>0.64</v>
      </c>
      <c r="F8" s="56"/>
      <c r="G8" s="57"/>
      <c r="H8" s="57"/>
      <c r="I8" s="57"/>
      <c r="J8" s="57"/>
      <c r="K8" s="57"/>
    </row>
    <row r="9" spans="1:11" ht="15" x14ac:dyDescent="0.3">
      <c r="A9" s="19" t="s">
        <v>6</v>
      </c>
      <c r="B9" s="7" t="s">
        <v>3</v>
      </c>
      <c r="C9" s="20">
        <v>0</v>
      </c>
      <c r="D9" s="55">
        <v>0.62</v>
      </c>
      <c r="F9" s="49"/>
      <c r="G9" s="50"/>
      <c r="H9" s="50"/>
      <c r="I9" s="50"/>
      <c r="J9" s="50"/>
      <c r="K9" s="50"/>
    </row>
    <row r="10" spans="1:11" ht="15" x14ac:dyDescent="0.3">
      <c r="A10" s="19" t="s">
        <v>16</v>
      </c>
      <c r="B10" s="7" t="s">
        <v>14</v>
      </c>
      <c r="C10" s="20">
        <v>0</v>
      </c>
      <c r="D10" s="51">
        <v>0.56999999999999995</v>
      </c>
      <c r="F10" s="49"/>
      <c r="G10" s="50"/>
      <c r="H10" s="50"/>
      <c r="I10" s="50"/>
      <c r="J10" s="50"/>
      <c r="K10" s="50"/>
    </row>
    <row r="11" spans="1:11" ht="15" x14ac:dyDescent="0.3">
      <c r="A11" s="13" t="s">
        <v>28</v>
      </c>
      <c r="B11" s="6" t="s">
        <v>27</v>
      </c>
      <c r="C11" s="14">
        <v>1</v>
      </c>
      <c r="D11" s="55">
        <v>0.54</v>
      </c>
      <c r="F11" s="49"/>
      <c r="G11" s="50"/>
      <c r="H11" s="50"/>
      <c r="I11" s="50"/>
      <c r="J11" s="50"/>
      <c r="K11" s="50"/>
    </row>
    <row r="12" spans="1:11" ht="15" customHeight="1" x14ac:dyDescent="0.3">
      <c r="A12" s="13" t="s">
        <v>61</v>
      </c>
      <c r="B12" s="13" t="s">
        <v>60</v>
      </c>
      <c r="C12" s="14">
        <v>1</v>
      </c>
      <c r="D12" s="55">
        <v>0.41</v>
      </c>
      <c r="F12" s="49"/>
      <c r="G12" s="50"/>
      <c r="H12" s="50"/>
      <c r="I12" s="50"/>
      <c r="J12" s="50"/>
      <c r="K12" s="50"/>
    </row>
    <row r="13" spans="1:11" ht="14.4" customHeight="1" x14ac:dyDescent="0.3">
      <c r="A13" s="19" t="s">
        <v>17</v>
      </c>
      <c r="B13" s="7">
        <v>2546</v>
      </c>
      <c r="C13" s="20">
        <v>0</v>
      </c>
      <c r="D13" s="51">
        <v>0.28000000000000003</v>
      </c>
      <c r="F13" s="49"/>
      <c r="G13" s="50"/>
      <c r="H13" s="50"/>
      <c r="I13" s="50"/>
      <c r="J13" s="50"/>
      <c r="K13" s="50"/>
    </row>
    <row r="14" spans="1:11" ht="15" customHeight="1" x14ac:dyDescent="0.3">
      <c r="A14" s="13" t="s">
        <v>42</v>
      </c>
      <c r="B14" s="6" t="s">
        <v>12</v>
      </c>
      <c r="C14" s="14">
        <v>1</v>
      </c>
      <c r="D14" s="55">
        <v>0.19</v>
      </c>
      <c r="F14" s="4"/>
      <c r="J14" s="5"/>
      <c r="K14" s="5"/>
    </row>
    <row r="15" spans="1:11" ht="15" x14ac:dyDescent="0.3">
      <c r="A15" s="19" t="s">
        <v>54</v>
      </c>
      <c r="B15" s="19" t="s">
        <v>55</v>
      </c>
      <c r="C15" s="20">
        <v>0</v>
      </c>
      <c r="D15" s="55">
        <v>0</v>
      </c>
      <c r="F15" s="4"/>
      <c r="J15" s="5"/>
      <c r="K15" s="5"/>
    </row>
    <row r="16" spans="1:11" ht="15" x14ac:dyDescent="0.3">
      <c r="A16" s="19" t="s">
        <v>7</v>
      </c>
      <c r="B16" s="7" t="s">
        <v>4</v>
      </c>
      <c r="C16" s="20">
        <v>0</v>
      </c>
      <c r="D16" s="51">
        <v>-0.18</v>
      </c>
      <c r="F16" s="4"/>
      <c r="J16" s="5"/>
      <c r="K16" s="5"/>
    </row>
    <row r="17" spans="1:4" ht="15" x14ac:dyDescent="0.3">
      <c r="A17" s="19" t="s">
        <v>30</v>
      </c>
      <c r="B17" s="7">
        <v>4242</v>
      </c>
      <c r="C17" s="20">
        <v>0</v>
      </c>
      <c r="D17" s="55">
        <v>-0.27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6510-6377-410F-805D-789781A0350B}">
  <dimension ref="A1:K17"/>
  <sheetViews>
    <sheetView topLeftCell="A13" workbookViewId="0">
      <selection sqref="A1:D17"/>
    </sheetView>
  </sheetViews>
  <sheetFormatPr defaultRowHeight="14.4" x14ac:dyDescent="0.3"/>
  <cols>
    <col min="1" max="1" width="16" customWidth="1"/>
    <col min="2" max="2" width="20.6640625" customWidth="1"/>
    <col min="3" max="3" width="12.33203125" customWidth="1"/>
    <col min="4" max="4" width="10.88671875" customWidth="1"/>
  </cols>
  <sheetData>
    <row r="1" spans="1:11" x14ac:dyDescent="0.3">
      <c r="A1" s="1" t="s">
        <v>0</v>
      </c>
      <c r="B1" s="1" t="s">
        <v>1</v>
      </c>
      <c r="C1" s="1" t="s">
        <v>41</v>
      </c>
      <c r="D1" s="1" t="s">
        <v>43</v>
      </c>
    </row>
    <row r="2" spans="1:11" x14ac:dyDescent="0.3">
      <c r="A2" s="13" t="s">
        <v>57</v>
      </c>
      <c r="B2" s="13" t="s">
        <v>58</v>
      </c>
      <c r="C2" s="14">
        <v>1</v>
      </c>
      <c r="D2" s="34">
        <v>1.17</v>
      </c>
    </row>
    <row r="3" spans="1:11" x14ac:dyDescent="0.3">
      <c r="A3" s="19" t="s">
        <v>15</v>
      </c>
      <c r="B3" s="7" t="s">
        <v>13</v>
      </c>
      <c r="C3" s="20">
        <v>0</v>
      </c>
      <c r="D3" s="35">
        <v>1.05</v>
      </c>
    </row>
    <row r="4" spans="1:11" x14ac:dyDescent="0.3">
      <c r="A4" s="19" t="s">
        <v>17</v>
      </c>
      <c r="B4" s="7">
        <v>2546</v>
      </c>
      <c r="C4" s="20">
        <v>0</v>
      </c>
      <c r="D4" s="35">
        <v>0.78</v>
      </c>
      <c r="G4" s="4" t="s">
        <v>44</v>
      </c>
      <c r="H4">
        <v>3</v>
      </c>
      <c r="I4">
        <v>5</v>
      </c>
      <c r="J4">
        <v>9</v>
      </c>
      <c r="K4">
        <v>12</v>
      </c>
    </row>
    <row r="5" spans="1:11" x14ac:dyDescent="0.3">
      <c r="A5" s="13" t="s">
        <v>32</v>
      </c>
      <c r="B5" s="6" t="s">
        <v>33</v>
      </c>
      <c r="C5" s="14">
        <v>1</v>
      </c>
      <c r="D5" s="33">
        <v>0.31</v>
      </c>
      <c r="G5" s="4" t="s">
        <v>45</v>
      </c>
      <c r="H5">
        <f>SUM(C2:C4)</f>
        <v>1</v>
      </c>
      <c r="I5">
        <f>SUM(C2:C6)</f>
        <v>2</v>
      </c>
      <c r="J5">
        <f>SUM(C2:C10)</f>
        <v>3</v>
      </c>
      <c r="K5">
        <f>SUM(C2:C13)</f>
        <v>5</v>
      </c>
    </row>
    <row r="6" spans="1:11" x14ac:dyDescent="0.3">
      <c r="A6" s="19" t="s">
        <v>7</v>
      </c>
      <c r="B6" s="7" t="s">
        <v>4</v>
      </c>
      <c r="C6" s="20">
        <v>0</v>
      </c>
      <c r="D6" s="35">
        <v>0.25</v>
      </c>
      <c r="G6" s="4" t="s">
        <v>46</v>
      </c>
      <c r="H6">
        <f>$C2/LOG(2,2)+$C3/LOG(3,2)+$C4/LOG(4,2)</f>
        <v>1</v>
      </c>
      <c r="I6">
        <f>$C2/LOG(2,2)+$C3/LOG(3,2)+$C4/LOG(4,2)+$C5/LOG(5,2)+$C6/LOG(6,2)</f>
        <v>1.4306765580733931</v>
      </c>
      <c r="J6">
        <f>$C2/LOG(2,2)+$C3/LOG(3,2)+$C4/LOG(4,2)+$C5/LOG(5,2)+$C6/LOG(6,2)+C7/LOG(7,2)+$C8/LOG(8,2)+$C9/LOG(9,2)+$C10/LOG(10,2)</f>
        <v>1.7461414348591218</v>
      </c>
      <c r="K6">
        <f>$C2/LOG(2,2)+$C3/LOG(3,2)+$C4/LOG(4,2)+$C5/LOG(5,2)+$C6/LOG(6,2)+$C7/LOG(7,2)+$C8/LOG(8,2)+$C9/LOG(9,2)+$C10/LOG(10,2)+$C11/LOG(11,2)+$C12/LOG(12,2)+$C13/LOG(13,2)</f>
        <v>2.2953225349375712</v>
      </c>
    </row>
    <row r="7" spans="1:11" x14ac:dyDescent="0.3">
      <c r="A7" s="19" t="s">
        <v>54</v>
      </c>
      <c r="B7" s="19" t="s">
        <v>55</v>
      </c>
      <c r="C7" s="20">
        <v>0</v>
      </c>
      <c r="D7" s="32">
        <v>-0.94</v>
      </c>
      <c r="G7" s="4" t="s">
        <v>47</v>
      </c>
      <c r="H7">
        <f>1/LOG(2,2)+1/LOG(3,2)+1/LOG(4,2)</f>
        <v>2.1309297535714573</v>
      </c>
      <c r="I7">
        <f>1/LOG(2,2)+1/LOG(3,2)+1/LOG(4,2)+1/LOG(5,2)+1/LOG(6,2)</f>
        <v>2.9484591188793918</v>
      </c>
      <c r="J7">
        <f>1/LOG(2,2)+1/LOG(3,2)+1/LOG(4,2)+1/LOG(5,2)+1/LOG(6,2)+1/LOG(7,2)+1/LOG(8,2)+1/LOG(9,2)+0+0+0+0</f>
        <v>3.9534645161064765</v>
      </c>
      <c r="K7">
        <f>1/LOG(2,2)+1/LOG(3,2)+1/LOG(4,2)+1/LOG(5,2)+1/LOG(6,2)+1/LOG(7,2)+1/LOG(8,2)+1/LOG(9,2)+0</f>
        <v>3.9534645161064765</v>
      </c>
    </row>
    <row r="8" spans="1:11" x14ac:dyDescent="0.3">
      <c r="A8" s="19" t="s">
        <v>16</v>
      </c>
      <c r="B8" s="7" t="s">
        <v>14</v>
      </c>
      <c r="C8" s="20">
        <v>0</v>
      </c>
      <c r="D8" s="32">
        <v>-0.96</v>
      </c>
      <c r="G8" s="4" t="s">
        <v>48</v>
      </c>
      <c r="H8">
        <f>H6/H7</f>
        <v>0.46927872602275655</v>
      </c>
      <c r="I8">
        <f>I6/I7</f>
        <v>0.48522855511632268</v>
      </c>
      <c r="J8">
        <f>J6/J7</f>
        <v>0.44167373394786119</v>
      </c>
      <c r="K8">
        <f>K6/K7</f>
        <v>0.5805850857106194</v>
      </c>
    </row>
    <row r="9" spans="1:11" x14ac:dyDescent="0.3">
      <c r="A9" s="13" t="s">
        <v>21</v>
      </c>
      <c r="B9" s="6" t="s">
        <v>20</v>
      </c>
      <c r="C9" s="14">
        <v>1</v>
      </c>
      <c r="D9" s="33">
        <v>-1.05</v>
      </c>
    </row>
    <row r="10" spans="1:11" x14ac:dyDescent="0.3">
      <c r="A10" s="19" t="s">
        <v>6</v>
      </c>
      <c r="B10" s="7" t="s">
        <v>3</v>
      </c>
      <c r="C10" s="20">
        <v>0</v>
      </c>
      <c r="D10" s="32">
        <v>-1.06</v>
      </c>
      <c r="I10" t="s">
        <v>67</v>
      </c>
    </row>
    <row r="11" spans="1:11" x14ac:dyDescent="0.3">
      <c r="A11" s="19" t="s">
        <v>36</v>
      </c>
      <c r="B11" s="7" t="s">
        <v>35</v>
      </c>
      <c r="C11" s="20">
        <v>0</v>
      </c>
      <c r="D11" s="35">
        <v>-1.18</v>
      </c>
    </row>
    <row r="12" spans="1:11" x14ac:dyDescent="0.3">
      <c r="A12" s="13" t="s">
        <v>61</v>
      </c>
      <c r="B12" s="13" t="s">
        <v>60</v>
      </c>
      <c r="C12" s="14">
        <v>1</v>
      </c>
      <c r="D12" s="34">
        <v>-1.36</v>
      </c>
    </row>
    <row r="13" spans="1:11" x14ac:dyDescent="0.3">
      <c r="A13" s="13" t="s">
        <v>19</v>
      </c>
      <c r="B13" s="6" t="s">
        <v>18</v>
      </c>
      <c r="C13" s="14">
        <v>1</v>
      </c>
      <c r="D13" s="33">
        <v>-1.46</v>
      </c>
    </row>
    <row r="14" spans="1:11" x14ac:dyDescent="0.3">
      <c r="A14" s="13" t="s">
        <v>42</v>
      </c>
      <c r="B14" s="6" t="s">
        <v>12</v>
      </c>
      <c r="C14" s="14">
        <v>1</v>
      </c>
      <c r="D14" s="33">
        <v>-1.75</v>
      </c>
    </row>
    <row r="15" spans="1:11" x14ac:dyDescent="0.3">
      <c r="A15" s="13" t="s">
        <v>28</v>
      </c>
      <c r="B15" s="6" t="s">
        <v>27</v>
      </c>
      <c r="C15" s="14">
        <v>1</v>
      </c>
      <c r="D15" s="31">
        <v>-1.91</v>
      </c>
    </row>
    <row r="16" spans="1:11" x14ac:dyDescent="0.3">
      <c r="A16" s="19" t="s">
        <v>30</v>
      </c>
      <c r="B16" s="7">
        <v>4242</v>
      </c>
      <c r="C16" s="20">
        <v>0</v>
      </c>
      <c r="D16" s="32">
        <v>-2</v>
      </c>
    </row>
    <row r="17" spans="1:4" x14ac:dyDescent="0.3">
      <c r="A17" s="13" t="s">
        <v>5</v>
      </c>
      <c r="B17" s="6" t="s">
        <v>2</v>
      </c>
      <c r="C17" s="14">
        <v>1</v>
      </c>
      <c r="D17" s="31">
        <v>-2.15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331A-DD01-43DA-AF3A-932E9F0A8DCE}">
  <dimension ref="A1:I17"/>
  <sheetViews>
    <sheetView zoomScale="102" zoomScaleNormal="102" workbookViewId="0">
      <selection activeCell="A6" sqref="A6:A17"/>
    </sheetView>
  </sheetViews>
  <sheetFormatPr defaultRowHeight="14.4" x14ac:dyDescent="0.3"/>
  <cols>
    <col min="1" max="1" width="16.44140625" customWidth="1"/>
    <col min="2" max="2" width="21.44140625" customWidth="1"/>
    <col min="3" max="3" width="13.77734375" customWidth="1"/>
    <col min="4" max="4" width="10.33203125" customWidth="1"/>
  </cols>
  <sheetData>
    <row r="1" spans="1:9" x14ac:dyDescent="0.3">
      <c r="A1" s="1" t="s">
        <v>0</v>
      </c>
      <c r="B1" s="1" t="s">
        <v>1</v>
      </c>
      <c r="C1" s="1" t="s">
        <v>41</v>
      </c>
      <c r="D1" s="3" t="s">
        <v>40</v>
      </c>
    </row>
    <row r="2" spans="1:9" x14ac:dyDescent="0.3">
      <c r="A2" s="1" t="s">
        <v>28</v>
      </c>
      <c r="B2" s="6" t="s">
        <v>27</v>
      </c>
      <c r="C2" s="1">
        <v>1</v>
      </c>
      <c r="D2" s="58">
        <v>-659.1</v>
      </c>
      <c r="F2" s="4" t="s">
        <v>44</v>
      </c>
      <c r="G2">
        <v>3</v>
      </c>
      <c r="H2">
        <v>5</v>
      </c>
      <c r="I2">
        <v>9</v>
      </c>
    </row>
    <row r="3" spans="1:9" x14ac:dyDescent="0.3">
      <c r="A3" s="1" t="s">
        <v>21</v>
      </c>
      <c r="B3" s="6" t="s">
        <v>20</v>
      </c>
      <c r="C3" s="1">
        <v>1</v>
      </c>
      <c r="D3" s="58">
        <v>-653.45000000000005</v>
      </c>
      <c r="F3" s="4" t="s">
        <v>45</v>
      </c>
      <c r="G3">
        <f>SUM(C2:C4)</f>
        <v>3</v>
      </c>
      <c r="H3">
        <v>4</v>
      </c>
      <c r="I3">
        <v>5</v>
      </c>
    </row>
    <row r="4" spans="1:9" x14ac:dyDescent="0.3">
      <c r="A4" s="1" t="s">
        <v>5</v>
      </c>
      <c r="B4" s="6" t="s">
        <v>2</v>
      </c>
      <c r="C4" s="1">
        <v>1</v>
      </c>
      <c r="D4" s="58">
        <v>-651.41</v>
      </c>
      <c r="F4" s="4" t="s">
        <v>46</v>
      </c>
      <c r="G4">
        <f>$C2/LOG(2,2)+$C3/LOG(3,2)+$C4/LOG(4,2)</f>
        <v>2.1309297535714573</v>
      </c>
      <c r="H4">
        <f>$C2/LOG(2,2)+$C3/LOG(3,2)+$C4/LOG(4,2)+$C5/LOG(5,2)+$C6/LOG(6,2)</f>
        <v>2.5177825608059989</v>
      </c>
      <c r="I4">
        <f>$C2/LOG(2,2)+$C3/LOG(3,2)+$C4/LOG(4,2)+$C5/LOG(5,2)+$C6/LOG(6,2)+C7/LOG(7,2)+$C8/LOG(8,2)+$C9/LOG(9,2)+$C10/LOG(10,2)</f>
        <v>3.4904846203637314</v>
      </c>
    </row>
    <row r="5" spans="1:9" x14ac:dyDescent="0.3">
      <c r="A5" s="1" t="s">
        <v>15</v>
      </c>
      <c r="B5" s="7" t="s">
        <v>13</v>
      </c>
      <c r="C5" s="1">
        <v>0</v>
      </c>
      <c r="D5" s="58">
        <v>-639.62</v>
      </c>
      <c r="F5" s="4" t="s">
        <v>47</v>
      </c>
      <c r="G5">
        <f>1/LOG(2,2)+1/LOG(3,2)+1/LOG(4,2)</f>
        <v>2.1309297535714573</v>
      </c>
      <c r="H5">
        <f>1/LOG(2,2)+1/LOG(3,2)+1/LOG(4,2)+1/LOG(5,2)+1/LOG(6,2)</f>
        <v>2.9484591188793918</v>
      </c>
      <c r="I5">
        <f>1/LOG(2,2)+1/LOG(3,2)+1/LOG(4,2)+1/LOG(5,2)+1/LOG(6,2)+1/LOG(7,2)+1/LOG(8,2)+1/LOG(9,2)+0</f>
        <v>3.9534645161064765</v>
      </c>
    </row>
    <row r="6" spans="1:9" x14ac:dyDescent="0.3">
      <c r="A6" s="60" t="s">
        <v>57</v>
      </c>
      <c r="B6" s="13" t="s">
        <v>58</v>
      </c>
      <c r="C6" s="1">
        <v>1</v>
      </c>
      <c r="D6" s="59">
        <v>-639.29999999999995</v>
      </c>
      <c r="F6" s="4" t="s">
        <v>48</v>
      </c>
      <c r="G6">
        <f>G4/G5</f>
        <v>1</v>
      </c>
      <c r="H6">
        <f>H4/H5</f>
        <v>0.85393165015729355</v>
      </c>
      <c r="I6">
        <f>I4/I5</f>
        <v>0.88289261384374196</v>
      </c>
    </row>
    <row r="7" spans="1:9" x14ac:dyDescent="0.3">
      <c r="A7" s="60" t="s">
        <v>19</v>
      </c>
      <c r="B7" s="6" t="s">
        <v>18</v>
      </c>
      <c r="C7" s="1">
        <v>1</v>
      </c>
      <c r="D7" s="58">
        <v>-634.26</v>
      </c>
      <c r="F7" s="4"/>
    </row>
    <row r="8" spans="1:9" x14ac:dyDescent="0.3">
      <c r="A8" s="60" t="s">
        <v>30</v>
      </c>
      <c r="B8" s="7">
        <v>4242</v>
      </c>
      <c r="C8" s="1">
        <v>0</v>
      </c>
      <c r="D8" s="58">
        <v>-629.91</v>
      </c>
      <c r="F8" s="4"/>
    </row>
    <row r="9" spans="1:9" x14ac:dyDescent="0.3">
      <c r="A9" s="60" t="s">
        <v>32</v>
      </c>
      <c r="B9" s="6" t="s">
        <v>33</v>
      </c>
      <c r="C9" s="1">
        <v>1</v>
      </c>
      <c r="D9" s="58">
        <v>-628.21</v>
      </c>
      <c r="F9" s="4"/>
    </row>
    <row r="10" spans="1:9" x14ac:dyDescent="0.3">
      <c r="A10" s="60" t="s">
        <v>61</v>
      </c>
      <c r="B10" s="13" t="s">
        <v>60</v>
      </c>
      <c r="C10" s="1">
        <v>1</v>
      </c>
      <c r="D10" s="59">
        <v>-624.59</v>
      </c>
      <c r="F10" s="4"/>
    </row>
    <row r="11" spans="1:9" x14ac:dyDescent="0.3">
      <c r="A11" s="60" t="s">
        <v>42</v>
      </c>
      <c r="B11" s="6" t="s">
        <v>12</v>
      </c>
      <c r="C11" s="1">
        <v>1</v>
      </c>
      <c r="D11" s="58">
        <v>-623.29999999999995</v>
      </c>
      <c r="F11" s="4"/>
    </row>
    <row r="12" spans="1:9" x14ac:dyDescent="0.3">
      <c r="A12" s="60" t="s">
        <v>16</v>
      </c>
      <c r="B12" s="7" t="s">
        <v>14</v>
      </c>
      <c r="C12" s="1">
        <v>0</v>
      </c>
      <c r="D12" s="58">
        <v>-616.44000000000005</v>
      </c>
      <c r="F12" s="4"/>
    </row>
    <row r="13" spans="1:9" x14ac:dyDescent="0.3">
      <c r="A13" s="60" t="s">
        <v>6</v>
      </c>
      <c r="B13" s="7" t="s">
        <v>3</v>
      </c>
      <c r="C13" s="1">
        <v>0</v>
      </c>
      <c r="D13" s="58">
        <v>-615.51</v>
      </c>
      <c r="F13" s="4"/>
    </row>
    <row r="14" spans="1:9" x14ac:dyDescent="0.3">
      <c r="A14" s="60" t="s">
        <v>36</v>
      </c>
      <c r="B14" s="7" t="s">
        <v>35</v>
      </c>
      <c r="C14" s="1">
        <v>0</v>
      </c>
      <c r="D14" s="58">
        <v>-607.1</v>
      </c>
      <c r="F14" s="4"/>
    </row>
    <row r="15" spans="1:9" x14ac:dyDescent="0.3">
      <c r="A15" s="60" t="s">
        <v>7</v>
      </c>
      <c r="B15" s="7" t="s">
        <v>4</v>
      </c>
      <c r="C15" s="1">
        <v>0</v>
      </c>
      <c r="D15" s="58">
        <v>-593.89</v>
      </c>
      <c r="F15" s="4"/>
    </row>
    <row r="16" spans="1:9" x14ac:dyDescent="0.3">
      <c r="A16" s="60" t="s">
        <v>17</v>
      </c>
      <c r="B16" s="7">
        <v>2546</v>
      </c>
      <c r="C16" s="1">
        <v>0</v>
      </c>
      <c r="D16" s="58">
        <v>-587.14</v>
      </c>
      <c r="F16" s="4"/>
    </row>
    <row r="17" spans="1:6" x14ac:dyDescent="0.3">
      <c r="A17" s="60" t="s">
        <v>54</v>
      </c>
      <c r="B17" s="19" t="s">
        <v>55</v>
      </c>
      <c r="C17" s="1">
        <v>0</v>
      </c>
      <c r="D17" s="59">
        <v>-501.11</v>
      </c>
      <c r="F17" s="4"/>
    </row>
  </sheetData>
  <sortState xmlns:xlrd2="http://schemas.microsoft.com/office/spreadsheetml/2017/richdata2" ref="A2:D17">
    <sortCondition ref="D1:D1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5BD6-540F-4395-BCE7-FA933B6BF20D}">
  <dimension ref="A1:L38"/>
  <sheetViews>
    <sheetView workbookViewId="0">
      <selection activeCell="E19" sqref="E19"/>
    </sheetView>
  </sheetViews>
  <sheetFormatPr defaultRowHeight="14.4" x14ac:dyDescent="0.3"/>
  <cols>
    <col min="1" max="1" width="14.6640625" customWidth="1"/>
    <col min="2" max="2" width="13.109375" customWidth="1"/>
    <col min="3" max="3" width="12.6640625" customWidth="1"/>
    <col min="4" max="4" width="15.109375" customWidth="1"/>
    <col min="10" max="10" width="14.77734375" customWidth="1"/>
    <col min="13" max="13" width="8.88671875" customWidth="1"/>
    <col min="14" max="14" width="13.6640625" customWidth="1"/>
  </cols>
  <sheetData>
    <row r="1" spans="1:11" x14ac:dyDescent="0.3">
      <c r="A1" s="1" t="s">
        <v>0</v>
      </c>
      <c r="B1" s="1" t="s">
        <v>1</v>
      </c>
      <c r="C1" s="1" t="s">
        <v>41</v>
      </c>
      <c r="D1" s="1" t="s">
        <v>82</v>
      </c>
    </row>
    <row r="2" spans="1:11" x14ac:dyDescent="0.3">
      <c r="A2" s="60" t="s">
        <v>28</v>
      </c>
      <c r="B2" s="6" t="s">
        <v>27</v>
      </c>
      <c r="C2" s="1">
        <v>1</v>
      </c>
      <c r="D2" s="61">
        <v>0.18049999999999999</v>
      </c>
    </row>
    <row r="3" spans="1:11" x14ac:dyDescent="0.3">
      <c r="A3" s="60" t="s">
        <v>21</v>
      </c>
      <c r="B3" s="6" t="s">
        <v>20</v>
      </c>
      <c r="C3" s="1">
        <v>1</v>
      </c>
      <c r="D3" s="61">
        <v>0.18260000000000001</v>
      </c>
      <c r="G3" s="4" t="s">
        <v>44</v>
      </c>
      <c r="H3">
        <v>3</v>
      </c>
      <c r="I3">
        <v>5</v>
      </c>
      <c r="J3">
        <v>9</v>
      </c>
      <c r="K3">
        <v>12</v>
      </c>
    </row>
    <row r="4" spans="1:11" x14ac:dyDescent="0.3">
      <c r="A4" s="60" t="s">
        <v>32</v>
      </c>
      <c r="B4" s="6" t="s">
        <v>33</v>
      </c>
      <c r="C4" s="1">
        <v>1</v>
      </c>
      <c r="D4" s="61">
        <v>0.189</v>
      </c>
      <c r="G4" s="4" t="s">
        <v>45</v>
      </c>
      <c r="H4">
        <f>SUM(C2:C4)</f>
        <v>3</v>
      </c>
      <c r="I4">
        <f>SUM(C2:C6)</f>
        <v>3</v>
      </c>
      <c r="J4">
        <f>SUM(C2:C10)</f>
        <v>6</v>
      </c>
      <c r="K4">
        <f>SUM(C2:C13)</f>
        <v>7</v>
      </c>
    </row>
    <row r="5" spans="1:11" x14ac:dyDescent="0.3">
      <c r="A5" s="60" t="s">
        <v>16</v>
      </c>
      <c r="B5" s="7" t="s">
        <v>14</v>
      </c>
      <c r="C5" s="1">
        <v>0</v>
      </c>
      <c r="D5" s="61">
        <v>0.20399999999999999</v>
      </c>
      <c r="G5" s="4" t="s">
        <v>46</v>
      </c>
      <c r="H5">
        <f>$C2/LOG(2,2)+$C3/LOG(3,2)+$C4/LOG(4,2)</f>
        <v>2.1309297535714573</v>
      </c>
      <c r="I5">
        <f>$C2/LOG(2,2)+$C3/LOG(3,2)+$C4/LOG(4,2)+$C5/LOG(5,2)+$C6/LOG(6,2)</f>
        <v>2.1309297535714573</v>
      </c>
      <c r="J5">
        <f>$C2/LOG(2,2)+$C3/LOG(3,2)+$C4/LOG(4,2)+$C5/LOG(5,2)+$C6/LOG(6,2)+C7/LOG(7,2)+$C8/LOG(8,2)+$C9/LOG(9,2)+$C10/LOG(10,2)</f>
        <v>3.135935150798542</v>
      </c>
      <c r="K5">
        <f>$C2/LOG(2,2)+$C3/LOG(3,2)+$C4/LOG(4,2)+$C5/LOG(5,2)+$C6/LOG(6,2)+$C7/LOG(7,2)+$C8/LOG(8,2)+$C9/LOG(9,2)+$C10/LOG(10,2)+$C11/LOG(11,2)+$C12/LOG(12,2)+$C13/LOG(13,2)</f>
        <v>3.4249999771164297</v>
      </c>
    </row>
    <row r="6" spans="1:11" x14ac:dyDescent="0.3">
      <c r="A6" s="60" t="s">
        <v>7</v>
      </c>
      <c r="B6" s="7" t="s">
        <v>4</v>
      </c>
      <c r="C6" s="1">
        <v>0</v>
      </c>
      <c r="D6" s="61">
        <v>0.20499999999999999</v>
      </c>
      <c r="G6" s="4" t="s">
        <v>47</v>
      </c>
      <c r="H6">
        <f>1/LOG(2,2)+1/LOG(3,2)+1/LOG(4,2)</f>
        <v>2.1309297535714573</v>
      </c>
      <c r="I6">
        <f>1/LOG(2,2)+1/LOG(3,2)+1/LOG(4,2)+1/LOG(5,2)+1/LOG(6,2)</f>
        <v>2.9484591188793918</v>
      </c>
      <c r="J6">
        <f>1/LOG(2,2)+1/LOG(3,2)+1/LOG(4,2)+1/LOG(5,2)+1/LOG(6,2)+1/LOG(7,2)+1/LOG(8,2)+1/LOG(9,2)+0+0+0+0</f>
        <v>3.9534645161064765</v>
      </c>
      <c r="K6">
        <f>1/LOG(2,2)+1/LOG(3,2)+1/LOG(4,2)+1/LOG(5,2)+1/LOG(6,2)+1/LOG(7,2)+1/LOG(8,2)+1/LOG(9,2)+0</f>
        <v>3.9534645161064765</v>
      </c>
    </row>
    <row r="7" spans="1:11" x14ac:dyDescent="0.3">
      <c r="A7" s="60" t="s">
        <v>57</v>
      </c>
      <c r="B7" s="13" t="s">
        <v>58</v>
      </c>
      <c r="C7" s="1">
        <v>1</v>
      </c>
      <c r="D7" s="54">
        <v>0.2079</v>
      </c>
      <c r="G7" s="4" t="s">
        <v>48</v>
      </c>
      <c r="H7">
        <f>H5/H6</f>
        <v>1</v>
      </c>
      <c r="I7">
        <f>I5/I6</f>
        <v>0.72272657264495177</v>
      </c>
      <c r="J7">
        <f>J5/J6</f>
        <v>0.79321191274708369</v>
      </c>
      <c r="K7">
        <f>K5/K6</f>
        <v>0.86632875119099362</v>
      </c>
    </row>
    <row r="8" spans="1:11" x14ac:dyDescent="0.3">
      <c r="A8" s="60" t="s">
        <v>19</v>
      </c>
      <c r="B8" s="6" t="s">
        <v>18</v>
      </c>
      <c r="C8" s="1">
        <v>1</v>
      </c>
      <c r="D8" s="61">
        <v>0.218</v>
      </c>
    </row>
    <row r="9" spans="1:11" x14ac:dyDescent="0.3">
      <c r="A9" s="60" t="s">
        <v>5</v>
      </c>
      <c r="B9" s="6" t="s">
        <v>2</v>
      </c>
      <c r="C9" s="1">
        <v>1</v>
      </c>
      <c r="D9" s="61">
        <v>0.22700000000000001</v>
      </c>
    </row>
    <row r="10" spans="1:11" x14ac:dyDescent="0.3">
      <c r="A10" s="60" t="s">
        <v>17</v>
      </c>
      <c r="B10" s="7">
        <v>2546</v>
      </c>
      <c r="C10" s="1">
        <v>0</v>
      </c>
      <c r="D10" s="61">
        <v>0.245</v>
      </c>
      <c r="G10" s="4"/>
    </row>
    <row r="11" spans="1:11" x14ac:dyDescent="0.3">
      <c r="A11" s="60" t="s">
        <v>61</v>
      </c>
      <c r="B11" s="13" t="s">
        <v>60</v>
      </c>
      <c r="C11" s="1">
        <v>1</v>
      </c>
      <c r="D11" s="54">
        <v>0.25180000000000002</v>
      </c>
    </row>
    <row r="12" spans="1:11" x14ac:dyDescent="0.3">
      <c r="A12" s="60" t="s">
        <v>15</v>
      </c>
      <c r="B12" s="7" t="s">
        <v>13</v>
      </c>
      <c r="C12" s="1">
        <v>0</v>
      </c>
      <c r="D12" s="61">
        <v>0.253</v>
      </c>
    </row>
    <row r="13" spans="1:11" x14ac:dyDescent="0.3">
      <c r="A13" s="60" t="s">
        <v>6</v>
      </c>
      <c r="B13" s="7" t="s">
        <v>3</v>
      </c>
      <c r="C13" s="1">
        <v>0</v>
      </c>
      <c r="D13" s="61">
        <v>0.29699999999999999</v>
      </c>
    </row>
    <row r="14" spans="1:11" x14ac:dyDescent="0.3">
      <c r="A14" s="60" t="s">
        <v>42</v>
      </c>
      <c r="B14" s="6" t="s">
        <v>12</v>
      </c>
      <c r="C14" s="1">
        <v>1</v>
      </c>
      <c r="D14" s="61">
        <v>0.29699999999999999</v>
      </c>
    </row>
    <row r="15" spans="1:11" x14ac:dyDescent="0.3">
      <c r="A15" s="60" t="s">
        <v>36</v>
      </c>
      <c r="B15" s="7" t="s">
        <v>35</v>
      </c>
      <c r="C15" s="1">
        <v>0</v>
      </c>
      <c r="D15" s="61">
        <v>0.29799999999999999</v>
      </c>
    </row>
    <row r="16" spans="1:11" x14ac:dyDescent="0.3">
      <c r="A16" s="60" t="s">
        <v>30</v>
      </c>
      <c r="B16" s="7">
        <v>4242</v>
      </c>
      <c r="C16" s="1">
        <v>0</v>
      </c>
      <c r="D16" s="61">
        <v>0.33600000000000002</v>
      </c>
    </row>
    <row r="17" spans="1:12" x14ac:dyDescent="0.3">
      <c r="A17" s="60" t="s">
        <v>54</v>
      </c>
      <c r="B17" s="19" t="s">
        <v>55</v>
      </c>
      <c r="C17" s="1">
        <v>0</v>
      </c>
      <c r="D17" s="54">
        <v>0.3498</v>
      </c>
    </row>
    <row r="19" spans="1:12" x14ac:dyDescent="0.3">
      <c r="E19" s="50"/>
      <c r="F19" s="50"/>
      <c r="G19" s="50"/>
    </row>
    <row r="21" spans="1:12" ht="31.2" x14ac:dyDescent="0.6">
      <c r="B21" s="41"/>
    </row>
    <row r="22" spans="1:12" x14ac:dyDescent="0.3">
      <c r="L22" s="10"/>
    </row>
    <row r="23" spans="1:12" x14ac:dyDescent="0.3">
      <c r="L23" s="11"/>
    </row>
    <row r="24" spans="1:12" x14ac:dyDescent="0.3">
      <c r="L24" s="11"/>
    </row>
    <row r="25" spans="1:12" x14ac:dyDescent="0.3">
      <c r="K25" s="11"/>
      <c r="L25" s="11"/>
    </row>
    <row r="26" spans="1:12" x14ac:dyDescent="0.3">
      <c r="K26" s="11"/>
      <c r="L26" s="11"/>
    </row>
    <row r="27" spans="1:12" x14ac:dyDescent="0.3">
      <c r="K27" s="11"/>
      <c r="L27" s="11"/>
    </row>
    <row r="28" spans="1:12" x14ac:dyDescent="0.3">
      <c r="K28" s="11"/>
      <c r="L28" s="11"/>
    </row>
    <row r="29" spans="1:12" x14ac:dyDescent="0.3">
      <c r="K29" s="11"/>
      <c r="L29" s="11"/>
    </row>
    <row r="30" spans="1:12" x14ac:dyDescent="0.3">
      <c r="K30" s="11"/>
      <c r="L30" s="11"/>
    </row>
    <row r="31" spans="1:12" x14ac:dyDescent="0.3">
      <c r="K31" s="11"/>
      <c r="L31" s="11"/>
    </row>
    <row r="32" spans="1:12" x14ac:dyDescent="0.3">
      <c r="K32" s="11"/>
      <c r="L32" s="11"/>
    </row>
    <row r="33" spans="11:12" x14ac:dyDescent="0.3">
      <c r="K33" s="11"/>
      <c r="L33" s="11"/>
    </row>
    <row r="34" spans="11:12" x14ac:dyDescent="0.3">
      <c r="K34" s="11"/>
      <c r="L34" s="11"/>
    </row>
    <row r="35" spans="11:12" x14ac:dyDescent="0.3">
      <c r="K35" s="11"/>
      <c r="L35" s="11"/>
    </row>
    <row r="36" spans="11:12" x14ac:dyDescent="0.3">
      <c r="K36" s="11"/>
      <c r="L36" s="11"/>
    </row>
    <row r="37" spans="11:12" x14ac:dyDescent="0.3">
      <c r="K37" s="11"/>
      <c r="L37" s="11"/>
    </row>
    <row r="38" spans="11:12" x14ac:dyDescent="0.3">
      <c r="K38" s="11"/>
      <c r="L38" s="11"/>
    </row>
  </sheetData>
  <sortState xmlns:xlrd2="http://schemas.microsoft.com/office/spreadsheetml/2017/richdata2" ref="A2:D17">
    <sortCondition ref="D2:D1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EB63-4C35-4198-8CF1-3D092195CD09}">
  <dimension ref="A1:K17"/>
  <sheetViews>
    <sheetView workbookViewId="0">
      <selection activeCell="D19" sqref="D19"/>
    </sheetView>
  </sheetViews>
  <sheetFormatPr defaultRowHeight="14.4" x14ac:dyDescent="0.3"/>
  <cols>
    <col min="1" max="1" width="17.77734375" customWidth="1"/>
    <col min="2" max="2" width="21.77734375" customWidth="1"/>
    <col min="3" max="3" width="13.109375" customWidth="1"/>
  </cols>
  <sheetData>
    <row r="1" spans="1:11" x14ac:dyDescent="0.3">
      <c r="A1" s="1" t="s">
        <v>0</v>
      </c>
      <c r="B1" s="1" t="s">
        <v>1</v>
      </c>
      <c r="C1" s="1" t="s">
        <v>41</v>
      </c>
      <c r="D1" s="1" t="s">
        <v>63</v>
      </c>
    </row>
    <row r="2" spans="1:11" x14ac:dyDescent="0.3">
      <c r="A2" s="19" t="s">
        <v>16</v>
      </c>
      <c r="B2" s="7" t="s">
        <v>14</v>
      </c>
      <c r="C2" s="20">
        <v>0</v>
      </c>
      <c r="D2" s="36">
        <v>33.19</v>
      </c>
    </row>
    <row r="3" spans="1:11" x14ac:dyDescent="0.3">
      <c r="A3" s="13" t="s">
        <v>42</v>
      </c>
      <c r="B3" s="6" t="s">
        <v>12</v>
      </c>
      <c r="C3" s="14">
        <v>1</v>
      </c>
      <c r="D3" s="30">
        <v>36.06</v>
      </c>
    </row>
    <row r="4" spans="1:11" x14ac:dyDescent="0.3">
      <c r="A4" s="19" t="s">
        <v>36</v>
      </c>
      <c r="B4" s="7" t="s">
        <v>35</v>
      </c>
      <c r="C4" s="20">
        <v>0</v>
      </c>
      <c r="D4" s="36">
        <v>40.4</v>
      </c>
      <c r="G4" s="4" t="s">
        <v>44</v>
      </c>
      <c r="H4">
        <v>3</v>
      </c>
      <c r="I4">
        <v>5</v>
      </c>
      <c r="J4">
        <v>9</v>
      </c>
      <c r="K4">
        <v>12</v>
      </c>
    </row>
    <row r="5" spans="1:11" x14ac:dyDescent="0.3">
      <c r="A5" s="13" t="s">
        <v>5</v>
      </c>
      <c r="B5" s="6" t="s">
        <v>2</v>
      </c>
      <c r="C5" s="14">
        <v>1</v>
      </c>
      <c r="D5" s="30">
        <v>40.75</v>
      </c>
      <c r="G5" s="4" t="s">
        <v>45</v>
      </c>
      <c r="H5">
        <f>SUM(C2:C4)</f>
        <v>1</v>
      </c>
      <c r="I5">
        <f>SUM(C2:C6)</f>
        <v>2</v>
      </c>
      <c r="J5">
        <f>SUM(C2:C10)</f>
        <v>4</v>
      </c>
      <c r="K5">
        <f>SUM(C2:C13)</f>
        <v>6</v>
      </c>
    </row>
    <row r="6" spans="1:11" x14ac:dyDescent="0.3">
      <c r="A6" s="19" t="s">
        <v>6</v>
      </c>
      <c r="B6" s="7" t="s">
        <v>3</v>
      </c>
      <c r="C6" s="20">
        <v>0</v>
      </c>
      <c r="D6" s="36">
        <v>43.36</v>
      </c>
      <c r="G6" s="4" t="s">
        <v>46</v>
      </c>
      <c r="H6">
        <f>$C2/LOG(2,2)+$C3/LOG(3,2)+$C4/LOG(4,2)</f>
        <v>0.63092975357145742</v>
      </c>
      <c r="I6">
        <f>$C2/LOG(2,2)+$C3/LOG(3,2)+$C4/LOG(4,2)+$C5/LOG(5,2)+$C6/LOG(6,2)</f>
        <v>1.0616063116448504</v>
      </c>
      <c r="J6">
        <f>$C2/LOG(2,2)+$C3/LOG(3,2)+$C4/LOG(4,2)+$C5/LOG(5,2)+$C6/LOG(6,2)+C7/LOG(7,2)+$C8/LOG(8,2)+$C9/LOG(9,2)+$C10/LOG(10,2)</f>
        <v>1.7511468320862058</v>
      </c>
      <c r="K6">
        <f>$C2/LOG(2,2)+$C3/LOG(3,2)+$C4/LOG(4,2)+$C5/LOG(5,2)+$C6/LOG(6,2)+$C7/LOG(7,2)+$C8/LOG(8,2)+$C9/LOG(9,2)+$C10/LOG(10,2)+$C11/LOG(11,2)+$C12/LOG(12,2)+$C13/LOG(13,2)</f>
        <v>2.3104498128314135</v>
      </c>
    </row>
    <row r="7" spans="1:11" x14ac:dyDescent="0.3">
      <c r="A7" s="13" t="s">
        <v>21</v>
      </c>
      <c r="B7" s="6" t="s">
        <v>20</v>
      </c>
      <c r="C7" s="14">
        <v>1</v>
      </c>
      <c r="D7" s="37">
        <v>44.14</v>
      </c>
      <c r="G7" s="4" t="s">
        <v>47</v>
      </c>
      <c r="H7">
        <f>1/LOG(2,2)+1/LOG(3,2)+1/LOG(4,2)</f>
        <v>2.1309297535714573</v>
      </c>
      <c r="I7">
        <f>1/LOG(2,2)+1/LOG(3,2)+1/LOG(4,2)+1/LOG(5,2)+1/LOG(6,2)</f>
        <v>2.9484591188793918</v>
      </c>
      <c r="J7">
        <f>1/LOG(2,2)+1/LOG(3,2)+1/LOG(4,2)+1/LOG(5,2)+1/LOG(6,2)+1/LOG(7,2)+1/LOG(8,2)+1/LOG(9,2)+0+0+0+0</f>
        <v>3.9534645161064765</v>
      </c>
      <c r="K7">
        <f>1/LOG(2,2)+1/LOG(3,2)+1/LOG(4,2)+1/LOG(5,2)+1/LOG(6,2)+1/LOG(7,2)+1/LOG(8,2)+1/LOG(9,2)+0</f>
        <v>3.9534645161064765</v>
      </c>
    </row>
    <row r="8" spans="1:11" x14ac:dyDescent="0.3">
      <c r="A8" s="13" t="s">
        <v>57</v>
      </c>
      <c r="B8" s="13" t="s">
        <v>58</v>
      </c>
      <c r="C8" s="14">
        <v>1</v>
      </c>
      <c r="D8" s="30">
        <v>47.93</v>
      </c>
      <c r="G8" s="4" t="s">
        <v>48</v>
      </c>
      <c r="H8">
        <f>H6/H7</f>
        <v>0.29608191096586528</v>
      </c>
      <c r="I8">
        <f>I6/I7</f>
        <v>0.36005461457723403</v>
      </c>
      <c r="J8">
        <f>J6/J7</f>
        <v>0.4429398126509056</v>
      </c>
      <c r="K8">
        <f>K6/K7</f>
        <v>0.58441142026660531</v>
      </c>
    </row>
    <row r="9" spans="1:11" x14ac:dyDescent="0.3">
      <c r="A9" s="19" t="s">
        <v>7</v>
      </c>
      <c r="B9" s="7" t="s">
        <v>4</v>
      </c>
      <c r="C9" s="20">
        <v>0</v>
      </c>
      <c r="D9" s="36">
        <v>48.48</v>
      </c>
    </row>
    <row r="10" spans="1:11" x14ac:dyDescent="0.3">
      <c r="A10" s="19" t="s">
        <v>30</v>
      </c>
      <c r="B10" s="7">
        <v>4242</v>
      </c>
      <c r="C10" s="20">
        <v>0</v>
      </c>
      <c r="D10" s="36">
        <v>51.49</v>
      </c>
    </row>
    <row r="11" spans="1:11" x14ac:dyDescent="0.3">
      <c r="A11" s="13" t="s">
        <v>32</v>
      </c>
      <c r="B11" s="6" t="s">
        <v>33</v>
      </c>
      <c r="C11" s="14">
        <v>1</v>
      </c>
      <c r="D11" s="30">
        <v>51.63</v>
      </c>
    </row>
    <row r="12" spans="1:11" x14ac:dyDescent="0.3">
      <c r="A12" s="19" t="s">
        <v>15</v>
      </c>
      <c r="B12" s="7" t="s">
        <v>13</v>
      </c>
      <c r="C12" s="20">
        <v>0</v>
      </c>
      <c r="D12" s="36">
        <v>53.56</v>
      </c>
    </row>
    <row r="13" spans="1:11" x14ac:dyDescent="0.3">
      <c r="A13" s="13" t="s">
        <v>28</v>
      </c>
      <c r="B13" s="6" t="s">
        <v>27</v>
      </c>
      <c r="C13" s="14">
        <v>1</v>
      </c>
      <c r="D13" s="37">
        <v>54.09</v>
      </c>
    </row>
    <row r="14" spans="1:11" x14ac:dyDescent="0.3">
      <c r="A14" s="13" t="s">
        <v>19</v>
      </c>
      <c r="B14" s="6" t="s">
        <v>18</v>
      </c>
      <c r="C14" s="14">
        <v>1</v>
      </c>
      <c r="D14" s="30">
        <v>54.41</v>
      </c>
    </row>
    <row r="15" spans="1:11" x14ac:dyDescent="0.3">
      <c r="A15" s="19" t="s">
        <v>17</v>
      </c>
      <c r="B15" s="7">
        <v>2546</v>
      </c>
      <c r="C15" s="20">
        <v>0</v>
      </c>
      <c r="D15" s="36">
        <v>57.1</v>
      </c>
    </row>
    <row r="16" spans="1:11" x14ac:dyDescent="0.3">
      <c r="A16" s="13" t="s">
        <v>61</v>
      </c>
      <c r="B16" s="13" t="s">
        <v>60</v>
      </c>
      <c r="C16" s="14">
        <v>1</v>
      </c>
      <c r="D16" s="30">
        <v>59.51</v>
      </c>
    </row>
    <row r="17" spans="1:4" x14ac:dyDescent="0.3">
      <c r="A17" s="19" t="s">
        <v>54</v>
      </c>
      <c r="B17" s="19" t="s">
        <v>55</v>
      </c>
      <c r="C17" s="20">
        <v>0</v>
      </c>
      <c r="D17" s="36">
        <v>79.819999999999993</v>
      </c>
    </row>
  </sheetData>
  <sortState xmlns:xlrd2="http://schemas.microsoft.com/office/spreadsheetml/2017/richdata2" ref="A2:D17">
    <sortCondition ref="D2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CuSOD</vt:lpstr>
      <vt:lpstr>Lapas2</vt:lpstr>
      <vt:lpstr>Lapas3</vt:lpstr>
      <vt:lpstr>NDCG</vt:lpstr>
      <vt:lpstr>DDGemb</vt:lpstr>
      <vt:lpstr>DynaMut2</vt:lpstr>
      <vt:lpstr>EvoEF2</vt:lpstr>
      <vt:lpstr>DispHred</vt:lpstr>
      <vt:lpstr>FoldX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Gustė Pažūsytė</dc:creator>
  <cp:lastModifiedBy>Gustė Pažūsytė</cp:lastModifiedBy>
  <dcterms:created xsi:type="dcterms:W3CDTF">2025-02-13T22:25:12Z</dcterms:created>
  <dcterms:modified xsi:type="dcterms:W3CDTF">2025-06-02T13:30:13Z</dcterms:modified>
</cp:coreProperties>
</file>