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lmanfaris/Documents/Kuliah/Semester 4/Prak SCPK/latres/"/>
    </mc:Choice>
  </mc:AlternateContent>
  <xr:revisionPtr revIDLastSave="0" documentId="13_ncr:1_{4B1A2205-E434-3C4A-BE1B-163C18225303}" xr6:coauthVersionLast="47" xr6:coauthVersionMax="47" xr10:uidLastSave="{00000000-0000-0000-0000-000000000000}"/>
  <bookViews>
    <workbookView xWindow="0" yWindow="500" windowWidth="33600" windowHeight="18840" activeTab="1" xr2:uid="{566B1A93-8D4E-174C-90CC-9A6E6F700E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7" i="2" l="1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38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I16" i="1" l="1"/>
  <c r="K11" i="1" s="1"/>
  <c r="K10" i="1" l="1"/>
  <c r="K15" i="1"/>
  <c r="K14" i="1"/>
  <c r="K13" i="1"/>
  <c r="K12" i="1"/>
  <c r="O53" i="1" l="1"/>
  <c r="O41" i="1"/>
  <c r="O43" i="1"/>
  <c r="O55" i="1"/>
  <c r="O44" i="1"/>
  <c r="O56" i="1"/>
  <c r="O45" i="1"/>
  <c r="O57" i="1"/>
  <c r="O46" i="1"/>
  <c r="O58" i="1"/>
  <c r="O47" i="1"/>
  <c r="O59" i="1"/>
  <c r="O48" i="1"/>
  <c r="O60" i="1"/>
  <c r="O49" i="1"/>
  <c r="O61" i="1"/>
  <c r="O42" i="1"/>
  <c r="O54" i="1"/>
  <c r="O50" i="1"/>
  <c r="O63" i="1"/>
  <c r="O62" i="1"/>
  <c r="O51" i="1"/>
  <c r="O52" i="1"/>
  <c r="O64" i="1"/>
  <c r="R55" i="1" l="1"/>
  <c r="R52" i="1"/>
  <c r="R62" i="1"/>
  <c r="R50" i="1"/>
  <c r="R42" i="1"/>
  <c r="R43" i="1"/>
  <c r="R59" i="1"/>
  <c r="O65" i="1"/>
  <c r="R63" i="1" s="1"/>
  <c r="R41" i="1"/>
  <c r="R47" i="1"/>
  <c r="R46" i="1"/>
  <c r="R54" i="1"/>
  <c r="R49" i="1"/>
  <c r="R64" i="1"/>
  <c r="R48" i="1"/>
  <c r="R51" i="1" l="1"/>
  <c r="R60" i="1"/>
  <c r="R44" i="1"/>
  <c r="R66" i="1" s="1"/>
  <c r="R61" i="1"/>
  <c r="R56" i="1"/>
  <c r="R57" i="1"/>
  <c r="R45" i="1"/>
  <c r="R53" i="1"/>
  <c r="R58" i="1"/>
  <c r="R65" i="1" l="1"/>
</calcChain>
</file>

<file path=xl/sharedStrings.xml><?xml version="1.0" encoding="utf-8"?>
<sst xmlns="http://schemas.openxmlformats.org/spreadsheetml/2006/main" count="325" uniqueCount="78">
  <si>
    <t>Alternatif</t>
  </si>
  <si>
    <t>Nama</t>
  </si>
  <si>
    <t>A1</t>
  </si>
  <si>
    <t>Alcatel 1S</t>
  </si>
  <si>
    <t>A2</t>
  </si>
  <si>
    <t>Alcatel 1SE</t>
  </si>
  <si>
    <t>A3</t>
  </si>
  <si>
    <t>Zenfone 4 Max</t>
  </si>
  <si>
    <t>A4</t>
  </si>
  <si>
    <t>Infinix Hot 10 Play</t>
  </si>
  <si>
    <t>A5</t>
  </si>
  <si>
    <t>Nokia C3</t>
  </si>
  <si>
    <t>A6</t>
  </si>
  <si>
    <t>Oppo A11</t>
  </si>
  <si>
    <t>A7</t>
  </si>
  <si>
    <t>Oppo A15</t>
  </si>
  <si>
    <t>A8</t>
  </si>
  <si>
    <t>Oppo A11K</t>
  </si>
  <si>
    <t>A9</t>
  </si>
  <si>
    <t>Poco M3</t>
  </si>
  <si>
    <t>A10</t>
  </si>
  <si>
    <t>Realme C20</t>
  </si>
  <si>
    <t>A11</t>
  </si>
  <si>
    <t>Realme C11</t>
  </si>
  <si>
    <t>A12</t>
  </si>
  <si>
    <t>Realme C21</t>
  </si>
  <si>
    <t>A13</t>
  </si>
  <si>
    <t>Samsung Galaxy A02s</t>
  </si>
  <si>
    <t>A14</t>
  </si>
  <si>
    <t>Samsung Galaxy A10s</t>
  </si>
  <si>
    <t>A15</t>
  </si>
  <si>
    <t>Samsung Galaxy A11</t>
  </si>
  <si>
    <t>A16</t>
  </si>
  <si>
    <t>Samsung Galaxy M11</t>
  </si>
  <si>
    <t>A17</t>
  </si>
  <si>
    <t>Samsung Galaxy J7</t>
  </si>
  <si>
    <t>A18</t>
  </si>
  <si>
    <t>Sharp Aquos V SH-C02</t>
  </si>
  <si>
    <t>A19</t>
  </si>
  <si>
    <t>Vivo Y20</t>
  </si>
  <si>
    <t>A20</t>
  </si>
  <si>
    <t>Vivo Y12S</t>
  </si>
  <si>
    <t>A21</t>
  </si>
  <si>
    <t>Vivo Y91C</t>
  </si>
  <si>
    <t>A22</t>
  </si>
  <si>
    <t>Redmi 9A</t>
  </si>
  <si>
    <t>A23</t>
  </si>
  <si>
    <t>Redmi 9C</t>
  </si>
  <si>
    <t>A24</t>
  </si>
  <si>
    <t>Redmi 9T</t>
  </si>
  <si>
    <t>Kriteria</t>
  </si>
  <si>
    <t>C1</t>
  </si>
  <si>
    <t>C2</t>
  </si>
  <si>
    <t>C3</t>
  </si>
  <si>
    <t>C4</t>
  </si>
  <si>
    <t>C5</t>
  </si>
  <si>
    <t>C6</t>
  </si>
  <si>
    <t xml:space="preserve">Konektivitas </t>
  </si>
  <si>
    <t>Kapasitas RAM</t>
  </si>
  <si>
    <t xml:space="preserve">Kapasitas Memori </t>
  </si>
  <si>
    <t xml:space="preserve">Performance </t>
  </si>
  <si>
    <t xml:space="preserve">Kamera </t>
  </si>
  <si>
    <t xml:space="preserve">Baterai </t>
  </si>
  <si>
    <t>Bobot</t>
  </si>
  <si>
    <t>Cost/Benefit</t>
  </si>
  <si>
    <t>Vector S</t>
  </si>
  <si>
    <t>Vector V</t>
  </si>
  <si>
    <t>S</t>
  </si>
  <si>
    <t>V</t>
  </si>
  <si>
    <t>Jumlah</t>
  </si>
  <si>
    <t>Yang terbesar</t>
  </si>
  <si>
    <t>Salman Faris</t>
  </si>
  <si>
    <t xml:space="preserve"> (A24 / Redmi 9T)</t>
  </si>
  <si>
    <t>Prak SCPK IF-B</t>
  </si>
  <si>
    <t>Normalisasi</t>
  </si>
  <si>
    <t>Nilai Preferensi</t>
  </si>
  <si>
    <t>Hasil</t>
  </si>
  <si>
    <t xml:space="preserve"> - &gt; Paling Tinggi ( Redmi 9T)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</si>
</sst>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9" fontId="0" fillId="0" borderId="0" xfId="0" applyNumberFormat="1"/>
    <xf numFmtId="9" fontId="1" fillId="0" borderId="1" xfId="0" applyNumberFormat="1" applyFont="1" applyBorder="1"/>
    <xf numFmtId="9" fontId="2" fillId="0" borderId="1" xfId="1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5E00E124-9BEE-D745-A2FB-8D13444B1C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3572-D43A-984F-BD47-F2FB913E3801}">
  <dimension ref="C3:T66"/>
  <sheetViews>
    <sheetView topLeftCell="A4" zoomScale="94" workbookViewId="0">
      <selection activeCell="N9" sqref="N9:T34"/>
    </sheetView>
  </sheetViews>
  <sheetFormatPr baseColWidth="10" defaultRowHeight="16" x14ac:dyDescent="0.2"/>
  <cols>
    <col min="3" max="4" width="17.83203125" bestFit="1" customWidth="1"/>
    <col min="8" max="8" width="14.83203125" bestFit="1" customWidth="1"/>
  </cols>
  <sheetData>
    <row r="3" spans="3:20" x14ac:dyDescent="0.2">
      <c r="C3" t="s">
        <v>71</v>
      </c>
    </row>
    <row r="4" spans="3:20" x14ac:dyDescent="0.2">
      <c r="C4" s="6">
        <v>123230024</v>
      </c>
    </row>
    <row r="5" spans="3:20" x14ac:dyDescent="0.2">
      <c r="C5" t="s">
        <v>73</v>
      </c>
    </row>
    <row r="9" spans="3:20" x14ac:dyDescent="0.2">
      <c r="C9" s="1" t="s">
        <v>0</v>
      </c>
      <c r="D9" s="1" t="s">
        <v>1</v>
      </c>
      <c r="G9" s="4" t="s">
        <v>50</v>
      </c>
      <c r="H9" s="4" t="s">
        <v>1</v>
      </c>
      <c r="I9" s="4" t="s">
        <v>63</v>
      </c>
      <c r="J9" s="4" t="s">
        <v>64</v>
      </c>
      <c r="K9" s="4" t="s">
        <v>74</v>
      </c>
      <c r="L9" s="4"/>
      <c r="M9" s="4"/>
      <c r="N9" s="12" t="s">
        <v>0</v>
      </c>
      <c r="O9" s="14" t="s">
        <v>50</v>
      </c>
      <c r="P9" s="14"/>
      <c r="Q9" s="14"/>
      <c r="R9" s="14"/>
      <c r="S9" s="14"/>
      <c r="T9" s="14"/>
    </row>
    <row r="10" spans="3:20" x14ac:dyDescent="0.2">
      <c r="C10" s="2" t="s">
        <v>2</v>
      </c>
      <c r="D10" s="3" t="s">
        <v>3</v>
      </c>
      <c r="G10" s="1" t="s">
        <v>51</v>
      </c>
      <c r="H10" s="1" t="s">
        <v>57</v>
      </c>
      <c r="I10" s="1">
        <v>3</v>
      </c>
      <c r="J10" s="1">
        <v>1</v>
      </c>
      <c r="K10" s="1">
        <f>J10 * (I10/I$16)</f>
        <v>0.13043478260869565</v>
      </c>
      <c r="L10" s="4"/>
      <c r="M10" s="4"/>
      <c r="N10" s="13"/>
      <c r="O10" s="1" t="s">
        <v>51</v>
      </c>
      <c r="P10" s="1" t="s">
        <v>52</v>
      </c>
      <c r="Q10" s="1" t="s">
        <v>53</v>
      </c>
      <c r="R10" s="1" t="s">
        <v>54</v>
      </c>
      <c r="S10" s="1" t="s">
        <v>55</v>
      </c>
      <c r="T10" s="1" t="s">
        <v>56</v>
      </c>
    </row>
    <row r="11" spans="3:20" x14ac:dyDescent="0.2">
      <c r="C11" s="2" t="s">
        <v>4</v>
      </c>
      <c r="D11" s="3" t="s">
        <v>5</v>
      </c>
      <c r="G11" s="1" t="s">
        <v>52</v>
      </c>
      <c r="H11" s="3" t="s">
        <v>58</v>
      </c>
      <c r="I11" s="3">
        <v>4</v>
      </c>
      <c r="J11" s="1">
        <v>1</v>
      </c>
      <c r="K11" s="1">
        <f t="shared" ref="K11:K15" si="0">J11 * (I11/I$16)</f>
        <v>0.17391304347826086</v>
      </c>
      <c r="L11" s="5"/>
      <c r="M11" s="5"/>
      <c r="N11" s="1" t="s">
        <v>2</v>
      </c>
      <c r="O11" s="3">
        <v>5.5</v>
      </c>
      <c r="P11" s="3">
        <v>3</v>
      </c>
      <c r="Q11" s="3">
        <v>32</v>
      </c>
      <c r="R11" s="3">
        <v>5.7</v>
      </c>
      <c r="S11" s="3">
        <v>4.8</v>
      </c>
      <c r="T11" s="3">
        <v>5.9</v>
      </c>
    </row>
    <row r="12" spans="3:20" x14ac:dyDescent="0.2">
      <c r="C12" s="2" t="s">
        <v>6</v>
      </c>
      <c r="D12" s="3" t="s">
        <v>7</v>
      </c>
      <c r="G12" s="1" t="s">
        <v>53</v>
      </c>
      <c r="H12" s="3" t="s">
        <v>59</v>
      </c>
      <c r="I12" s="3">
        <v>4</v>
      </c>
      <c r="J12" s="1">
        <v>1</v>
      </c>
      <c r="K12" s="1">
        <f t="shared" si="0"/>
        <v>0.17391304347826086</v>
      </c>
      <c r="L12" s="5"/>
      <c r="M12" s="5"/>
      <c r="N12" s="1" t="s">
        <v>4</v>
      </c>
      <c r="O12" s="3">
        <v>5.4</v>
      </c>
      <c r="P12" s="3">
        <v>4</v>
      </c>
      <c r="Q12" s="3">
        <v>64</v>
      </c>
      <c r="R12" s="3">
        <v>5.4</v>
      </c>
      <c r="S12" s="3">
        <v>4.9000000000000004</v>
      </c>
      <c r="T12" s="3">
        <v>5.7</v>
      </c>
    </row>
    <row r="13" spans="3:20" x14ac:dyDescent="0.2">
      <c r="C13" s="2" t="s">
        <v>8</v>
      </c>
      <c r="D13" s="3" t="s">
        <v>9</v>
      </c>
      <c r="G13" s="1" t="s">
        <v>54</v>
      </c>
      <c r="H13" s="3" t="s">
        <v>60</v>
      </c>
      <c r="I13" s="3">
        <v>5</v>
      </c>
      <c r="J13" s="1">
        <v>1</v>
      </c>
      <c r="K13" s="1">
        <f t="shared" si="0"/>
        <v>0.21739130434782608</v>
      </c>
      <c r="L13" s="5"/>
      <c r="M13" s="5"/>
      <c r="N13" s="1" t="s">
        <v>6</v>
      </c>
      <c r="O13" s="3">
        <v>5.7</v>
      </c>
      <c r="P13" s="3">
        <v>3</v>
      </c>
      <c r="Q13" s="3">
        <v>32</v>
      </c>
      <c r="R13" s="3">
        <v>4.5</v>
      </c>
      <c r="S13" s="3">
        <v>3.7</v>
      </c>
      <c r="T13" s="3">
        <v>7.7</v>
      </c>
    </row>
    <row r="14" spans="3:20" x14ac:dyDescent="0.2">
      <c r="C14" s="2" t="s">
        <v>10</v>
      </c>
      <c r="D14" s="3" t="s">
        <v>11</v>
      </c>
      <c r="G14" s="1" t="s">
        <v>55</v>
      </c>
      <c r="H14" s="3" t="s">
        <v>61</v>
      </c>
      <c r="I14" s="3">
        <v>3</v>
      </c>
      <c r="J14" s="1">
        <v>1</v>
      </c>
      <c r="K14" s="1">
        <f t="shared" si="0"/>
        <v>0.13043478260869565</v>
      </c>
      <c r="L14" s="5"/>
      <c r="M14" s="5"/>
      <c r="N14" s="1" t="s">
        <v>8</v>
      </c>
      <c r="O14" s="3">
        <v>6.7</v>
      </c>
      <c r="P14" s="3">
        <v>2</v>
      </c>
      <c r="Q14" s="3">
        <v>32</v>
      </c>
      <c r="R14" s="3">
        <v>5.7</v>
      </c>
      <c r="S14" s="3">
        <v>4.5999999999999996</v>
      </c>
      <c r="T14" s="3">
        <v>8.8000000000000007</v>
      </c>
    </row>
    <row r="15" spans="3:20" x14ac:dyDescent="0.2">
      <c r="C15" s="2" t="s">
        <v>12</v>
      </c>
      <c r="D15" s="3" t="s">
        <v>13</v>
      </c>
      <c r="G15" s="1" t="s">
        <v>56</v>
      </c>
      <c r="H15" s="3" t="s">
        <v>62</v>
      </c>
      <c r="I15" s="3">
        <v>4</v>
      </c>
      <c r="J15" s="1">
        <v>1</v>
      </c>
      <c r="K15" s="1">
        <f t="shared" si="0"/>
        <v>0.17391304347826086</v>
      </c>
      <c r="L15" s="5"/>
      <c r="M15" s="5"/>
      <c r="N15" s="1" t="s">
        <v>10</v>
      </c>
      <c r="O15" s="3">
        <v>3.5</v>
      </c>
      <c r="P15" s="3">
        <v>2</v>
      </c>
      <c r="Q15" s="3">
        <v>16</v>
      </c>
      <c r="R15" s="3">
        <v>4.3</v>
      </c>
      <c r="S15" s="3">
        <v>3.5</v>
      </c>
      <c r="T15" s="3">
        <v>4.4000000000000004</v>
      </c>
    </row>
    <row r="16" spans="3:20" x14ac:dyDescent="0.2">
      <c r="C16" s="2" t="s">
        <v>14</v>
      </c>
      <c r="D16" s="3" t="s">
        <v>15</v>
      </c>
      <c r="G16" s="4"/>
      <c r="H16" s="5"/>
      <c r="I16" s="5">
        <f>SUM(I10:I15)</f>
        <v>23</v>
      </c>
      <c r="J16" s="5"/>
      <c r="K16" s="5"/>
      <c r="L16" s="5"/>
      <c r="M16" s="5"/>
      <c r="N16" s="1" t="s">
        <v>12</v>
      </c>
      <c r="O16" s="3">
        <v>4.5</v>
      </c>
      <c r="P16" s="3">
        <v>2</v>
      </c>
      <c r="Q16" s="3">
        <v>32</v>
      </c>
      <c r="R16" s="3">
        <v>5.4</v>
      </c>
      <c r="S16" s="3">
        <v>4.5</v>
      </c>
      <c r="T16" s="3">
        <v>6.8</v>
      </c>
    </row>
    <row r="17" spans="3:20" x14ac:dyDescent="0.2">
      <c r="C17" s="2" t="s">
        <v>16</v>
      </c>
      <c r="D17" s="3" t="s">
        <v>17</v>
      </c>
      <c r="G17" s="4"/>
      <c r="H17" s="5"/>
      <c r="I17" s="5"/>
      <c r="J17" s="5"/>
      <c r="K17" s="5"/>
      <c r="L17" s="5"/>
      <c r="M17" s="5"/>
      <c r="N17" s="1" t="s">
        <v>14</v>
      </c>
      <c r="O17" s="3">
        <v>5.9</v>
      </c>
      <c r="P17" s="3">
        <v>3</v>
      </c>
      <c r="Q17" s="3">
        <v>32</v>
      </c>
      <c r="R17" s="3">
        <v>5.9</v>
      </c>
      <c r="S17" s="3">
        <v>4.7</v>
      </c>
      <c r="T17" s="3">
        <v>6.9</v>
      </c>
    </row>
    <row r="18" spans="3:20" x14ac:dyDescent="0.2">
      <c r="C18" s="2" t="s">
        <v>18</v>
      </c>
      <c r="D18" s="3" t="s">
        <v>19</v>
      </c>
      <c r="G18" s="4"/>
      <c r="H18" s="5"/>
      <c r="I18" s="5"/>
      <c r="J18" s="5"/>
      <c r="K18" s="5"/>
      <c r="L18" s="5"/>
      <c r="M18" s="5"/>
      <c r="N18" s="1" t="s">
        <v>16</v>
      </c>
      <c r="O18" s="3">
        <v>4.5</v>
      </c>
      <c r="P18" s="3">
        <v>2</v>
      </c>
      <c r="Q18" s="3">
        <v>32</v>
      </c>
      <c r="R18" s="3">
        <v>5.4</v>
      </c>
      <c r="S18" s="3">
        <v>4.5</v>
      </c>
      <c r="T18" s="3">
        <v>6.8</v>
      </c>
    </row>
    <row r="19" spans="3:20" x14ac:dyDescent="0.2">
      <c r="C19" s="2" t="s">
        <v>20</v>
      </c>
      <c r="D19" s="3" t="s">
        <v>21</v>
      </c>
      <c r="G19" s="4"/>
      <c r="H19" s="5"/>
      <c r="I19" s="5"/>
      <c r="J19" s="5"/>
      <c r="K19" s="5"/>
      <c r="L19" s="5"/>
      <c r="M19" s="5"/>
      <c r="N19" s="1" t="s">
        <v>18</v>
      </c>
      <c r="O19" s="3">
        <v>7</v>
      </c>
      <c r="P19" s="3">
        <v>4</v>
      </c>
      <c r="Q19" s="3">
        <v>64</v>
      </c>
      <c r="R19" s="3">
        <v>6.7</v>
      </c>
      <c r="S19" s="3">
        <v>6.8</v>
      </c>
      <c r="T19" s="3">
        <v>8.9</v>
      </c>
    </row>
    <row r="20" spans="3:20" x14ac:dyDescent="0.2">
      <c r="C20" s="2" t="s">
        <v>22</v>
      </c>
      <c r="D20" s="3" t="s">
        <v>23</v>
      </c>
      <c r="G20" s="4"/>
      <c r="H20" s="5"/>
      <c r="I20" s="5"/>
      <c r="J20" s="5"/>
      <c r="K20" s="5"/>
      <c r="L20" s="5"/>
      <c r="M20" s="5"/>
      <c r="N20" s="1" t="s">
        <v>20</v>
      </c>
      <c r="O20" s="3">
        <v>5.6</v>
      </c>
      <c r="P20" s="3">
        <v>2</v>
      </c>
      <c r="Q20" s="3">
        <v>32</v>
      </c>
      <c r="R20" s="3">
        <v>5.8</v>
      </c>
      <c r="S20" s="3">
        <v>3.4</v>
      </c>
      <c r="T20" s="3">
        <v>8.1</v>
      </c>
    </row>
    <row r="21" spans="3:20" x14ac:dyDescent="0.2">
      <c r="C21" s="2" t="s">
        <v>24</v>
      </c>
      <c r="D21" s="3" t="s">
        <v>25</v>
      </c>
      <c r="G21" s="4"/>
      <c r="H21" s="5"/>
      <c r="I21" s="5"/>
      <c r="J21" s="5"/>
      <c r="K21" s="5"/>
      <c r="L21" s="5"/>
      <c r="M21" s="5"/>
      <c r="N21" s="1" t="s">
        <v>22</v>
      </c>
      <c r="O21" s="3">
        <v>5.0999999999999996</v>
      </c>
      <c r="P21" s="3">
        <v>2</v>
      </c>
      <c r="Q21" s="3">
        <v>32</v>
      </c>
      <c r="R21" s="3">
        <v>5.8</v>
      </c>
      <c r="S21" s="3">
        <v>4.4000000000000004</v>
      </c>
      <c r="T21" s="3">
        <v>7.9</v>
      </c>
    </row>
    <row r="22" spans="3:20" x14ac:dyDescent="0.2">
      <c r="C22" s="2" t="s">
        <v>26</v>
      </c>
      <c r="D22" s="3" t="s">
        <v>27</v>
      </c>
      <c r="G22" s="4"/>
      <c r="H22" s="5"/>
      <c r="I22" s="5"/>
      <c r="J22" s="5"/>
      <c r="K22" s="5"/>
      <c r="L22" s="5"/>
      <c r="M22" s="5"/>
      <c r="N22" s="1" t="s">
        <v>24</v>
      </c>
      <c r="O22" s="3">
        <v>5.3</v>
      </c>
      <c r="P22" s="3">
        <v>3</v>
      </c>
      <c r="Q22" s="3">
        <v>32</v>
      </c>
      <c r="R22" s="3">
        <v>5.9</v>
      </c>
      <c r="S22" s="3">
        <v>4.7</v>
      </c>
      <c r="T22" s="3">
        <v>8.1</v>
      </c>
    </row>
    <row r="23" spans="3:20" x14ac:dyDescent="0.2">
      <c r="C23" s="2" t="s">
        <v>28</v>
      </c>
      <c r="D23" s="3" t="s">
        <v>29</v>
      </c>
      <c r="G23" s="4"/>
      <c r="H23" s="5"/>
      <c r="I23" s="5"/>
      <c r="J23" s="5"/>
      <c r="K23" s="5"/>
      <c r="L23" s="5"/>
      <c r="M23" s="5"/>
      <c r="N23" s="1" t="s">
        <v>26</v>
      </c>
      <c r="O23" s="3">
        <v>5.2</v>
      </c>
      <c r="P23" s="3">
        <v>4</v>
      </c>
      <c r="Q23" s="3">
        <v>64</v>
      </c>
      <c r="R23" s="3">
        <v>5.4</v>
      </c>
      <c r="S23" s="3">
        <v>5</v>
      </c>
      <c r="T23" s="3">
        <v>7.9</v>
      </c>
    </row>
    <row r="24" spans="3:20" x14ac:dyDescent="0.2">
      <c r="C24" s="2" t="s">
        <v>30</v>
      </c>
      <c r="D24" s="3" t="s">
        <v>31</v>
      </c>
      <c r="G24" s="4"/>
      <c r="H24" s="5"/>
      <c r="I24" s="5"/>
      <c r="J24" s="5"/>
      <c r="K24" s="5"/>
      <c r="N24" s="1" t="s">
        <v>28</v>
      </c>
      <c r="O24" s="3">
        <v>5</v>
      </c>
      <c r="P24" s="3">
        <v>2</v>
      </c>
      <c r="Q24" s="3">
        <v>32</v>
      </c>
      <c r="R24" s="3">
        <v>5.2</v>
      </c>
      <c r="S24" s="3">
        <v>4.8</v>
      </c>
      <c r="T24" s="3">
        <v>5.8</v>
      </c>
    </row>
    <row r="25" spans="3:20" x14ac:dyDescent="0.2">
      <c r="C25" s="2" t="s">
        <v>32</v>
      </c>
      <c r="D25" s="3" t="s">
        <v>33</v>
      </c>
      <c r="G25" s="4"/>
      <c r="H25" s="5"/>
      <c r="I25" s="5"/>
      <c r="J25" s="5"/>
      <c r="K25" s="5"/>
      <c r="N25" s="1" t="s">
        <v>30</v>
      </c>
      <c r="O25" s="3">
        <v>4.8</v>
      </c>
      <c r="P25" s="3">
        <v>3</v>
      </c>
      <c r="Q25" s="3">
        <v>32</v>
      </c>
      <c r="R25" s="3">
        <v>5.3</v>
      </c>
      <c r="S25" s="3">
        <v>5.0999999999999996</v>
      </c>
      <c r="T25" s="3">
        <v>6.2</v>
      </c>
    </row>
    <row r="26" spans="3:20" x14ac:dyDescent="0.2">
      <c r="C26" s="2" t="s">
        <v>34</v>
      </c>
      <c r="D26" s="3" t="s">
        <v>35</v>
      </c>
      <c r="G26" s="4"/>
      <c r="H26" s="5"/>
      <c r="I26" s="5"/>
      <c r="J26" s="5"/>
      <c r="K26" s="5"/>
      <c r="N26" s="1" t="s">
        <v>32</v>
      </c>
      <c r="O26" s="3">
        <v>5.7</v>
      </c>
      <c r="P26" s="3">
        <v>3</v>
      </c>
      <c r="Q26" s="3">
        <v>32</v>
      </c>
      <c r="R26" s="3">
        <v>5.4</v>
      </c>
      <c r="S26" s="3">
        <v>5.0999999999999996</v>
      </c>
      <c r="T26" s="3">
        <v>7.9</v>
      </c>
    </row>
    <row r="27" spans="3:20" x14ac:dyDescent="0.2">
      <c r="C27" s="2" t="s">
        <v>36</v>
      </c>
      <c r="D27" s="3" t="s">
        <v>37</v>
      </c>
      <c r="G27" s="4"/>
      <c r="H27" s="5"/>
      <c r="I27" s="5"/>
      <c r="J27" s="5"/>
      <c r="K27" s="5"/>
      <c r="N27" s="1" t="s">
        <v>34</v>
      </c>
      <c r="O27" s="3">
        <v>5.9</v>
      </c>
      <c r="P27" s="3">
        <v>2</v>
      </c>
      <c r="Q27" s="3">
        <v>16</v>
      </c>
      <c r="R27" s="3">
        <v>4.7</v>
      </c>
      <c r="S27" s="3">
        <v>4.3</v>
      </c>
      <c r="T27" s="3">
        <v>5.5</v>
      </c>
    </row>
    <row r="28" spans="3:20" x14ac:dyDescent="0.2">
      <c r="C28" s="2" t="s">
        <v>38</v>
      </c>
      <c r="D28" s="3" t="s">
        <v>39</v>
      </c>
      <c r="G28" s="4"/>
      <c r="H28" s="5"/>
      <c r="I28" s="5"/>
      <c r="J28" s="5"/>
      <c r="K28" s="5"/>
      <c r="N28" s="1" t="s">
        <v>36</v>
      </c>
      <c r="O28" s="3">
        <v>5.8</v>
      </c>
      <c r="P28" s="3">
        <v>4</v>
      </c>
      <c r="Q28" s="3">
        <v>64</v>
      </c>
      <c r="R28" s="3">
        <v>6.2</v>
      </c>
      <c r="S28" s="3">
        <v>5.5</v>
      </c>
      <c r="T28" s="3">
        <v>4.8</v>
      </c>
    </row>
    <row r="29" spans="3:20" x14ac:dyDescent="0.2">
      <c r="C29" s="2" t="s">
        <v>40</v>
      </c>
      <c r="D29" s="3" t="s">
        <v>41</v>
      </c>
      <c r="G29" s="4"/>
      <c r="H29" s="5"/>
      <c r="I29" s="5"/>
      <c r="J29" s="5"/>
      <c r="K29" s="5"/>
      <c r="N29" s="1" t="s">
        <v>38</v>
      </c>
      <c r="O29" s="3">
        <v>5.2</v>
      </c>
      <c r="P29" s="3">
        <v>3</v>
      </c>
      <c r="Q29" s="3">
        <v>64</v>
      </c>
      <c r="R29" s="3">
        <v>6.3</v>
      </c>
      <c r="S29" s="3">
        <v>4.8</v>
      </c>
      <c r="T29" s="3">
        <v>8.1999999999999993</v>
      </c>
    </row>
    <row r="30" spans="3:20" x14ac:dyDescent="0.2">
      <c r="C30" s="2" t="s">
        <v>42</v>
      </c>
      <c r="D30" s="3" t="s">
        <v>43</v>
      </c>
      <c r="G30" s="4"/>
      <c r="H30" s="5"/>
      <c r="I30" s="5"/>
      <c r="J30" s="5"/>
      <c r="K30" s="5"/>
      <c r="N30" s="1" t="s">
        <v>40</v>
      </c>
      <c r="O30" s="3">
        <v>5.5</v>
      </c>
      <c r="P30" s="3">
        <v>2</v>
      </c>
      <c r="Q30" s="3">
        <v>32</v>
      </c>
      <c r="R30" s="3">
        <v>5.7</v>
      </c>
      <c r="S30" s="3">
        <v>4.5</v>
      </c>
      <c r="T30" s="3">
        <v>7.9</v>
      </c>
    </row>
    <row r="31" spans="3:20" x14ac:dyDescent="0.2">
      <c r="C31" s="2" t="s">
        <v>44</v>
      </c>
      <c r="D31" s="3" t="s">
        <v>45</v>
      </c>
      <c r="G31" s="4"/>
      <c r="H31" s="5"/>
      <c r="I31" s="5"/>
      <c r="J31" s="5"/>
      <c r="K31" s="5"/>
      <c r="N31" s="1" t="s">
        <v>42</v>
      </c>
      <c r="O31" s="3">
        <v>4</v>
      </c>
      <c r="P31" s="3">
        <v>2</v>
      </c>
      <c r="Q31" s="3">
        <v>32</v>
      </c>
      <c r="R31" s="3">
        <v>5.0999999999999996</v>
      </c>
      <c r="S31" s="3">
        <v>3.8</v>
      </c>
      <c r="T31" s="3">
        <v>5.9</v>
      </c>
    </row>
    <row r="32" spans="3:20" x14ac:dyDescent="0.2">
      <c r="C32" s="2" t="s">
        <v>46</v>
      </c>
      <c r="D32" s="3" t="s">
        <v>47</v>
      </c>
      <c r="G32" s="4"/>
      <c r="H32" s="5"/>
      <c r="I32" s="5"/>
      <c r="J32" s="5"/>
      <c r="K32" s="5"/>
      <c r="N32" s="1" t="s">
        <v>44</v>
      </c>
      <c r="O32" s="3">
        <v>7.6</v>
      </c>
      <c r="P32" s="3">
        <v>2</v>
      </c>
      <c r="Q32" s="3">
        <v>32</v>
      </c>
      <c r="R32" s="3">
        <v>6.3</v>
      </c>
      <c r="S32" s="3">
        <v>6</v>
      </c>
      <c r="T32" s="3">
        <v>8.9</v>
      </c>
    </row>
    <row r="33" spans="3:20" x14ac:dyDescent="0.2">
      <c r="C33" s="2" t="s">
        <v>48</v>
      </c>
      <c r="D33" s="3" t="s">
        <v>49</v>
      </c>
      <c r="G33" s="4"/>
      <c r="H33" s="5"/>
      <c r="I33" s="5"/>
      <c r="J33" s="5"/>
      <c r="K33" s="5"/>
      <c r="N33" s="1" t="s">
        <v>46</v>
      </c>
      <c r="O33" s="3">
        <v>6.1</v>
      </c>
      <c r="P33" s="3">
        <v>3</v>
      </c>
      <c r="Q33" s="3">
        <v>32</v>
      </c>
      <c r="R33" s="3">
        <v>5.8</v>
      </c>
      <c r="S33" s="3">
        <v>4.7</v>
      </c>
      <c r="T33" s="3">
        <v>7.8</v>
      </c>
    </row>
    <row r="34" spans="3:20" x14ac:dyDescent="0.2">
      <c r="G34" s="4"/>
      <c r="H34" s="5"/>
      <c r="I34" s="5"/>
      <c r="J34" s="5"/>
      <c r="K34" s="5"/>
      <c r="N34" s="1" t="s">
        <v>48</v>
      </c>
      <c r="O34" s="3">
        <v>7.5</v>
      </c>
      <c r="P34" s="3">
        <v>4</v>
      </c>
      <c r="Q34" s="3">
        <v>64</v>
      </c>
      <c r="R34" s="3">
        <v>6.6</v>
      </c>
      <c r="S34" s="3">
        <v>7.1</v>
      </c>
      <c r="T34" s="3">
        <v>8.9</v>
      </c>
    </row>
    <row r="38" spans="3:20" x14ac:dyDescent="0.2">
      <c r="N38" t="s">
        <v>65</v>
      </c>
      <c r="Q38" t="s">
        <v>66</v>
      </c>
    </row>
    <row r="39" spans="3:20" x14ac:dyDescent="0.2">
      <c r="N39" s="15" t="s">
        <v>0</v>
      </c>
      <c r="O39" s="17" t="s">
        <v>67</v>
      </c>
      <c r="Q39" s="15" t="s">
        <v>0</v>
      </c>
      <c r="R39" s="10" t="s">
        <v>68</v>
      </c>
    </row>
    <row r="40" spans="3:20" x14ac:dyDescent="0.2">
      <c r="N40" s="16"/>
      <c r="O40" s="17"/>
      <c r="Q40" s="16"/>
      <c r="R40" s="11"/>
    </row>
    <row r="41" spans="3:20" x14ac:dyDescent="0.2">
      <c r="N41" s="1" t="s">
        <v>2</v>
      </c>
      <c r="O41" s="2">
        <f>(O11^K$10)*(P11^K$11)*(Q11^K$12)*(R11^K$13)*(S11^K$14)*(T11^K$15)</f>
        <v>6.7383142733724446</v>
      </c>
      <c r="Q41" s="1" t="s">
        <v>2</v>
      </c>
      <c r="R41" s="2">
        <f>O41/O$65</f>
        <v>4.0238445998448662E-2</v>
      </c>
    </row>
    <row r="42" spans="3:20" x14ac:dyDescent="0.2">
      <c r="N42" s="1" t="s">
        <v>4</v>
      </c>
      <c r="O42" s="2">
        <f t="shared" ref="O42:O64" si="1">(O12^K$10)*(P12^K$11)*(Q12^K$12)*(R12^K$13)*(S12^K$14)*(T12^K$15)</f>
        <v>7.8532978597498841</v>
      </c>
      <c r="Q42" s="1" t="s">
        <v>4</v>
      </c>
      <c r="R42" s="2">
        <f t="shared" ref="R42:R64" si="2">O42/O$65</f>
        <v>4.6896670149093801E-2</v>
      </c>
    </row>
    <row r="43" spans="3:20" x14ac:dyDescent="0.2">
      <c r="N43" s="1" t="s">
        <v>6</v>
      </c>
      <c r="O43" s="2">
        <f t="shared" si="1"/>
        <v>6.5106370362494408</v>
      </c>
      <c r="Q43" s="1" t="s">
        <v>6</v>
      </c>
      <c r="R43" s="2">
        <f t="shared" si="2"/>
        <v>3.8878851025674441E-2</v>
      </c>
    </row>
    <row r="44" spans="3:20" x14ac:dyDescent="0.2">
      <c r="N44" s="1" t="s">
        <v>8</v>
      </c>
      <c r="O44" s="2">
        <f t="shared" si="1"/>
        <v>6.8689806691451345</v>
      </c>
      <c r="Q44" s="1" t="s">
        <v>8</v>
      </c>
      <c r="R44" s="2">
        <f t="shared" si="2"/>
        <v>4.1018732060630184E-2</v>
      </c>
    </row>
    <row r="45" spans="3:20" x14ac:dyDescent="0.2">
      <c r="N45" s="1" t="s">
        <v>10</v>
      </c>
      <c r="O45" s="2">
        <f t="shared" si="1"/>
        <v>4.5010242722397011</v>
      </c>
      <c r="Q45" s="1" t="s">
        <v>10</v>
      </c>
      <c r="R45" s="2">
        <f t="shared" si="2"/>
        <v>2.6878268772937249E-2</v>
      </c>
    </row>
    <row r="46" spans="3:20" x14ac:dyDescent="0.2">
      <c r="N46" s="1" t="s">
        <v>12</v>
      </c>
      <c r="O46" s="2">
        <f t="shared" si="1"/>
        <v>6.1449975530245533</v>
      </c>
      <c r="Q46" s="1" t="s">
        <v>12</v>
      </c>
      <c r="R46" s="2">
        <f t="shared" si="2"/>
        <v>3.669540216832666E-2</v>
      </c>
    </row>
    <row r="47" spans="3:20" x14ac:dyDescent="0.2">
      <c r="N47" s="1" t="s">
        <v>14</v>
      </c>
      <c r="O47" s="2">
        <f t="shared" si="1"/>
        <v>7.0212914114063913</v>
      </c>
      <c r="Q47" s="1" t="s">
        <v>14</v>
      </c>
      <c r="R47" s="2">
        <f t="shared" si="2"/>
        <v>4.1928269272582731E-2</v>
      </c>
    </row>
    <row r="48" spans="3:20" x14ac:dyDescent="0.2">
      <c r="N48" s="1" t="s">
        <v>16</v>
      </c>
      <c r="O48" s="2">
        <f t="shared" si="1"/>
        <v>6.1449975530245533</v>
      </c>
      <c r="Q48" s="1" t="s">
        <v>16</v>
      </c>
      <c r="R48" s="2">
        <f t="shared" si="2"/>
        <v>3.669540216832666E-2</v>
      </c>
    </row>
    <row r="49" spans="14:18" x14ac:dyDescent="0.2">
      <c r="N49" s="1" t="s">
        <v>18</v>
      </c>
      <c r="O49" s="2">
        <f t="shared" si="1"/>
        <v>9.6014190414963156</v>
      </c>
      <c r="Q49" s="1" t="s">
        <v>18</v>
      </c>
      <c r="R49" s="2">
        <f t="shared" si="2"/>
        <v>5.7335732044502083E-2</v>
      </c>
    </row>
    <row r="50" spans="14:18" x14ac:dyDescent="0.2">
      <c r="N50" s="1" t="s">
        <v>20</v>
      </c>
      <c r="O50" s="2">
        <f t="shared" si="1"/>
        <v>6.3825075599184506</v>
      </c>
      <c r="Q50" s="1" t="s">
        <v>20</v>
      </c>
      <c r="R50" s="2">
        <f t="shared" si="2"/>
        <v>3.8113714404705637E-2</v>
      </c>
    </row>
    <row r="51" spans="14:18" x14ac:dyDescent="0.2">
      <c r="N51" s="1" t="s">
        <v>22</v>
      </c>
      <c r="O51" s="2">
        <f t="shared" si="1"/>
        <v>6.4924751355499524</v>
      </c>
      <c r="Q51" s="1" t="s">
        <v>22</v>
      </c>
      <c r="R51" s="2">
        <f t="shared" si="2"/>
        <v>3.8770395612216887E-2</v>
      </c>
    </row>
    <row r="52" spans="14:18" x14ac:dyDescent="0.2">
      <c r="N52" s="1" t="s">
        <v>24</v>
      </c>
      <c r="O52" s="2">
        <f t="shared" si="1"/>
        <v>7.1195483804079824</v>
      </c>
      <c r="Q52" s="1" t="s">
        <v>24</v>
      </c>
      <c r="R52" s="2">
        <f t="shared" si="2"/>
        <v>4.2515019545832151E-2</v>
      </c>
    </row>
    <row r="53" spans="14:18" x14ac:dyDescent="0.2">
      <c r="N53" s="1" t="s">
        <v>26</v>
      </c>
      <c r="O53" s="2">
        <f t="shared" si="1"/>
        <v>8.2929906728815581</v>
      </c>
      <c r="Q53" s="1" t="s">
        <v>26</v>
      </c>
      <c r="R53" s="2">
        <f t="shared" si="2"/>
        <v>4.9522335085355362E-2</v>
      </c>
    </row>
    <row r="54" spans="14:18" x14ac:dyDescent="0.2">
      <c r="N54" s="1" t="s">
        <v>28</v>
      </c>
      <c r="O54" s="2">
        <f t="shared" si="1"/>
        <v>6.0613421015432181</v>
      </c>
      <c r="Q54" s="1" t="s">
        <v>28</v>
      </c>
      <c r="R54" s="2">
        <f t="shared" si="2"/>
        <v>3.6195846162129452E-2</v>
      </c>
    </row>
    <row r="55" spans="14:18" x14ac:dyDescent="0.2">
      <c r="N55" s="1" t="s">
        <v>30</v>
      </c>
      <c r="O55" s="2">
        <f t="shared" si="1"/>
        <v>6.6244627794294573</v>
      </c>
      <c r="Q55" s="1" t="s">
        <v>30</v>
      </c>
      <c r="R55" s="2">
        <f t="shared" si="2"/>
        <v>3.9558571625570124E-2</v>
      </c>
    </row>
    <row r="56" spans="14:18" x14ac:dyDescent="0.2">
      <c r="N56" s="1" t="s">
        <v>32</v>
      </c>
      <c r="O56" s="2">
        <f t="shared" si="1"/>
        <v>7.0949943151337171</v>
      </c>
      <c r="Q56" s="1" t="s">
        <v>32</v>
      </c>
      <c r="R56" s="2">
        <f t="shared" si="2"/>
        <v>4.2368392750242456E-2</v>
      </c>
    </row>
    <row r="57" spans="14:18" x14ac:dyDescent="0.2">
      <c r="N57" s="1" t="s">
        <v>34</v>
      </c>
      <c r="O57" s="2">
        <f t="shared" si="1"/>
        <v>5.2457115626272524</v>
      </c>
      <c r="Q57" s="1" t="s">
        <v>34</v>
      </c>
      <c r="R57" s="2">
        <f t="shared" si="2"/>
        <v>3.1325235492551735E-2</v>
      </c>
    </row>
    <row r="58" spans="14:18" x14ac:dyDescent="0.2">
      <c r="N58" s="1" t="s">
        <v>36</v>
      </c>
      <c r="O58" s="2">
        <f t="shared" si="1"/>
        <v>8.0483481122148657</v>
      </c>
      <c r="Q58" s="1" t="s">
        <v>36</v>
      </c>
      <c r="R58" s="2">
        <f t="shared" si="2"/>
        <v>4.8061430166567408E-2</v>
      </c>
    </row>
    <row r="59" spans="14:18" x14ac:dyDescent="0.2">
      <c r="N59" s="1" t="s">
        <v>38</v>
      </c>
      <c r="O59" s="2">
        <f t="shared" si="1"/>
        <v>8.1665568926277263</v>
      </c>
      <c r="Q59" s="1" t="s">
        <v>38</v>
      </c>
      <c r="R59" s="2">
        <f t="shared" si="2"/>
        <v>4.8767324465083819E-2</v>
      </c>
    </row>
    <row r="60" spans="14:18" x14ac:dyDescent="0.2">
      <c r="N60" s="1" t="s">
        <v>40</v>
      </c>
      <c r="O60" s="2">
        <f t="shared" si="1"/>
        <v>6.5511661663234957</v>
      </c>
      <c r="Q60" s="1" t="s">
        <v>40</v>
      </c>
      <c r="R60" s="2">
        <f t="shared" si="2"/>
        <v>3.9120874348672813E-2</v>
      </c>
    </row>
    <row r="61" spans="14:18" x14ac:dyDescent="0.2">
      <c r="N61" s="1" t="s">
        <v>42</v>
      </c>
      <c r="O61" s="2">
        <f t="shared" si="1"/>
        <v>5.7036463648767057</v>
      </c>
      <c r="Q61" s="1" t="s">
        <v>42</v>
      </c>
      <c r="R61" s="2">
        <f t="shared" si="2"/>
        <v>3.4059834097419507E-2</v>
      </c>
    </row>
    <row r="62" spans="14:18" x14ac:dyDescent="0.2">
      <c r="N62" s="1" t="s">
        <v>44</v>
      </c>
      <c r="O62" s="2">
        <f t="shared" si="1"/>
        <v>7.4026286739759479</v>
      </c>
      <c r="Q62" s="1" t="s">
        <v>44</v>
      </c>
      <c r="R62" s="2">
        <f t="shared" si="2"/>
        <v>4.4205458822458334E-2</v>
      </c>
    </row>
    <row r="63" spans="14:18" x14ac:dyDescent="0.2">
      <c r="N63" s="1" t="s">
        <v>46</v>
      </c>
      <c r="O63" s="2">
        <f t="shared" si="1"/>
        <v>7.1771427156890937</v>
      </c>
      <c r="Q63" s="1" t="s">
        <v>46</v>
      </c>
      <c r="R63" s="2">
        <f t="shared" si="2"/>
        <v>4.2858949267125142E-2</v>
      </c>
    </row>
    <row r="64" spans="14:18" x14ac:dyDescent="0.2">
      <c r="N64" s="1" t="s">
        <v>48</v>
      </c>
      <c r="O64" s="2">
        <f t="shared" si="1"/>
        <v>9.711123913454621</v>
      </c>
      <c r="Q64" s="1" t="s">
        <v>48</v>
      </c>
      <c r="R64" s="2">
        <f t="shared" si="2"/>
        <v>5.7990844493546655E-2</v>
      </c>
    </row>
    <row r="65" spans="14:19" x14ac:dyDescent="0.2">
      <c r="N65" s="1" t="s">
        <v>69</v>
      </c>
      <c r="O65" s="2">
        <f>SUM(O41:O64)</f>
        <v>167.45960501636247</v>
      </c>
      <c r="Q65" s="1" t="s">
        <v>69</v>
      </c>
      <c r="R65" s="2">
        <f>SUM(R41:R64)</f>
        <v>1</v>
      </c>
    </row>
    <row r="66" spans="14:19" x14ac:dyDescent="0.2">
      <c r="Q66" s="1" t="s">
        <v>70</v>
      </c>
      <c r="R66" s="2">
        <f>MAX(R41:R64)</f>
        <v>5.7990844493546655E-2</v>
      </c>
      <c r="S66" t="s">
        <v>72</v>
      </c>
    </row>
  </sheetData>
  <mergeCells count="6">
    <mergeCell ref="R39:R40"/>
    <mergeCell ref="N9:N10"/>
    <mergeCell ref="O9:T9"/>
    <mergeCell ref="N39:N40"/>
    <mergeCell ref="O39:O40"/>
    <mergeCell ref="Q39:Q4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7C9B-76D3-1C49-9C54-0FE0C4420B8E}">
  <dimension ref="B6:S90"/>
  <sheetViews>
    <sheetView tabSelected="1" zoomScaleNormal="100" workbookViewId="0">
      <selection activeCell="L67" sqref="L67"/>
    </sheetView>
  </sheetViews>
  <sheetFormatPr baseColWidth="10" defaultRowHeight="16" x14ac:dyDescent="0.2"/>
  <cols>
    <col min="2" max="2" width="8.5" bestFit="1" customWidth="1"/>
    <col min="3" max="3" width="17.83203125" bestFit="1" customWidth="1"/>
    <col min="7" max="7" width="14.83203125" bestFit="1" customWidth="1"/>
  </cols>
  <sheetData>
    <row r="6" spans="2:17" x14ac:dyDescent="0.2">
      <c r="B6" s="1" t="s">
        <v>0</v>
      </c>
      <c r="C6" s="1" t="s">
        <v>1</v>
      </c>
      <c r="F6" s="4" t="s">
        <v>50</v>
      </c>
      <c r="G6" s="4" t="s">
        <v>1</v>
      </c>
      <c r="H6" s="4" t="s">
        <v>63</v>
      </c>
      <c r="I6" s="4" t="s">
        <v>64</v>
      </c>
    </row>
    <row r="7" spans="2:17" x14ac:dyDescent="0.2">
      <c r="B7" s="2" t="s">
        <v>2</v>
      </c>
      <c r="C7" s="3" t="s">
        <v>3</v>
      </c>
      <c r="F7" s="1" t="s">
        <v>51</v>
      </c>
      <c r="G7" s="1" t="s">
        <v>57</v>
      </c>
      <c r="H7" s="8">
        <v>0.25</v>
      </c>
      <c r="I7" s="1">
        <v>1</v>
      </c>
      <c r="K7" s="12" t="s">
        <v>0</v>
      </c>
      <c r="L7" s="14" t="s">
        <v>50</v>
      </c>
      <c r="M7" s="14"/>
      <c r="N7" s="14"/>
      <c r="O7" s="14"/>
      <c r="P7" s="14"/>
      <c r="Q7" s="14"/>
    </row>
    <row r="8" spans="2:17" x14ac:dyDescent="0.2">
      <c r="B8" s="2" t="s">
        <v>4</v>
      </c>
      <c r="C8" s="3" t="s">
        <v>5</v>
      </c>
      <c r="F8" s="1" t="s">
        <v>52</v>
      </c>
      <c r="G8" s="3" t="s">
        <v>58</v>
      </c>
      <c r="H8" s="9">
        <v>0.2</v>
      </c>
      <c r="I8" s="1">
        <v>1</v>
      </c>
      <c r="J8" s="7"/>
      <c r="K8" s="13"/>
      <c r="L8" s="1" t="s">
        <v>51</v>
      </c>
      <c r="M8" s="1" t="s">
        <v>52</v>
      </c>
      <c r="N8" s="1" t="s">
        <v>53</v>
      </c>
      <c r="O8" s="1" t="s">
        <v>54</v>
      </c>
      <c r="P8" s="1" t="s">
        <v>55</v>
      </c>
      <c r="Q8" s="1" t="s">
        <v>56</v>
      </c>
    </row>
    <row r="9" spans="2:17" x14ac:dyDescent="0.2">
      <c r="B9" s="2" t="s">
        <v>6</v>
      </c>
      <c r="C9" s="3" t="s">
        <v>7</v>
      </c>
      <c r="F9" s="1" t="s">
        <v>53</v>
      </c>
      <c r="G9" s="3" t="s">
        <v>59</v>
      </c>
      <c r="H9" s="9">
        <v>0.15</v>
      </c>
      <c r="I9" s="1">
        <v>1</v>
      </c>
      <c r="K9" s="1" t="s">
        <v>2</v>
      </c>
      <c r="L9" s="3">
        <v>5.5</v>
      </c>
      <c r="M9" s="3">
        <v>3</v>
      </c>
      <c r="N9" s="3">
        <v>32</v>
      </c>
      <c r="O9" s="3">
        <v>5.7</v>
      </c>
      <c r="P9" s="3">
        <v>4.8</v>
      </c>
      <c r="Q9" s="3">
        <v>5.9</v>
      </c>
    </row>
    <row r="10" spans="2:17" x14ac:dyDescent="0.2">
      <c r="B10" s="2" t="s">
        <v>8</v>
      </c>
      <c r="C10" s="3" t="s">
        <v>9</v>
      </c>
      <c r="F10" s="1" t="s">
        <v>54</v>
      </c>
      <c r="G10" s="3" t="s">
        <v>60</v>
      </c>
      <c r="H10" s="9">
        <v>0.12</v>
      </c>
      <c r="I10" s="1">
        <v>1</v>
      </c>
      <c r="K10" s="1" t="s">
        <v>4</v>
      </c>
      <c r="L10" s="3">
        <v>5.4</v>
      </c>
      <c r="M10" s="3">
        <v>4</v>
      </c>
      <c r="N10" s="3">
        <v>64</v>
      </c>
      <c r="O10" s="3">
        <v>5.4</v>
      </c>
      <c r="P10" s="3">
        <v>4.9000000000000004</v>
      </c>
      <c r="Q10" s="3">
        <v>5.7</v>
      </c>
    </row>
    <row r="11" spans="2:17" x14ac:dyDescent="0.2">
      <c r="B11" s="2" t="s">
        <v>10</v>
      </c>
      <c r="C11" s="3" t="s">
        <v>11</v>
      </c>
      <c r="F11" s="1" t="s">
        <v>55</v>
      </c>
      <c r="G11" s="3" t="s">
        <v>61</v>
      </c>
      <c r="H11" s="9">
        <v>0.13</v>
      </c>
      <c r="I11" s="1">
        <v>1</v>
      </c>
      <c r="K11" s="1" t="s">
        <v>6</v>
      </c>
      <c r="L11" s="3">
        <v>5.7</v>
      </c>
      <c r="M11" s="3">
        <v>3</v>
      </c>
      <c r="N11" s="3">
        <v>32</v>
      </c>
      <c r="O11" s="3">
        <v>4.5</v>
      </c>
      <c r="P11" s="3">
        <v>3.7</v>
      </c>
      <c r="Q11" s="3">
        <v>7.7</v>
      </c>
    </row>
    <row r="12" spans="2:17" x14ac:dyDescent="0.2">
      <c r="B12" s="2" t="s">
        <v>12</v>
      </c>
      <c r="C12" s="3" t="s">
        <v>13</v>
      </c>
      <c r="F12" s="1" t="s">
        <v>56</v>
      </c>
      <c r="G12" s="3" t="s">
        <v>62</v>
      </c>
      <c r="H12" s="9">
        <v>0.15</v>
      </c>
      <c r="I12" s="1">
        <v>1</v>
      </c>
      <c r="K12" s="1" t="s">
        <v>8</v>
      </c>
      <c r="L12" s="3">
        <v>6.7</v>
      </c>
      <c r="M12" s="3">
        <v>2</v>
      </c>
      <c r="N12" s="3">
        <v>32</v>
      </c>
      <c r="O12" s="3">
        <v>5.7</v>
      </c>
      <c r="P12" s="3">
        <v>4.5999999999999996</v>
      </c>
      <c r="Q12" s="3">
        <v>8.8000000000000007</v>
      </c>
    </row>
    <row r="13" spans="2:17" x14ac:dyDescent="0.2">
      <c r="B13" s="2" t="s">
        <v>14</v>
      </c>
      <c r="C13" s="3" t="s">
        <v>15</v>
      </c>
      <c r="K13" s="1" t="s">
        <v>10</v>
      </c>
      <c r="L13" s="3">
        <v>3.5</v>
      </c>
      <c r="M13" s="3">
        <v>2</v>
      </c>
      <c r="N13" s="3">
        <v>16</v>
      </c>
      <c r="O13" s="3">
        <v>4.3</v>
      </c>
      <c r="P13" s="3">
        <v>3.5</v>
      </c>
      <c r="Q13" s="3">
        <v>4.4000000000000004</v>
      </c>
    </row>
    <row r="14" spans="2:17" x14ac:dyDescent="0.2">
      <c r="B14" s="2" t="s">
        <v>16</v>
      </c>
      <c r="C14" s="3" t="s">
        <v>17</v>
      </c>
      <c r="K14" s="1" t="s">
        <v>12</v>
      </c>
      <c r="L14" s="3">
        <v>4.5</v>
      </c>
      <c r="M14" s="3">
        <v>2</v>
      </c>
      <c r="N14" s="3">
        <v>32</v>
      </c>
      <c r="O14" s="3">
        <v>5.4</v>
      </c>
      <c r="P14" s="3">
        <v>4.5</v>
      </c>
      <c r="Q14" s="3">
        <v>6.8</v>
      </c>
    </row>
    <row r="15" spans="2:17" x14ac:dyDescent="0.2">
      <c r="B15" s="2" t="s">
        <v>18</v>
      </c>
      <c r="C15" s="3" t="s">
        <v>19</v>
      </c>
      <c r="K15" s="1" t="s">
        <v>14</v>
      </c>
      <c r="L15" s="3">
        <v>5.9</v>
      </c>
      <c r="M15" s="3">
        <v>3</v>
      </c>
      <c r="N15" s="3">
        <v>32</v>
      </c>
      <c r="O15" s="3">
        <v>5.9</v>
      </c>
      <c r="P15" s="3">
        <v>4.7</v>
      </c>
      <c r="Q15" s="3">
        <v>6.9</v>
      </c>
    </row>
    <row r="16" spans="2:17" x14ac:dyDescent="0.2">
      <c r="B16" s="2" t="s">
        <v>20</v>
      </c>
      <c r="C16" s="3" t="s">
        <v>21</v>
      </c>
      <c r="K16" s="1" t="s">
        <v>16</v>
      </c>
      <c r="L16" s="3">
        <v>4.5</v>
      </c>
      <c r="M16" s="3">
        <v>2</v>
      </c>
      <c r="N16" s="3">
        <v>32</v>
      </c>
      <c r="O16" s="3">
        <v>5.4</v>
      </c>
      <c r="P16" s="3">
        <v>4.5</v>
      </c>
      <c r="Q16" s="3">
        <v>6.8</v>
      </c>
    </row>
    <row r="17" spans="2:17" x14ac:dyDescent="0.2">
      <c r="B17" s="2" t="s">
        <v>22</v>
      </c>
      <c r="C17" s="3" t="s">
        <v>23</v>
      </c>
      <c r="K17" s="1" t="s">
        <v>18</v>
      </c>
      <c r="L17" s="3">
        <v>7</v>
      </c>
      <c r="M17" s="3">
        <v>4</v>
      </c>
      <c r="N17" s="3">
        <v>64</v>
      </c>
      <c r="O17" s="3">
        <v>6.7</v>
      </c>
      <c r="P17" s="3">
        <v>6.8</v>
      </c>
      <c r="Q17" s="3">
        <v>8.9</v>
      </c>
    </row>
    <row r="18" spans="2:17" x14ac:dyDescent="0.2">
      <c r="B18" s="2" t="s">
        <v>24</v>
      </c>
      <c r="C18" s="3" t="s">
        <v>25</v>
      </c>
      <c r="K18" s="1" t="s">
        <v>20</v>
      </c>
      <c r="L18" s="3">
        <v>5.6</v>
      </c>
      <c r="M18" s="3">
        <v>2</v>
      </c>
      <c r="N18" s="3">
        <v>32</v>
      </c>
      <c r="O18" s="3">
        <v>5.8</v>
      </c>
      <c r="P18" s="3">
        <v>3.4</v>
      </c>
      <c r="Q18" s="3">
        <v>8.1</v>
      </c>
    </row>
    <row r="19" spans="2:17" x14ac:dyDescent="0.2">
      <c r="B19" s="2" t="s">
        <v>26</v>
      </c>
      <c r="C19" s="3" t="s">
        <v>27</v>
      </c>
      <c r="K19" s="1" t="s">
        <v>22</v>
      </c>
      <c r="L19" s="3">
        <v>5.0999999999999996</v>
      </c>
      <c r="M19" s="3">
        <v>2</v>
      </c>
      <c r="N19" s="3">
        <v>32</v>
      </c>
      <c r="O19" s="3">
        <v>5.8</v>
      </c>
      <c r="P19" s="3">
        <v>4.4000000000000004</v>
      </c>
      <c r="Q19" s="3">
        <v>7.9</v>
      </c>
    </row>
    <row r="20" spans="2:17" x14ac:dyDescent="0.2">
      <c r="B20" s="2" t="s">
        <v>28</v>
      </c>
      <c r="C20" s="3" t="s">
        <v>29</v>
      </c>
      <c r="K20" s="1" t="s">
        <v>24</v>
      </c>
      <c r="L20" s="3">
        <v>5.3</v>
      </c>
      <c r="M20" s="3">
        <v>3</v>
      </c>
      <c r="N20" s="3">
        <v>32</v>
      </c>
      <c r="O20" s="3">
        <v>5.9</v>
      </c>
      <c r="P20" s="3">
        <v>4.7</v>
      </c>
      <c r="Q20" s="3">
        <v>8.1</v>
      </c>
    </row>
    <row r="21" spans="2:17" x14ac:dyDescent="0.2">
      <c r="B21" s="2" t="s">
        <v>30</v>
      </c>
      <c r="C21" s="3" t="s">
        <v>31</v>
      </c>
      <c r="K21" s="1" t="s">
        <v>26</v>
      </c>
      <c r="L21" s="3">
        <v>5.2</v>
      </c>
      <c r="M21" s="3">
        <v>4</v>
      </c>
      <c r="N21" s="3">
        <v>64</v>
      </c>
      <c r="O21" s="3">
        <v>5.4</v>
      </c>
      <c r="P21" s="3">
        <v>5</v>
      </c>
      <c r="Q21" s="3">
        <v>7.9</v>
      </c>
    </row>
    <row r="22" spans="2:17" x14ac:dyDescent="0.2">
      <c r="B22" s="2" t="s">
        <v>32</v>
      </c>
      <c r="C22" s="3" t="s">
        <v>33</v>
      </c>
      <c r="K22" s="1" t="s">
        <v>28</v>
      </c>
      <c r="L22" s="3">
        <v>5</v>
      </c>
      <c r="M22" s="3">
        <v>2</v>
      </c>
      <c r="N22" s="3">
        <v>32</v>
      </c>
      <c r="O22" s="3">
        <v>5.2</v>
      </c>
      <c r="P22" s="3">
        <v>4.8</v>
      </c>
      <c r="Q22" s="3">
        <v>5.8</v>
      </c>
    </row>
    <row r="23" spans="2:17" x14ac:dyDescent="0.2">
      <c r="B23" s="2" t="s">
        <v>34</v>
      </c>
      <c r="C23" s="3" t="s">
        <v>35</v>
      </c>
      <c r="K23" s="1" t="s">
        <v>30</v>
      </c>
      <c r="L23" s="3">
        <v>4.8</v>
      </c>
      <c r="M23" s="3">
        <v>3</v>
      </c>
      <c r="N23" s="3">
        <v>32</v>
      </c>
      <c r="O23" s="3">
        <v>5.3</v>
      </c>
      <c r="P23" s="3">
        <v>5.0999999999999996</v>
      </c>
      <c r="Q23" s="3">
        <v>6.2</v>
      </c>
    </row>
    <row r="24" spans="2:17" x14ac:dyDescent="0.2">
      <c r="B24" s="2" t="s">
        <v>36</v>
      </c>
      <c r="C24" s="3" t="s">
        <v>37</v>
      </c>
      <c r="K24" s="1" t="s">
        <v>32</v>
      </c>
      <c r="L24" s="3">
        <v>5.7</v>
      </c>
      <c r="M24" s="3">
        <v>3</v>
      </c>
      <c r="N24" s="3">
        <v>32</v>
      </c>
      <c r="O24" s="3">
        <v>5.4</v>
      </c>
      <c r="P24" s="3">
        <v>5.0999999999999996</v>
      </c>
      <c r="Q24" s="3">
        <v>7.9</v>
      </c>
    </row>
    <row r="25" spans="2:17" x14ac:dyDescent="0.2">
      <c r="B25" s="2" t="s">
        <v>38</v>
      </c>
      <c r="C25" s="3" t="s">
        <v>39</v>
      </c>
      <c r="K25" s="1" t="s">
        <v>34</v>
      </c>
      <c r="L25" s="3">
        <v>5.9</v>
      </c>
      <c r="M25" s="3">
        <v>2</v>
      </c>
      <c r="N25" s="3">
        <v>16</v>
      </c>
      <c r="O25" s="3">
        <v>4.7</v>
      </c>
      <c r="P25" s="3">
        <v>4.3</v>
      </c>
      <c r="Q25" s="3">
        <v>5.5</v>
      </c>
    </row>
    <row r="26" spans="2:17" x14ac:dyDescent="0.2">
      <c r="B26" s="2" t="s">
        <v>40</v>
      </c>
      <c r="C26" s="3" t="s">
        <v>41</v>
      </c>
      <c r="K26" s="1" t="s">
        <v>36</v>
      </c>
      <c r="L26" s="3">
        <v>5.8</v>
      </c>
      <c r="M26" s="3">
        <v>4</v>
      </c>
      <c r="N26" s="3">
        <v>64</v>
      </c>
      <c r="O26" s="3">
        <v>6.2</v>
      </c>
      <c r="P26" s="3">
        <v>5.5</v>
      </c>
      <c r="Q26" s="3">
        <v>4.8</v>
      </c>
    </row>
    <row r="27" spans="2:17" x14ac:dyDescent="0.2">
      <c r="B27" s="2" t="s">
        <v>42</v>
      </c>
      <c r="C27" s="3" t="s">
        <v>43</v>
      </c>
      <c r="K27" s="1" t="s">
        <v>38</v>
      </c>
      <c r="L27" s="3">
        <v>5.2</v>
      </c>
      <c r="M27" s="3">
        <v>3</v>
      </c>
      <c r="N27" s="3">
        <v>64</v>
      </c>
      <c r="O27" s="3">
        <v>6.3</v>
      </c>
      <c r="P27" s="3">
        <v>4.8</v>
      </c>
      <c r="Q27" s="3">
        <v>8.1999999999999993</v>
      </c>
    </row>
    <row r="28" spans="2:17" x14ac:dyDescent="0.2">
      <c r="B28" s="2" t="s">
        <v>44</v>
      </c>
      <c r="C28" s="3" t="s">
        <v>45</v>
      </c>
      <c r="K28" s="1" t="s">
        <v>40</v>
      </c>
      <c r="L28" s="3">
        <v>5.5</v>
      </c>
      <c r="M28" s="3">
        <v>2</v>
      </c>
      <c r="N28" s="3">
        <v>32</v>
      </c>
      <c r="O28" s="3">
        <v>5.7</v>
      </c>
      <c r="P28" s="3">
        <v>4.5</v>
      </c>
      <c r="Q28" s="3">
        <v>7.9</v>
      </c>
    </row>
    <row r="29" spans="2:17" x14ac:dyDescent="0.2">
      <c r="B29" s="2" t="s">
        <v>46</v>
      </c>
      <c r="C29" s="3" t="s">
        <v>47</v>
      </c>
      <c r="K29" s="1" t="s">
        <v>42</v>
      </c>
      <c r="L29" s="3">
        <v>4</v>
      </c>
      <c r="M29" s="3">
        <v>2</v>
      </c>
      <c r="N29" s="3">
        <v>32</v>
      </c>
      <c r="O29" s="3">
        <v>5.0999999999999996</v>
      </c>
      <c r="P29" s="3">
        <v>3.8</v>
      </c>
      <c r="Q29" s="3">
        <v>5.9</v>
      </c>
    </row>
    <row r="30" spans="2:17" x14ac:dyDescent="0.2">
      <c r="B30" s="2" t="s">
        <v>48</v>
      </c>
      <c r="C30" s="3" t="s">
        <v>49</v>
      </c>
      <c r="K30" s="1" t="s">
        <v>44</v>
      </c>
      <c r="L30" s="3">
        <v>7.6</v>
      </c>
      <c r="M30" s="3">
        <v>2</v>
      </c>
      <c r="N30" s="3">
        <v>32</v>
      </c>
      <c r="O30" s="3">
        <v>6.3</v>
      </c>
      <c r="P30" s="3">
        <v>6</v>
      </c>
      <c r="Q30" s="3">
        <v>8.9</v>
      </c>
    </row>
    <row r="31" spans="2:17" x14ac:dyDescent="0.2">
      <c r="K31" s="1" t="s">
        <v>46</v>
      </c>
      <c r="L31" s="3">
        <v>6.1</v>
      </c>
      <c r="M31" s="3">
        <v>3</v>
      </c>
      <c r="N31" s="3">
        <v>32</v>
      </c>
      <c r="O31" s="3">
        <v>5.8</v>
      </c>
      <c r="P31" s="3">
        <v>4.7</v>
      </c>
      <c r="Q31" s="3">
        <v>7.8</v>
      </c>
    </row>
    <row r="32" spans="2:17" x14ac:dyDescent="0.2">
      <c r="K32" s="1" t="s">
        <v>48</v>
      </c>
      <c r="L32" s="3">
        <v>7.5</v>
      </c>
      <c r="M32" s="3">
        <v>4</v>
      </c>
      <c r="N32" s="3">
        <v>64</v>
      </c>
      <c r="O32" s="3">
        <v>6.6</v>
      </c>
      <c r="P32" s="3">
        <v>7.1</v>
      </c>
      <c r="Q32" s="3">
        <v>8.9</v>
      </c>
    </row>
    <row r="35" spans="11:17" x14ac:dyDescent="0.2">
      <c r="K35" s="4" t="s">
        <v>74</v>
      </c>
    </row>
    <row r="36" spans="11:17" x14ac:dyDescent="0.2">
      <c r="K36" s="12" t="s">
        <v>0</v>
      </c>
      <c r="L36" s="14" t="s">
        <v>50</v>
      </c>
      <c r="M36" s="14"/>
      <c r="N36" s="14"/>
      <c r="O36" s="14"/>
      <c r="P36" s="14"/>
      <c r="Q36" s="14"/>
    </row>
    <row r="37" spans="11:17" x14ac:dyDescent="0.2">
      <c r="K37" s="13"/>
      <c r="L37" s="1" t="s">
        <v>51</v>
      </c>
      <c r="M37" s="1" t="s">
        <v>52</v>
      </c>
      <c r="N37" s="1" t="s">
        <v>53</v>
      </c>
      <c r="O37" s="1" t="s">
        <v>54</v>
      </c>
      <c r="P37" s="1" t="s">
        <v>55</v>
      </c>
      <c r="Q37" s="1" t="s">
        <v>56</v>
      </c>
    </row>
    <row r="38" spans="11:17" x14ac:dyDescent="0.2">
      <c r="K38" s="1" t="s">
        <v>2</v>
      </c>
      <c r="L38" s="3">
        <f>IF(I$7=1, L9/MAX(L$9:L$32), MIN(L$9:L$32)/L9)</f>
        <v>0.72368421052631582</v>
      </c>
      <c r="M38" s="3">
        <f>IF(I$8=1, M9/MAX(M$9:M$32), MIN(M$9:M$32)/M9)</f>
        <v>0.75</v>
      </c>
      <c r="N38" s="3">
        <f>IF(I$9=1, N9/MAX(N$9:N$32), MIN(N$9:N$32)/N9)</f>
        <v>0.5</v>
      </c>
      <c r="O38" s="3">
        <f>IF(I$10=1, O9/MAX(O$9:O$32), MIN(O$9:O$32)/O9)</f>
        <v>0.85074626865671643</v>
      </c>
      <c r="P38" s="3">
        <f>IF(I$11=1, P9/MAX(P$9:P$32), MIN(P$9:P$32)/P9)</f>
        <v>0.676056338028169</v>
      </c>
      <c r="Q38" s="3">
        <f>IF(I$12=1, Q9/MAX(Q$9:Q$32), MIN(Q$9:Q$32)/Q9)</f>
        <v>0.66292134831460681</v>
      </c>
    </row>
    <row r="39" spans="11:17" x14ac:dyDescent="0.2">
      <c r="K39" s="1" t="s">
        <v>4</v>
      </c>
      <c r="L39" s="3">
        <f t="shared" ref="L39:L61" si="0">IF(I$7=1, L10/MAX(L$9:L$32), MIN(L$9:L$32)/L10)</f>
        <v>0.71052631578947378</v>
      </c>
      <c r="M39" s="3">
        <f t="shared" ref="M39:M61" si="1">IF(I$8=1, M10/MAX(M$9:M$32), MIN(M$9:M$32)/M10)</f>
        <v>1</v>
      </c>
      <c r="N39" s="3">
        <f t="shared" ref="N39:N61" si="2">IF(I$9=1, N10/MAX(N$9:N$32), MIN(N$9:N$32)/N10)</f>
        <v>1</v>
      </c>
      <c r="O39" s="3">
        <f t="shared" ref="O39:O61" si="3">IF(I$10=1, O10/MAX(O$9:O$32), MIN(O$9:O$32)/O10)</f>
        <v>0.80597014925373134</v>
      </c>
      <c r="P39" s="3">
        <f t="shared" ref="P39:P61" si="4">IF(I$11=1, P10/MAX(P$9:P$32), MIN(P$9:P$32)/P10)</f>
        <v>0.69014084507042261</v>
      </c>
      <c r="Q39" s="3">
        <f t="shared" ref="Q39:Q61" si="5">IF(I$12=1, Q10/MAX(Q$9:Q$32), MIN(Q$9:Q$32)/Q10)</f>
        <v>0.6404494382022472</v>
      </c>
    </row>
    <row r="40" spans="11:17" x14ac:dyDescent="0.2">
      <c r="K40" s="1" t="s">
        <v>6</v>
      </c>
      <c r="L40" s="3">
        <f t="shared" si="0"/>
        <v>0.75000000000000011</v>
      </c>
      <c r="M40" s="3">
        <f t="shared" si="1"/>
        <v>0.75</v>
      </c>
      <c r="N40" s="3">
        <f t="shared" si="2"/>
        <v>0.5</v>
      </c>
      <c r="O40" s="3">
        <f t="shared" si="3"/>
        <v>0.67164179104477606</v>
      </c>
      <c r="P40" s="3">
        <f t="shared" si="4"/>
        <v>0.52112676056338036</v>
      </c>
      <c r="Q40" s="3">
        <f t="shared" si="5"/>
        <v>0.8651685393258427</v>
      </c>
    </row>
    <row r="41" spans="11:17" x14ac:dyDescent="0.2">
      <c r="K41" s="1" t="s">
        <v>8</v>
      </c>
      <c r="L41" s="3">
        <f t="shared" si="0"/>
        <v>0.88157894736842113</v>
      </c>
      <c r="M41" s="3">
        <f t="shared" si="1"/>
        <v>0.5</v>
      </c>
      <c r="N41" s="3">
        <f t="shared" si="2"/>
        <v>0.5</v>
      </c>
      <c r="O41" s="3">
        <f t="shared" si="3"/>
        <v>0.85074626865671643</v>
      </c>
      <c r="P41" s="3">
        <f t="shared" si="4"/>
        <v>0.647887323943662</v>
      </c>
      <c r="Q41" s="3">
        <f t="shared" si="5"/>
        <v>0.98876404494382031</v>
      </c>
    </row>
    <row r="42" spans="11:17" x14ac:dyDescent="0.2">
      <c r="K42" s="1" t="s">
        <v>10</v>
      </c>
      <c r="L42" s="3">
        <f t="shared" si="0"/>
        <v>0.46052631578947373</v>
      </c>
      <c r="M42" s="3">
        <f t="shared" si="1"/>
        <v>0.5</v>
      </c>
      <c r="N42" s="3">
        <f t="shared" si="2"/>
        <v>0.25</v>
      </c>
      <c r="O42" s="3">
        <f t="shared" si="3"/>
        <v>0.64179104477611937</v>
      </c>
      <c r="P42" s="3">
        <f t="shared" si="4"/>
        <v>0.49295774647887325</v>
      </c>
      <c r="Q42" s="3">
        <f t="shared" si="5"/>
        <v>0.49438202247191015</v>
      </c>
    </row>
    <row r="43" spans="11:17" x14ac:dyDescent="0.2">
      <c r="K43" s="1" t="s">
        <v>12</v>
      </c>
      <c r="L43" s="3">
        <f t="shared" si="0"/>
        <v>0.5921052631578948</v>
      </c>
      <c r="M43" s="3">
        <f t="shared" si="1"/>
        <v>0.5</v>
      </c>
      <c r="N43" s="3">
        <f t="shared" si="2"/>
        <v>0.5</v>
      </c>
      <c r="O43" s="3">
        <f t="shared" si="3"/>
        <v>0.80597014925373134</v>
      </c>
      <c r="P43" s="3">
        <f t="shared" si="4"/>
        <v>0.63380281690140849</v>
      </c>
      <c r="Q43" s="3">
        <f t="shared" si="5"/>
        <v>0.7640449438202247</v>
      </c>
    </row>
    <row r="44" spans="11:17" x14ac:dyDescent="0.2">
      <c r="K44" s="1" t="s">
        <v>14</v>
      </c>
      <c r="L44" s="3">
        <f t="shared" si="0"/>
        <v>0.77631578947368429</v>
      </c>
      <c r="M44" s="3">
        <f t="shared" si="1"/>
        <v>0.75</v>
      </c>
      <c r="N44" s="3">
        <f t="shared" si="2"/>
        <v>0.5</v>
      </c>
      <c r="O44" s="3">
        <f t="shared" si="3"/>
        <v>0.88059701492537312</v>
      </c>
      <c r="P44" s="3">
        <f t="shared" si="4"/>
        <v>0.6619718309859155</v>
      </c>
      <c r="Q44" s="3">
        <f t="shared" si="5"/>
        <v>0.7752808988764045</v>
      </c>
    </row>
    <row r="45" spans="11:17" x14ac:dyDescent="0.2">
      <c r="K45" s="1" t="s">
        <v>16</v>
      </c>
      <c r="L45" s="3">
        <f t="shared" si="0"/>
        <v>0.5921052631578948</v>
      </c>
      <c r="M45" s="3">
        <f t="shared" si="1"/>
        <v>0.5</v>
      </c>
      <c r="N45" s="3">
        <f t="shared" si="2"/>
        <v>0.5</v>
      </c>
      <c r="O45" s="3">
        <f t="shared" si="3"/>
        <v>0.80597014925373134</v>
      </c>
      <c r="P45" s="3">
        <f t="shared" si="4"/>
        <v>0.63380281690140849</v>
      </c>
      <c r="Q45" s="3">
        <f t="shared" si="5"/>
        <v>0.7640449438202247</v>
      </c>
    </row>
    <row r="46" spans="11:17" x14ac:dyDescent="0.2">
      <c r="K46" s="1" t="s">
        <v>18</v>
      </c>
      <c r="L46" s="3">
        <f t="shared" si="0"/>
        <v>0.92105263157894746</v>
      </c>
      <c r="M46" s="3">
        <f t="shared" si="1"/>
        <v>1</v>
      </c>
      <c r="N46" s="3">
        <f t="shared" si="2"/>
        <v>1</v>
      </c>
      <c r="O46" s="3">
        <f t="shared" si="3"/>
        <v>1</v>
      </c>
      <c r="P46" s="3">
        <f t="shared" si="4"/>
        <v>0.95774647887323949</v>
      </c>
      <c r="Q46" s="3">
        <f t="shared" si="5"/>
        <v>1</v>
      </c>
    </row>
    <row r="47" spans="11:17" x14ac:dyDescent="0.2">
      <c r="K47" s="1" t="s">
        <v>20</v>
      </c>
      <c r="L47" s="3">
        <f t="shared" si="0"/>
        <v>0.73684210526315785</v>
      </c>
      <c r="M47" s="3">
        <f t="shared" si="1"/>
        <v>0.5</v>
      </c>
      <c r="N47" s="3">
        <f t="shared" si="2"/>
        <v>0.5</v>
      </c>
      <c r="O47" s="3">
        <f t="shared" si="3"/>
        <v>0.86567164179104472</v>
      </c>
      <c r="P47" s="3">
        <f t="shared" si="4"/>
        <v>0.47887323943661975</v>
      </c>
      <c r="Q47" s="3">
        <f t="shared" si="5"/>
        <v>0.91011235955056169</v>
      </c>
    </row>
    <row r="48" spans="11:17" x14ac:dyDescent="0.2">
      <c r="K48" s="1" t="s">
        <v>22</v>
      </c>
      <c r="L48" s="3">
        <f t="shared" si="0"/>
        <v>0.67105263157894735</v>
      </c>
      <c r="M48" s="3">
        <f t="shared" si="1"/>
        <v>0.5</v>
      </c>
      <c r="N48" s="3">
        <f t="shared" si="2"/>
        <v>0.5</v>
      </c>
      <c r="O48" s="3">
        <f t="shared" si="3"/>
        <v>0.86567164179104472</v>
      </c>
      <c r="P48" s="3">
        <f t="shared" si="4"/>
        <v>0.61971830985915499</v>
      </c>
      <c r="Q48" s="3">
        <f t="shared" si="5"/>
        <v>0.88764044943820231</v>
      </c>
    </row>
    <row r="49" spans="11:17" x14ac:dyDescent="0.2">
      <c r="K49" s="1" t="s">
        <v>24</v>
      </c>
      <c r="L49" s="3">
        <f t="shared" si="0"/>
        <v>0.69736842105263164</v>
      </c>
      <c r="M49" s="3">
        <f t="shared" si="1"/>
        <v>0.75</v>
      </c>
      <c r="N49" s="3">
        <f t="shared" si="2"/>
        <v>0.5</v>
      </c>
      <c r="O49" s="3">
        <f t="shared" si="3"/>
        <v>0.88059701492537312</v>
      </c>
      <c r="P49" s="3">
        <f t="shared" si="4"/>
        <v>0.6619718309859155</v>
      </c>
      <c r="Q49" s="3">
        <f t="shared" si="5"/>
        <v>0.91011235955056169</v>
      </c>
    </row>
    <row r="50" spans="11:17" x14ac:dyDescent="0.2">
      <c r="K50" s="1" t="s">
        <v>26</v>
      </c>
      <c r="L50" s="3">
        <f t="shared" si="0"/>
        <v>0.68421052631578949</v>
      </c>
      <c r="M50" s="3">
        <f t="shared" si="1"/>
        <v>1</v>
      </c>
      <c r="N50" s="3">
        <f t="shared" si="2"/>
        <v>1</v>
      </c>
      <c r="O50" s="3">
        <f t="shared" si="3"/>
        <v>0.80597014925373134</v>
      </c>
      <c r="P50" s="3">
        <f t="shared" si="4"/>
        <v>0.70422535211267612</v>
      </c>
      <c r="Q50" s="3">
        <f t="shared" si="5"/>
        <v>0.88764044943820231</v>
      </c>
    </row>
    <row r="51" spans="11:17" x14ac:dyDescent="0.2">
      <c r="K51" s="1" t="s">
        <v>28</v>
      </c>
      <c r="L51" s="3">
        <f t="shared" si="0"/>
        <v>0.65789473684210531</v>
      </c>
      <c r="M51" s="3">
        <f t="shared" si="1"/>
        <v>0.5</v>
      </c>
      <c r="N51" s="3">
        <f t="shared" si="2"/>
        <v>0.5</v>
      </c>
      <c r="O51" s="3">
        <f t="shared" si="3"/>
        <v>0.77611940298507465</v>
      </c>
      <c r="P51" s="3">
        <f t="shared" si="4"/>
        <v>0.676056338028169</v>
      </c>
      <c r="Q51" s="3">
        <f t="shared" si="5"/>
        <v>0.65168539325842689</v>
      </c>
    </row>
    <row r="52" spans="11:17" x14ac:dyDescent="0.2">
      <c r="K52" s="1" t="s">
        <v>30</v>
      </c>
      <c r="L52" s="3">
        <f t="shared" si="0"/>
        <v>0.63157894736842102</v>
      </c>
      <c r="M52" s="3">
        <f t="shared" si="1"/>
        <v>0.75</v>
      </c>
      <c r="N52" s="3">
        <f t="shared" si="2"/>
        <v>0.5</v>
      </c>
      <c r="O52" s="3">
        <f t="shared" si="3"/>
        <v>0.79104477611940294</v>
      </c>
      <c r="P52" s="3">
        <f t="shared" si="4"/>
        <v>0.71830985915492951</v>
      </c>
      <c r="Q52" s="3">
        <f t="shared" si="5"/>
        <v>0.6966292134831461</v>
      </c>
    </row>
    <row r="53" spans="11:17" x14ac:dyDescent="0.2">
      <c r="K53" s="1" t="s">
        <v>32</v>
      </c>
      <c r="L53" s="3">
        <f t="shared" si="0"/>
        <v>0.75000000000000011</v>
      </c>
      <c r="M53" s="3">
        <f t="shared" si="1"/>
        <v>0.75</v>
      </c>
      <c r="N53" s="3">
        <f t="shared" si="2"/>
        <v>0.5</v>
      </c>
      <c r="O53" s="3">
        <f t="shared" si="3"/>
        <v>0.80597014925373134</v>
      </c>
      <c r="P53" s="3">
        <f t="shared" si="4"/>
        <v>0.71830985915492951</v>
      </c>
      <c r="Q53" s="3">
        <f t="shared" si="5"/>
        <v>0.88764044943820231</v>
      </c>
    </row>
    <row r="54" spans="11:17" x14ac:dyDescent="0.2">
      <c r="K54" s="1" t="s">
        <v>34</v>
      </c>
      <c r="L54" s="3">
        <f t="shared" si="0"/>
        <v>0.77631578947368429</v>
      </c>
      <c r="M54" s="3">
        <f t="shared" si="1"/>
        <v>0.5</v>
      </c>
      <c r="N54" s="3">
        <f t="shared" si="2"/>
        <v>0.25</v>
      </c>
      <c r="O54" s="3">
        <f t="shared" si="3"/>
        <v>0.70149253731343286</v>
      </c>
      <c r="P54" s="3">
        <f t="shared" si="4"/>
        <v>0.60563380281690138</v>
      </c>
      <c r="Q54" s="3">
        <f t="shared" si="5"/>
        <v>0.6179775280898876</v>
      </c>
    </row>
    <row r="55" spans="11:17" x14ac:dyDescent="0.2">
      <c r="K55" s="1" t="s">
        <v>36</v>
      </c>
      <c r="L55" s="3">
        <f t="shared" si="0"/>
        <v>0.76315789473684215</v>
      </c>
      <c r="M55" s="3">
        <f t="shared" si="1"/>
        <v>1</v>
      </c>
      <c r="N55" s="3">
        <f t="shared" si="2"/>
        <v>1</v>
      </c>
      <c r="O55" s="3">
        <f t="shared" si="3"/>
        <v>0.92537313432835822</v>
      </c>
      <c r="P55" s="3">
        <f t="shared" si="4"/>
        <v>0.77464788732394374</v>
      </c>
      <c r="Q55" s="3">
        <f t="shared" si="5"/>
        <v>0.5393258426966292</v>
      </c>
    </row>
    <row r="56" spans="11:17" x14ac:dyDescent="0.2">
      <c r="K56" s="1" t="s">
        <v>38</v>
      </c>
      <c r="L56" s="3">
        <f t="shared" si="0"/>
        <v>0.68421052631578949</v>
      </c>
      <c r="M56" s="3">
        <f t="shared" si="1"/>
        <v>0.75</v>
      </c>
      <c r="N56" s="3">
        <f t="shared" si="2"/>
        <v>1</v>
      </c>
      <c r="O56" s="3">
        <f t="shared" si="3"/>
        <v>0.94029850746268651</v>
      </c>
      <c r="P56" s="3">
        <f t="shared" si="4"/>
        <v>0.676056338028169</v>
      </c>
      <c r="Q56" s="3">
        <f t="shared" si="5"/>
        <v>0.92134831460674149</v>
      </c>
    </row>
    <row r="57" spans="11:17" x14ac:dyDescent="0.2">
      <c r="K57" s="1" t="s">
        <v>40</v>
      </c>
      <c r="L57" s="3">
        <f t="shared" si="0"/>
        <v>0.72368421052631582</v>
      </c>
      <c r="M57" s="3">
        <f t="shared" si="1"/>
        <v>0.5</v>
      </c>
      <c r="N57" s="3">
        <f t="shared" si="2"/>
        <v>0.5</v>
      </c>
      <c r="O57" s="3">
        <f t="shared" si="3"/>
        <v>0.85074626865671643</v>
      </c>
      <c r="P57" s="3">
        <f t="shared" si="4"/>
        <v>0.63380281690140849</v>
      </c>
      <c r="Q57" s="3">
        <f t="shared" si="5"/>
        <v>0.88764044943820231</v>
      </c>
    </row>
    <row r="58" spans="11:17" x14ac:dyDescent="0.2">
      <c r="K58" s="1" t="s">
        <v>42</v>
      </c>
      <c r="L58" s="3">
        <f t="shared" si="0"/>
        <v>0.52631578947368418</v>
      </c>
      <c r="M58" s="3">
        <f t="shared" si="1"/>
        <v>0.5</v>
      </c>
      <c r="N58" s="3">
        <f t="shared" si="2"/>
        <v>0.5</v>
      </c>
      <c r="O58" s="3">
        <f t="shared" si="3"/>
        <v>0.76119402985074625</v>
      </c>
      <c r="P58" s="3">
        <f t="shared" si="4"/>
        <v>0.53521126760563376</v>
      </c>
      <c r="Q58" s="3">
        <f t="shared" si="5"/>
        <v>0.66292134831460681</v>
      </c>
    </row>
    <row r="59" spans="11:17" x14ac:dyDescent="0.2">
      <c r="K59" s="1" t="s">
        <v>44</v>
      </c>
      <c r="L59" s="3">
        <f t="shared" si="0"/>
        <v>1</v>
      </c>
      <c r="M59" s="3">
        <f t="shared" si="1"/>
        <v>0.5</v>
      </c>
      <c r="N59" s="3">
        <f t="shared" si="2"/>
        <v>0.5</v>
      </c>
      <c r="O59" s="3">
        <f t="shared" si="3"/>
        <v>0.94029850746268651</v>
      </c>
      <c r="P59" s="3">
        <f t="shared" si="4"/>
        <v>0.84507042253521136</v>
      </c>
      <c r="Q59" s="3">
        <f t="shared" si="5"/>
        <v>1</v>
      </c>
    </row>
    <row r="60" spans="11:17" x14ac:dyDescent="0.2">
      <c r="K60" s="1" t="s">
        <v>46</v>
      </c>
      <c r="L60" s="3">
        <f t="shared" si="0"/>
        <v>0.80263157894736836</v>
      </c>
      <c r="M60" s="3">
        <f t="shared" si="1"/>
        <v>0.75</v>
      </c>
      <c r="N60" s="3">
        <f t="shared" si="2"/>
        <v>0.5</v>
      </c>
      <c r="O60" s="3">
        <f t="shared" si="3"/>
        <v>0.86567164179104472</v>
      </c>
      <c r="P60" s="3">
        <f t="shared" si="4"/>
        <v>0.6619718309859155</v>
      </c>
      <c r="Q60" s="3">
        <f t="shared" si="5"/>
        <v>0.87640449438202239</v>
      </c>
    </row>
    <row r="61" spans="11:17" x14ac:dyDescent="0.2">
      <c r="K61" s="1" t="s">
        <v>48</v>
      </c>
      <c r="L61" s="3">
        <f t="shared" si="0"/>
        <v>0.98684210526315796</v>
      </c>
      <c r="M61" s="3">
        <f t="shared" si="1"/>
        <v>1</v>
      </c>
      <c r="N61" s="3">
        <f t="shared" si="2"/>
        <v>1</v>
      </c>
      <c r="O61" s="3">
        <f t="shared" si="3"/>
        <v>0.9850746268656716</v>
      </c>
      <c r="P61" s="3">
        <f t="shared" si="4"/>
        <v>1</v>
      </c>
      <c r="Q61" s="3">
        <f t="shared" si="5"/>
        <v>1</v>
      </c>
    </row>
    <row r="64" spans="11:17" x14ac:dyDescent="0.2">
      <c r="K64" s="4" t="s">
        <v>75</v>
      </c>
    </row>
    <row r="65" spans="11:18" x14ac:dyDescent="0.2">
      <c r="K65" s="12" t="s">
        <v>0</v>
      </c>
      <c r="L65" s="14" t="s">
        <v>50</v>
      </c>
      <c r="M65" s="14"/>
      <c r="N65" s="14"/>
      <c r="O65" s="14"/>
      <c r="P65" s="14"/>
      <c r="Q65" s="14"/>
    </row>
    <row r="66" spans="11:18" x14ac:dyDescent="0.2">
      <c r="K66" s="13"/>
      <c r="L66" s="1" t="s">
        <v>51</v>
      </c>
      <c r="M66" s="1" t="s">
        <v>52</v>
      </c>
      <c r="N66" s="1" t="s">
        <v>53</v>
      </c>
      <c r="O66" s="1" t="s">
        <v>54</v>
      </c>
      <c r="P66" s="1" t="s">
        <v>55</v>
      </c>
      <c r="Q66" s="1" t="s">
        <v>56</v>
      </c>
      <c r="R66" s="1" t="s">
        <v>76</v>
      </c>
    </row>
    <row r="67" spans="11:18" x14ac:dyDescent="0.2">
      <c r="K67" s="1" t="s">
        <v>2</v>
      </c>
      <c r="L67" s="3">
        <f>W30</f>
        <v>0</v>
      </c>
      <c r="M67" s="3">
        <f>M38 *H$8</f>
        <v>0.15000000000000002</v>
      </c>
      <c r="N67" s="3">
        <f>N38*H$9</f>
        <v>7.4999999999999997E-2</v>
      </c>
      <c r="O67" s="3">
        <f xml:space="preserve"> O38*H$10</f>
        <v>0.10208955223880596</v>
      </c>
      <c r="P67" s="3">
        <f>P38*H$11</f>
        <v>8.7887323943661971E-2</v>
      </c>
      <c r="Q67" s="3">
        <f>Q38*H$12</f>
        <v>9.9438202247191021E-2</v>
      </c>
      <c r="R67" s="2">
        <f>SUM(L67:Q67)</f>
        <v>0.51441507842965895</v>
      </c>
    </row>
    <row r="68" spans="11:18" x14ac:dyDescent="0.2">
      <c r="K68" s="1" t="s">
        <v>4</v>
      </c>
      <c r="L68" s="3">
        <f t="shared" ref="L68:L90" si="6">L39*H$7</f>
        <v>0.17763157894736845</v>
      </c>
      <c r="M68" s="3">
        <f t="shared" ref="M68:M90" si="7">M39 *H$8</f>
        <v>0.2</v>
      </c>
      <c r="N68" s="3">
        <f t="shared" ref="N68:N90" si="8">N39*H$9</f>
        <v>0.15</v>
      </c>
      <c r="O68" s="3">
        <f t="shared" ref="O68:O90" si="9" xml:space="preserve"> O39*H$10</f>
        <v>9.6716417910447758E-2</v>
      </c>
      <c r="P68" s="3">
        <f t="shared" ref="P68:P90" si="10">P39*H$11</f>
        <v>8.9718309859154938E-2</v>
      </c>
      <c r="Q68" s="3">
        <f t="shared" ref="Q68:Q90" si="11">Q39*H$12</f>
        <v>9.6067415730337072E-2</v>
      </c>
      <c r="R68" s="2">
        <f t="shared" ref="R68:R90" si="12">SUM(L68:Q68)</f>
        <v>0.81013372244730819</v>
      </c>
    </row>
    <row r="69" spans="11:18" x14ac:dyDescent="0.2">
      <c r="K69" s="1" t="s">
        <v>6</v>
      </c>
      <c r="L69" s="3">
        <f t="shared" si="6"/>
        <v>0.18750000000000003</v>
      </c>
      <c r="M69" s="3">
        <f t="shared" si="7"/>
        <v>0.15000000000000002</v>
      </c>
      <c r="N69" s="3">
        <f t="shared" si="8"/>
        <v>7.4999999999999997E-2</v>
      </c>
      <c r="O69" s="3">
        <f t="shared" si="9"/>
        <v>8.059701492537312E-2</v>
      </c>
      <c r="P69" s="3">
        <f t="shared" si="10"/>
        <v>6.7746478873239452E-2</v>
      </c>
      <c r="Q69" s="3">
        <f t="shared" si="11"/>
        <v>0.12977528089887641</v>
      </c>
      <c r="R69" s="2">
        <f t="shared" si="12"/>
        <v>0.690618774697489</v>
      </c>
    </row>
    <row r="70" spans="11:18" x14ac:dyDescent="0.2">
      <c r="K70" s="1" t="s">
        <v>8</v>
      </c>
      <c r="L70" s="3">
        <f t="shared" si="6"/>
        <v>0.22039473684210528</v>
      </c>
      <c r="M70" s="3">
        <f t="shared" si="7"/>
        <v>0.1</v>
      </c>
      <c r="N70" s="3">
        <f t="shared" si="8"/>
        <v>7.4999999999999997E-2</v>
      </c>
      <c r="O70" s="3">
        <f t="shared" si="9"/>
        <v>0.10208955223880596</v>
      </c>
      <c r="P70" s="3">
        <f t="shared" si="10"/>
        <v>8.4225352112676066E-2</v>
      </c>
      <c r="Q70" s="3">
        <f t="shared" si="11"/>
        <v>0.14831460674157304</v>
      </c>
      <c r="R70" s="2">
        <f t="shared" si="12"/>
        <v>0.73002424793516041</v>
      </c>
    </row>
    <row r="71" spans="11:18" x14ac:dyDescent="0.2">
      <c r="K71" s="1" t="s">
        <v>10</v>
      </c>
      <c r="L71" s="3">
        <f t="shared" si="6"/>
        <v>0.11513157894736843</v>
      </c>
      <c r="M71" s="3">
        <f t="shared" si="7"/>
        <v>0.1</v>
      </c>
      <c r="N71" s="3">
        <f t="shared" si="8"/>
        <v>3.7499999999999999E-2</v>
      </c>
      <c r="O71" s="3">
        <f t="shared" si="9"/>
        <v>7.7014925373134327E-2</v>
      </c>
      <c r="P71" s="3">
        <f t="shared" si="10"/>
        <v>6.4084507042253519E-2</v>
      </c>
      <c r="Q71" s="3">
        <f t="shared" si="11"/>
        <v>7.415730337078652E-2</v>
      </c>
      <c r="R71" s="2">
        <f t="shared" si="12"/>
        <v>0.46788831473354275</v>
      </c>
    </row>
    <row r="72" spans="11:18" x14ac:dyDescent="0.2">
      <c r="K72" s="1" t="s">
        <v>12</v>
      </c>
      <c r="L72" s="3">
        <f t="shared" si="6"/>
        <v>0.1480263157894737</v>
      </c>
      <c r="M72" s="3">
        <f t="shared" si="7"/>
        <v>0.1</v>
      </c>
      <c r="N72" s="3">
        <f t="shared" si="8"/>
        <v>7.4999999999999997E-2</v>
      </c>
      <c r="O72" s="3">
        <f t="shared" si="9"/>
        <v>9.6716417910447758E-2</v>
      </c>
      <c r="P72" s="3">
        <f t="shared" si="10"/>
        <v>8.2394366197183114E-2</v>
      </c>
      <c r="Q72" s="3">
        <f t="shared" si="11"/>
        <v>0.1146067415730337</v>
      </c>
      <c r="R72" s="2">
        <f t="shared" si="12"/>
        <v>0.61674384147013839</v>
      </c>
    </row>
    <row r="73" spans="11:18" x14ac:dyDescent="0.2">
      <c r="K73" s="1" t="s">
        <v>14</v>
      </c>
      <c r="L73" s="3">
        <f t="shared" si="6"/>
        <v>0.19407894736842107</v>
      </c>
      <c r="M73" s="3">
        <f t="shared" si="7"/>
        <v>0.15000000000000002</v>
      </c>
      <c r="N73" s="3">
        <f t="shared" si="8"/>
        <v>7.4999999999999997E-2</v>
      </c>
      <c r="O73" s="3">
        <f t="shared" si="9"/>
        <v>0.10567164179104477</v>
      </c>
      <c r="P73" s="3">
        <f t="shared" si="10"/>
        <v>8.6056338028169019E-2</v>
      </c>
      <c r="Q73" s="3">
        <f t="shared" si="11"/>
        <v>0.11629213483146067</v>
      </c>
      <c r="R73" s="2">
        <f t="shared" si="12"/>
        <v>0.72709906201909558</v>
      </c>
    </row>
    <row r="74" spans="11:18" x14ac:dyDescent="0.2">
      <c r="K74" s="1" t="s">
        <v>16</v>
      </c>
      <c r="L74" s="3">
        <f t="shared" si="6"/>
        <v>0.1480263157894737</v>
      </c>
      <c r="M74" s="3">
        <f t="shared" si="7"/>
        <v>0.1</v>
      </c>
      <c r="N74" s="3">
        <f t="shared" si="8"/>
        <v>7.4999999999999997E-2</v>
      </c>
      <c r="O74" s="3">
        <f t="shared" si="9"/>
        <v>9.6716417910447758E-2</v>
      </c>
      <c r="P74" s="3">
        <f t="shared" si="10"/>
        <v>8.2394366197183114E-2</v>
      </c>
      <c r="Q74" s="3">
        <f t="shared" si="11"/>
        <v>0.1146067415730337</v>
      </c>
      <c r="R74" s="2">
        <f t="shared" si="12"/>
        <v>0.61674384147013839</v>
      </c>
    </row>
    <row r="75" spans="11:18" x14ac:dyDescent="0.2">
      <c r="K75" s="1" t="s">
        <v>18</v>
      </c>
      <c r="L75" s="3">
        <f t="shared" si="6"/>
        <v>0.23026315789473686</v>
      </c>
      <c r="M75" s="3">
        <f t="shared" si="7"/>
        <v>0.2</v>
      </c>
      <c r="N75" s="3">
        <f t="shared" si="8"/>
        <v>0.15</v>
      </c>
      <c r="O75" s="3">
        <f t="shared" si="9"/>
        <v>0.12</v>
      </c>
      <c r="P75" s="3">
        <f t="shared" si="10"/>
        <v>0.12450704225352113</v>
      </c>
      <c r="Q75" s="3">
        <f t="shared" si="11"/>
        <v>0.15</v>
      </c>
      <c r="R75" s="2">
        <f t="shared" si="12"/>
        <v>0.9747702001482581</v>
      </c>
    </row>
    <row r="76" spans="11:18" x14ac:dyDescent="0.2">
      <c r="K76" s="1" t="s">
        <v>20</v>
      </c>
      <c r="L76" s="3">
        <f t="shared" si="6"/>
        <v>0.18421052631578946</v>
      </c>
      <c r="M76" s="3">
        <f t="shared" si="7"/>
        <v>0.1</v>
      </c>
      <c r="N76" s="3">
        <f t="shared" si="8"/>
        <v>7.4999999999999997E-2</v>
      </c>
      <c r="O76" s="3">
        <f t="shared" si="9"/>
        <v>0.10388059701492536</v>
      </c>
      <c r="P76" s="3">
        <f t="shared" si="10"/>
        <v>6.2253521126760566E-2</v>
      </c>
      <c r="Q76" s="3">
        <f t="shared" si="11"/>
        <v>0.13651685393258425</v>
      </c>
      <c r="R76" s="2">
        <f t="shared" si="12"/>
        <v>0.6618614983900597</v>
      </c>
    </row>
    <row r="77" spans="11:18" x14ac:dyDescent="0.2">
      <c r="K77" s="1" t="s">
        <v>22</v>
      </c>
      <c r="L77" s="3">
        <f t="shared" si="6"/>
        <v>0.16776315789473684</v>
      </c>
      <c r="M77" s="3">
        <f t="shared" si="7"/>
        <v>0.1</v>
      </c>
      <c r="N77" s="3">
        <f t="shared" si="8"/>
        <v>7.4999999999999997E-2</v>
      </c>
      <c r="O77" s="3">
        <f t="shared" si="9"/>
        <v>0.10388059701492536</v>
      </c>
      <c r="P77" s="3">
        <f t="shared" si="10"/>
        <v>8.0563380281690147E-2</v>
      </c>
      <c r="Q77" s="3">
        <f t="shared" si="11"/>
        <v>0.13314606741573035</v>
      </c>
      <c r="R77" s="2">
        <f t="shared" si="12"/>
        <v>0.66035320260708263</v>
      </c>
    </row>
    <row r="78" spans="11:18" x14ac:dyDescent="0.2">
      <c r="K78" s="1" t="s">
        <v>24</v>
      </c>
      <c r="L78" s="3">
        <f t="shared" si="6"/>
        <v>0.17434210526315791</v>
      </c>
      <c r="M78" s="3">
        <f t="shared" si="7"/>
        <v>0.15000000000000002</v>
      </c>
      <c r="N78" s="3">
        <f t="shared" si="8"/>
        <v>7.4999999999999997E-2</v>
      </c>
      <c r="O78" s="3">
        <f t="shared" si="9"/>
        <v>0.10567164179104477</v>
      </c>
      <c r="P78" s="3">
        <f t="shared" si="10"/>
        <v>8.6056338028169019E-2</v>
      </c>
      <c r="Q78" s="3">
        <f t="shared" si="11"/>
        <v>0.13651685393258425</v>
      </c>
      <c r="R78" s="2">
        <f t="shared" si="12"/>
        <v>0.72758693901495597</v>
      </c>
    </row>
    <row r="79" spans="11:18" x14ac:dyDescent="0.2">
      <c r="K79" s="1" t="s">
        <v>26</v>
      </c>
      <c r="L79" s="3">
        <f t="shared" si="6"/>
        <v>0.17105263157894737</v>
      </c>
      <c r="M79" s="3">
        <f t="shared" si="7"/>
        <v>0.2</v>
      </c>
      <c r="N79" s="3">
        <f t="shared" si="8"/>
        <v>0.15</v>
      </c>
      <c r="O79" s="3">
        <f t="shared" si="9"/>
        <v>9.6716417910447758E-2</v>
      </c>
      <c r="P79" s="3">
        <f t="shared" si="10"/>
        <v>9.1549295774647904E-2</v>
      </c>
      <c r="Q79" s="3">
        <f t="shared" si="11"/>
        <v>0.13314606741573035</v>
      </c>
      <c r="R79" s="2">
        <f t="shared" si="12"/>
        <v>0.84246441267977334</v>
      </c>
    </row>
    <row r="80" spans="11:18" x14ac:dyDescent="0.2">
      <c r="K80" s="1" t="s">
        <v>28</v>
      </c>
      <c r="L80" s="3">
        <f t="shared" si="6"/>
        <v>0.16447368421052633</v>
      </c>
      <c r="M80" s="3">
        <f t="shared" si="7"/>
        <v>0.1</v>
      </c>
      <c r="N80" s="3">
        <f t="shared" si="8"/>
        <v>7.4999999999999997E-2</v>
      </c>
      <c r="O80" s="3">
        <f t="shared" si="9"/>
        <v>9.3134328358208951E-2</v>
      </c>
      <c r="P80" s="3">
        <f t="shared" si="10"/>
        <v>8.7887323943661971E-2</v>
      </c>
      <c r="Q80" s="3">
        <f t="shared" si="11"/>
        <v>9.7752808988764026E-2</v>
      </c>
      <c r="R80" s="2">
        <f t="shared" si="12"/>
        <v>0.61824814550116125</v>
      </c>
    </row>
    <row r="81" spans="11:19" x14ac:dyDescent="0.2">
      <c r="K81" s="1" t="s">
        <v>30</v>
      </c>
      <c r="L81" s="3">
        <f t="shared" si="6"/>
        <v>0.15789473684210525</v>
      </c>
      <c r="M81" s="3">
        <f t="shared" si="7"/>
        <v>0.15000000000000002</v>
      </c>
      <c r="N81" s="3">
        <f t="shared" si="8"/>
        <v>7.4999999999999997E-2</v>
      </c>
      <c r="O81" s="3">
        <f t="shared" si="9"/>
        <v>9.4925373134328347E-2</v>
      </c>
      <c r="P81" s="3">
        <f t="shared" si="10"/>
        <v>9.3380281690140843E-2</v>
      </c>
      <c r="Q81" s="3">
        <f t="shared" si="11"/>
        <v>0.10449438202247191</v>
      </c>
      <c r="R81" s="2">
        <f t="shared" si="12"/>
        <v>0.6756947736890464</v>
      </c>
    </row>
    <row r="82" spans="11:19" x14ac:dyDescent="0.2">
      <c r="K82" s="1" t="s">
        <v>32</v>
      </c>
      <c r="L82" s="3">
        <f t="shared" si="6"/>
        <v>0.18750000000000003</v>
      </c>
      <c r="M82" s="3">
        <f t="shared" si="7"/>
        <v>0.15000000000000002</v>
      </c>
      <c r="N82" s="3">
        <f t="shared" si="8"/>
        <v>7.4999999999999997E-2</v>
      </c>
      <c r="O82" s="3">
        <f t="shared" si="9"/>
        <v>9.6716417910447758E-2</v>
      </c>
      <c r="P82" s="3">
        <f t="shared" si="10"/>
        <v>9.3380281690140843E-2</v>
      </c>
      <c r="Q82" s="3">
        <f t="shared" si="11"/>
        <v>0.13314606741573035</v>
      </c>
      <c r="R82" s="2">
        <f t="shared" si="12"/>
        <v>0.73574276701631902</v>
      </c>
    </row>
    <row r="83" spans="11:19" x14ac:dyDescent="0.2">
      <c r="K83" s="1" t="s">
        <v>34</v>
      </c>
      <c r="L83" s="3">
        <f t="shared" si="6"/>
        <v>0.19407894736842107</v>
      </c>
      <c r="M83" s="3">
        <f t="shared" si="7"/>
        <v>0.1</v>
      </c>
      <c r="N83" s="3">
        <f t="shared" si="8"/>
        <v>3.7499999999999999E-2</v>
      </c>
      <c r="O83" s="3">
        <f t="shared" si="9"/>
        <v>8.4179104477611941E-2</v>
      </c>
      <c r="P83" s="3">
        <f t="shared" si="10"/>
        <v>7.8732394366197181E-2</v>
      </c>
      <c r="Q83" s="3">
        <f t="shared" si="11"/>
        <v>9.2696629213483137E-2</v>
      </c>
      <c r="R83" s="2">
        <f t="shared" si="12"/>
        <v>0.58718707542571336</v>
      </c>
    </row>
    <row r="84" spans="11:19" x14ac:dyDescent="0.2">
      <c r="K84" s="1" t="s">
        <v>36</v>
      </c>
      <c r="L84" s="3">
        <f t="shared" si="6"/>
        <v>0.19078947368421054</v>
      </c>
      <c r="M84" s="3">
        <f t="shared" si="7"/>
        <v>0.2</v>
      </c>
      <c r="N84" s="3">
        <f t="shared" si="8"/>
        <v>0.15</v>
      </c>
      <c r="O84" s="3">
        <f t="shared" si="9"/>
        <v>0.11104477611940299</v>
      </c>
      <c r="P84" s="3">
        <f t="shared" si="10"/>
        <v>0.10070422535211269</v>
      </c>
      <c r="Q84" s="3">
        <f t="shared" si="11"/>
        <v>8.0898876404494377E-2</v>
      </c>
      <c r="R84" s="2">
        <f t="shared" si="12"/>
        <v>0.83343735156022059</v>
      </c>
    </row>
    <row r="85" spans="11:19" x14ac:dyDescent="0.2">
      <c r="K85" s="1" t="s">
        <v>38</v>
      </c>
      <c r="L85" s="3">
        <f t="shared" si="6"/>
        <v>0.17105263157894737</v>
      </c>
      <c r="M85" s="3">
        <f t="shared" si="7"/>
        <v>0.15000000000000002</v>
      </c>
      <c r="N85" s="3">
        <f t="shared" si="8"/>
        <v>0.15</v>
      </c>
      <c r="O85" s="3">
        <f t="shared" si="9"/>
        <v>0.11283582089552238</v>
      </c>
      <c r="P85" s="3">
        <f t="shared" si="10"/>
        <v>8.7887323943661971E-2</v>
      </c>
      <c r="Q85" s="3">
        <f t="shared" si="11"/>
        <v>0.13820224719101121</v>
      </c>
      <c r="R85" s="2">
        <f t="shared" si="12"/>
        <v>0.80997802360914295</v>
      </c>
    </row>
    <row r="86" spans="11:19" x14ac:dyDescent="0.2">
      <c r="K86" s="1" t="s">
        <v>40</v>
      </c>
      <c r="L86" s="3">
        <f t="shared" si="6"/>
        <v>0.18092105263157895</v>
      </c>
      <c r="M86" s="3">
        <f t="shared" si="7"/>
        <v>0.1</v>
      </c>
      <c r="N86" s="3">
        <f t="shared" si="8"/>
        <v>7.4999999999999997E-2</v>
      </c>
      <c r="O86" s="3">
        <f t="shared" si="9"/>
        <v>0.10208955223880596</v>
      </c>
      <c r="P86" s="3">
        <f t="shared" si="10"/>
        <v>8.2394366197183114E-2</v>
      </c>
      <c r="Q86" s="3">
        <f t="shared" si="11"/>
        <v>0.13314606741573035</v>
      </c>
      <c r="R86" s="2">
        <f t="shared" si="12"/>
        <v>0.67355103848329834</v>
      </c>
    </row>
    <row r="87" spans="11:19" x14ac:dyDescent="0.2">
      <c r="K87" s="1" t="s">
        <v>42</v>
      </c>
      <c r="L87" s="3">
        <f t="shared" si="6"/>
        <v>0.13157894736842105</v>
      </c>
      <c r="M87" s="3">
        <f t="shared" si="7"/>
        <v>0.1</v>
      </c>
      <c r="N87" s="3">
        <f t="shared" si="8"/>
        <v>7.4999999999999997E-2</v>
      </c>
      <c r="O87" s="3">
        <f t="shared" si="9"/>
        <v>9.1343283582089541E-2</v>
      </c>
      <c r="P87" s="3">
        <f t="shared" si="10"/>
        <v>6.957746478873239E-2</v>
      </c>
      <c r="Q87" s="3">
        <f t="shared" si="11"/>
        <v>9.9438202247191021E-2</v>
      </c>
      <c r="R87" s="2">
        <f t="shared" si="12"/>
        <v>0.56693789798643401</v>
      </c>
    </row>
    <row r="88" spans="11:19" x14ac:dyDescent="0.2">
      <c r="K88" s="1" t="s">
        <v>44</v>
      </c>
      <c r="L88" s="3">
        <f t="shared" si="6"/>
        <v>0.25</v>
      </c>
      <c r="M88" s="3">
        <f t="shared" si="7"/>
        <v>0.1</v>
      </c>
      <c r="N88" s="3">
        <f t="shared" si="8"/>
        <v>7.4999999999999997E-2</v>
      </c>
      <c r="O88" s="3">
        <f t="shared" si="9"/>
        <v>0.11283582089552238</v>
      </c>
      <c r="P88" s="3">
        <f t="shared" si="10"/>
        <v>0.10985915492957748</v>
      </c>
      <c r="Q88" s="3">
        <f t="shared" si="11"/>
        <v>0.15</v>
      </c>
      <c r="R88" s="2">
        <f t="shared" si="12"/>
        <v>0.79769497582509985</v>
      </c>
    </row>
    <row r="89" spans="11:19" x14ac:dyDescent="0.2">
      <c r="K89" s="1" t="s">
        <v>46</v>
      </c>
      <c r="L89" s="3">
        <f t="shared" si="6"/>
        <v>0.20065789473684209</v>
      </c>
      <c r="M89" s="3">
        <f t="shared" si="7"/>
        <v>0.15000000000000002</v>
      </c>
      <c r="N89" s="3">
        <f t="shared" si="8"/>
        <v>7.4999999999999997E-2</v>
      </c>
      <c r="O89" s="3">
        <f t="shared" si="9"/>
        <v>0.10388059701492536</v>
      </c>
      <c r="P89" s="3">
        <f t="shared" si="10"/>
        <v>8.6056338028169019E-2</v>
      </c>
      <c r="Q89" s="3">
        <f t="shared" si="11"/>
        <v>0.13146067415730336</v>
      </c>
      <c r="R89" s="2">
        <f t="shared" si="12"/>
        <v>0.74705550393723985</v>
      </c>
    </row>
    <row r="90" spans="11:19" x14ac:dyDescent="0.2">
      <c r="K90" s="1" t="s">
        <v>48</v>
      </c>
      <c r="L90" s="3">
        <f t="shared" si="6"/>
        <v>0.24671052631578949</v>
      </c>
      <c r="M90" s="3">
        <f t="shared" si="7"/>
        <v>0.2</v>
      </c>
      <c r="N90" s="3">
        <f t="shared" si="8"/>
        <v>0.15</v>
      </c>
      <c r="O90" s="3">
        <f t="shared" si="9"/>
        <v>0.11820895522388059</v>
      </c>
      <c r="P90" s="3">
        <f t="shared" si="10"/>
        <v>0.13</v>
      </c>
      <c r="Q90" s="3">
        <f t="shared" si="11"/>
        <v>0.15</v>
      </c>
      <c r="R90" s="2">
        <f t="shared" si="12"/>
        <v>0.99491948153967003</v>
      </c>
      <c r="S90" t="s">
        <v>77</v>
      </c>
    </row>
  </sheetData>
  <mergeCells count="6">
    <mergeCell ref="K65:K66"/>
    <mergeCell ref="L65:Q65"/>
    <mergeCell ref="K7:K8"/>
    <mergeCell ref="L7:Q7"/>
    <mergeCell ref="K36:K37"/>
    <mergeCell ref="L36:Q3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Solution</dc:creator>
  <cp:lastModifiedBy>Software Solution</cp:lastModifiedBy>
  <dcterms:created xsi:type="dcterms:W3CDTF">2025-05-23T10:51:05Z</dcterms:created>
  <dcterms:modified xsi:type="dcterms:W3CDTF">2025-05-27T09:13:05Z</dcterms:modified>
</cp:coreProperties>
</file>