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2521D652-ABC1-43C1-A016-BCC113A03B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yfa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2" i="2"/>
  <c r="O3" i="2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9" i="2"/>
  <c r="Q29" i="2" s="1"/>
  <c r="O30" i="2"/>
  <c r="Q30" i="2" s="1"/>
  <c r="O31" i="2"/>
  <c r="Q31" i="2" s="1"/>
  <c r="O32" i="2"/>
  <c r="Q32" i="2" s="1"/>
  <c r="O33" i="2"/>
  <c r="Q33" i="2" s="1"/>
  <c r="O34" i="2"/>
  <c r="Q34" i="2" s="1"/>
  <c r="O35" i="2"/>
  <c r="Q35" i="2" s="1"/>
  <c r="O36" i="2"/>
  <c r="Q36" i="2" s="1"/>
  <c r="O37" i="2"/>
  <c r="Q37" i="2" s="1"/>
  <c r="O38" i="2"/>
  <c r="Q38" i="2" s="1"/>
  <c r="O39" i="2"/>
  <c r="Q39" i="2" s="1"/>
  <c r="O40" i="2"/>
  <c r="Q40" i="2" s="1"/>
  <c r="O41" i="2"/>
  <c r="Q41" i="2" s="1"/>
  <c r="O42" i="2"/>
  <c r="Q42" i="2" s="1"/>
  <c r="O43" i="2"/>
  <c r="Q43" i="2" s="1"/>
  <c r="O44" i="2"/>
  <c r="Q44" i="2" s="1"/>
  <c r="O45" i="2"/>
  <c r="Q45" i="2" s="1"/>
  <c r="O46" i="2"/>
  <c r="Q46" i="2" s="1"/>
  <c r="O47" i="2"/>
  <c r="Q47" i="2" s="1"/>
  <c r="O48" i="2"/>
  <c r="Q48" i="2" s="1"/>
  <c r="O49" i="2"/>
  <c r="Q49" i="2" s="1"/>
  <c r="O50" i="2"/>
  <c r="Q50" i="2" s="1"/>
  <c r="O51" i="2"/>
  <c r="Q51" i="2" s="1"/>
  <c r="O52" i="2"/>
  <c r="Q52" i="2" s="1"/>
  <c r="O53" i="2"/>
  <c r="Q53" i="2" s="1"/>
  <c r="O54" i="2"/>
  <c r="Q54" i="2" s="1"/>
  <c r="O55" i="2"/>
  <c r="Q55" i="2" s="1"/>
  <c r="O56" i="2"/>
  <c r="Q56" i="2" s="1"/>
  <c r="O57" i="2"/>
  <c r="Q57" i="2" s="1"/>
  <c r="O58" i="2"/>
  <c r="Q58" i="2" s="1"/>
  <c r="O59" i="2"/>
  <c r="Q59" i="2" s="1"/>
  <c r="O60" i="2"/>
  <c r="Q60" i="2" s="1"/>
  <c r="O61" i="2"/>
  <c r="Q61" i="2" s="1"/>
  <c r="O62" i="2"/>
  <c r="Q62" i="2" s="1"/>
  <c r="O63" i="2"/>
  <c r="Q63" i="2" s="1"/>
  <c r="O64" i="2"/>
  <c r="Q64" i="2" s="1"/>
  <c r="O65" i="2"/>
  <c r="Q65" i="2" s="1"/>
  <c r="O66" i="2"/>
  <c r="Q66" i="2" s="1"/>
  <c r="O67" i="2"/>
  <c r="Q67" i="2" s="1"/>
  <c r="O68" i="2"/>
  <c r="Q68" i="2" s="1"/>
  <c r="O69" i="2"/>
  <c r="Q69" i="2" s="1"/>
  <c r="O70" i="2"/>
  <c r="Q70" i="2" s="1"/>
  <c r="O71" i="2"/>
  <c r="Q71" i="2" s="1"/>
  <c r="O72" i="2"/>
  <c r="Q72" i="2" s="1"/>
  <c r="O73" i="2"/>
  <c r="Q73" i="2" s="1"/>
  <c r="O74" i="2"/>
  <c r="Q74" i="2" s="1"/>
  <c r="O75" i="2"/>
  <c r="Q75" i="2" s="1"/>
  <c r="O76" i="2"/>
  <c r="Q76" i="2" s="1"/>
  <c r="O77" i="2"/>
  <c r="Q77" i="2" s="1"/>
  <c r="O78" i="2"/>
  <c r="Q78" i="2" s="1"/>
  <c r="O79" i="2"/>
  <c r="Q79" i="2" s="1"/>
  <c r="O80" i="2"/>
  <c r="Q80" i="2" s="1"/>
  <c r="O81" i="2"/>
  <c r="Q81" i="2" s="1"/>
  <c r="O82" i="2"/>
  <c r="Q82" i="2" s="1"/>
  <c r="O83" i="2"/>
  <c r="Q83" i="2" s="1"/>
  <c r="O84" i="2"/>
  <c r="Q84" i="2" s="1"/>
  <c r="O85" i="2"/>
  <c r="Q85" i="2" s="1"/>
  <c r="O86" i="2"/>
  <c r="Q86" i="2" s="1"/>
  <c r="O87" i="2"/>
  <c r="Q87" i="2" s="1"/>
  <c r="O88" i="2"/>
  <c r="Q88" i="2" s="1"/>
  <c r="O2" i="2"/>
  <c r="Q2" i="2" s="1"/>
  <c r="AD77" i="2"/>
  <c r="AD76" i="2"/>
  <c r="AD73" i="2"/>
  <c r="AD61" i="2"/>
  <c r="AD60" i="2"/>
  <c r="AD53" i="2"/>
  <c r="AD52" i="2"/>
  <c r="AD44" i="2"/>
  <c r="AD43" i="2"/>
  <c r="AD41" i="2"/>
  <c r="AD37" i="2"/>
  <c r="AD34" i="2"/>
  <c r="AD33" i="2"/>
  <c r="AD25" i="2"/>
  <c r="AD24" i="2"/>
  <c r="AD18" i="2"/>
  <c r="AD16" i="2"/>
  <c r="AD13" i="2"/>
  <c r="AD11" i="2"/>
  <c r="AD3" i="2"/>
  <c r="V63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2" i="1"/>
  <c r="V31" i="1"/>
  <c r="V30" i="1"/>
  <c r="V29" i="1"/>
  <c r="V28" i="1"/>
  <c r="V27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U2" i="1"/>
  <c r="AH27" i="2" l="1"/>
  <c r="AH78" i="2"/>
  <c r="AH88" i="2"/>
  <c r="AH73" i="2"/>
  <c r="AH46" i="2"/>
  <c r="AH19" i="2"/>
  <c r="AH86" i="2"/>
  <c r="AH57" i="2"/>
  <c r="AH45" i="2"/>
  <c r="AH18" i="2"/>
  <c r="AH3" i="2"/>
  <c r="AH60" i="2"/>
  <c r="AH74" i="2"/>
  <c r="AH87" i="2"/>
  <c r="AH58" i="2"/>
  <c r="AH4" i="2"/>
  <c r="AH85" i="2"/>
  <c r="AH71" i="2"/>
  <c r="AH56" i="2"/>
  <c r="AH13" i="2"/>
  <c r="AH84" i="2"/>
  <c r="AH64" i="2"/>
  <c r="AH51" i="2"/>
  <c r="AH70" i="2"/>
  <c r="AH83" i="2"/>
  <c r="AH54" i="2"/>
  <c r="AH47" i="2"/>
  <c r="AH33" i="2"/>
  <c r="AH50" i="2"/>
  <c r="AH40" i="2"/>
  <c r="AH63" i="2"/>
  <c r="AH39" i="2"/>
  <c r="AH25" i="2"/>
  <c r="AH22" i="2"/>
  <c r="AH7" i="2"/>
  <c r="AH59" i="2"/>
  <c r="AH48" i="2"/>
  <c r="AH35" i="2"/>
  <c r="AH21" i="2"/>
  <c r="AH6" i="2"/>
  <c r="AH77" i="2"/>
  <c r="AH26" i="2"/>
  <c r="AH12" i="2"/>
  <c r="AH72" i="2"/>
  <c r="AH34" i="2"/>
  <c r="AH20" i="2"/>
  <c r="AH5" i="2"/>
  <c r="AH69" i="2"/>
  <c r="AH55" i="2"/>
  <c r="AH44" i="2"/>
  <c r="AH32" i="2"/>
  <c r="AH17" i="2"/>
  <c r="AH11" i="2"/>
  <c r="AH68" i="2"/>
  <c r="AH43" i="2"/>
  <c r="AH31" i="2"/>
  <c r="AH62" i="2"/>
  <c r="AH49" i="2"/>
  <c r="AH38" i="2"/>
  <c r="AH24" i="2"/>
  <c r="AH10" i="2"/>
  <c r="AH81" i="2"/>
  <c r="AH67" i="2"/>
  <c r="AH53" i="2"/>
  <c r="AH42" i="2"/>
  <c r="AH30" i="2"/>
  <c r="AH16" i="2"/>
  <c r="AH82" i="2"/>
  <c r="AH76" i="2"/>
  <c r="AH61" i="2"/>
  <c r="AH37" i="2"/>
  <c r="AH23" i="2"/>
  <c r="AH9" i="2"/>
  <c r="AH80" i="2"/>
  <c r="AH66" i="2"/>
  <c r="AH41" i="2"/>
  <c r="AH29" i="2"/>
  <c r="AH15" i="2"/>
  <c r="AH2" i="2"/>
  <c r="AH75" i="2"/>
  <c r="AH36" i="2"/>
  <c r="AH8" i="2"/>
  <c r="AH79" i="2"/>
  <c r="AH65" i="2"/>
  <c r="AH52" i="2"/>
  <c r="AH28" i="2"/>
  <c r="AH14" i="2"/>
  <c r="U63" i="1"/>
  <c r="U60" i="1"/>
  <c r="U59" i="1"/>
  <c r="U58" i="1"/>
  <c r="U57" i="1"/>
  <c r="U56" i="1"/>
  <c r="U55" i="1"/>
  <c r="U54" i="1"/>
  <c r="U53" i="1"/>
  <c r="U51" i="1"/>
  <c r="U49" i="1"/>
  <c r="U47" i="1"/>
  <c r="U46" i="1"/>
  <c r="U45" i="1"/>
  <c r="U44" i="1"/>
  <c r="U43" i="1"/>
  <c r="U42" i="1"/>
  <c r="U39" i="1"/>
  <c r="U38" i="1"/>
  <c r="U37" i="1"/>
  <c r="U36" i="1"/>
  <c r="U35" i="1"/>
  <c r="U34" i="1"/>
  <c r="U32" i="1"/>
  <c r="U31" i="1"/>
  <c r="U30" i="1"/>
  <c r="U29" i="1"/>
  <c r="U28" i="1"/>
  <c r="U24" i="1"/>
  <c r="U22" i="1"/>
  <c r="U19" i="1"/>
  <c r="U18" i="1"/>
  <c r="U17" i="1"/>
  <c r="U15" i="1"/>
  <c r="U13" i="1"/>
  <c r="U12" i="1"/>
  <c r="U11" i="1"/>
  <c r="U9" i="1"/>
  <c r="U6" i="1"/>
  <c r="U3" i="1"/>
  <c r="U40" i="1"/>
  <c r="U21" i="1"/>
  <c r="U23" i="1"/>
  <c r="U27" i="1"/>
  <c r="U16" i="1"/>
  <c r="U5" i="1"/>
  <c r="U20" i="1"/>
  <c r="U8" i="1"/>
  <c r="U41" i="1"/>
  <c r="U48" i="1"/>
  <c r="U52" i="1"/>
  <c r="U50" i="1"/>
  <c r="U7" i="1"/>
  <c r="U14" i="1"/>
  <c r="U10" i="1"/>
  <c r="K9" i="1"/>
  <c r="W9" i="1" s="1"/>
  <c r="K10" i="1"/>
  <c r="W10" i="1" s="1"/>
  <c r="K12" i="1"/>
  <c r="K13" i="1"/>
  <c r="K24" i="1"/>
  <c r="K25" i="1"/>
  <c r="W25" i="1" s="1"/>
  <c r="K26" i="1"/>
  <c r="W26" i="1" s="1"/>
  <c r="K32" i="1"/>
  <c r="K33" i="1"/>
  <c r="W33" i="1" s="1"/>
  <c r="K34" i="1"/>
  <c r="K36" i="1"/>
  <c r="K48" i="1"/>
  <c r="W48" i="1" s="1"/>
  <c r="K49" i="1"/>
  <c r="W49" i="1" s="1"/>
  <c r="K50" i="1"/>
  <c r="W50" i="1" s="1"/>
  <c r="K57" i="1"/>
  <c r="W57" i="1" s="1"/>
  <c r="K58" i="1"/>
  <c r="W58" i="1" s="1"/>
  <c r="K60" i="1"/>
  <c r="W60" i="1" s="1"/>
  <c r="K3" i="1"/>
  <c r="W3" i="1" s="1"/>
  <c r="K4" i="1"/>
  <c r="W4" i="1" s="1"/>
  <c r="K5" i="1"/>
  <c r="K6" i="1"/>
  <c r="K7" i="1"/>
  <c r="K8" i="1"/>
  <c r="W8" i="1" s="1"/>
  <c r="K11" i="1"/>
  <c r="K14" i="1"/>
  <c r="K15" i="1"/>
  <c r="W15" i="1" s="1"/>
  <c r="K16" i="1"/>
  <c r="K17" i="1"/>
  <c r="W17" i="1" s="1"/>
  <c r="K18" i="1"/>
  <c r="W18" i="1" s="1"/>
  <c r="K19" i="1"/>
  <c r="W19" i="1" s="1"/>
  <c r="K20" i="1"/>
  <c r="W20" i="1" s="1"/>
  <c r="K21" i="1"/>
  <c r="W21" i="1" s="1"/>
  <c r="K22" i="1"/>
  <c r="W22" i="1" s="1"/>
  <c r="K23" i="1"/>
  <c r="W23" i="1" s="1"/>
  <c r="K27" i="1"/>
  <c r="W27" i="1" s="1"/>
  <c r="K28" i="1"/>
  <c r="K29" i="1"/>
  <c r="W29" i="1" s="1"/>
  <c r="K30" i="1"/>
  <c r="W30" i="1" s="1"/>
  <c r="K31" i="1"/>
  <c r="K35" i="1"/>
  <c r="K37" i="1"/>
  <c r="K38" i="1"/>
  <c r="K39" i="1"/>
  <c r="W39" i="1" s="1"/>
  <c r="K40" i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K47" i="1"/>
  <c r="W47" i="1" s="1"/>
  <c r="K51" i="1"/>
  <c r="W51" i="1" s="1"/>
  <c r="K52" i="1"/>
  <c r="K53" i="1"/>
  <c r="K54" i="1"/>
  <c r="K55" i="1"/>
  <c r="K56" i="1"/>
  <c r="K59" i="1"/>
  <c r="K61" i="1"/>
  <c r="W61" i="1" s="1"/>
  <c r="K62" i="1"/>
  <c r="W62" i="1" s="1"/>
  <c r="K63" i="1"/>
  <c r="W63" i="1" s="1"/>
  <c r="K64" i="1"/>
  <c r="W64" i="1" s="1"/>
  <c r="K2" i="1"/>
  <c r="W2" i="1" s="1"/>
  <c r="AH90" i="2" l="1"/>
  <c r="AH91" i="2"/>
  <c r="U66" i="1"/>
  <c r="W16" i="1"/>
  <c r="W36" i="1"/>
  <c r="W38" i="1"/>
  <c r="W34" i="1"/>
  <c r="W56" i="1"/>
  <c r="W14" i="1"/>
  <c r="W37" i="1"/>
  <c r="W55" i="1"/>
  <c r="W35" i="1"/>
  <c r="W11" i="1"/>
  <c r="W32" i="1"/>
  <c r="W40" i="1"/>
  <c r="W59" i="1"/>
  <c r="W54" i="1"/>
  <c r="W31" i="1"/>
  <c r="W6" i="1"/>
  <c r="W7" i="1"/>
  <c r="W52" i="1"/>
  <c r="W24" i="1"/>
  <c r="W28" i="1"/>
  <c r="W5" i="1"/>
  <c r="W13" i="1"/>
  <c r="W53" i="1"/>
  <c r="W12" i="1"/>
  <c r="S66" i="1"/>
  <c r="W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samil guven</author>
  </authors>
  <commentList>
    <comment ref="AD2" authorId="0" shapeId="0" xr:uid="{F1B16E48-7BD0-48F1-96E3-957C5078BE6B}">
      <text>
        <r>
          <rPr>
            <b/>
            <sz val="9"/>
            <color indexed="81"/>
            <rFont val="Tahoma"/>
            <charset val="1"/>
          </rPr>
          <t>samil guven:</t>
        </r>
        <r>
          <rPr>
            <sz val="9"/>
            <color indexed="81"/>
            <rFont val="Tahoma"/>
            <charset val="1"/>
          </rPr>
          <t xml:space="preserve">
GOKHANA GONDERMIS
</t>
        </r>
      </text>
    </comment>
  </commentList>
</comments>
</file>

<file path=xl/sharedStrings.xml><?xml version="1.0" encoding="utf-8"?>
<sst xmlns="http://schemas.openxmlformats.org/spreadsheetml/2006/main" count="339" uniqueCount="181">
  <si>
    <t>№</t>
  </si>
  <si>
    <t>SICIL NO</t>
  </si>
  <si>
    <t>ADI SOYADI</t>
  </si>
  <si>
    <t>SUBAT SAATI</t>
  </si>
  <si>
    <t>SAAT UCRETI</t>
  </si>
  <si>
    <t>HAKEDIS</t>
  </si>
  <si>
    <t>YYP SUBAT</t>
  </si>
  <si>
    <t>NET HAKEDIS</t>
  </si>
  <si>
    <t>130</t>
  </si>
  <si>
    <t xml:space="preserve">YAHYA ABDURAHMANOV </t>
  </si>
  <si>
    <t>CIHANGIRMIRZO ABDULLAYEV</t>
  </si>
  <si>
    <t>092</t>
  </si>
  <si>
    <t xml:space="preserve">HAMIDULLAH ABDULLAYEV </t>
  </si>
  <si>
    <t>SERDAR ABDURRAHIMOV</t>
  </si>
  <si>
    <t>MANSURBEK ADAHAMJONOV</t>
  </si>
  <si>
    <t>ABBASBEK ALICANOV</t>
  </si>
  <si>
    <t>OHUNJON ALIJONOV</t>
  </si>
  <si>
    <t>113</t>
  </si>
  <si>
    <t xml:space="preserve">KADIRALI ALIMKULOV </t>
  </si>
  <si>
    <t>SEYITCAN EMINOV</t>
  </si>
  <si>
    <t>186</t>
  </si>
  <si>
    <t xml:space="preserve">ANVARCAN AHMADALIYEV </t>
  </si>
  <si>
    <t xml:space="preserve">ROHATALI AHMADALIYEV </t>
  </si>
  <si>
    <t>128</t>
  </si>
  <si>
    <t>ATABEK AHMEDOV</t>
  </si>
  <si>
    <t>MANSURJAN ASIRETOV</t>
  </si>
  <si>
    <t>NAZIMCAN BAHADIROV</t>
  </si>
  <si>
    <t>MUHAMMEDKADIR BAKIYEV</t>
  </si>
  <si>
    <t>CUMABEK CANIBEKOV</t>
  </si>
  <si>
    <t>ISAKOV HASANBOY</t>
  </si>
  <si>
    <t>JAHONGIR ISRAILOV</t>
  </si>
  <si>
    <t>ZUHRIDDIN KAMALOV</t>
  </si>
  <si>
    <t>RAHMANALI KAYYUMOV</t>
  </si>
  <si>
    <t>MIRADIL MEVLANKULOV</t>
  </si>
  <si>
    <t>MASRABBEK MAMATKADIROV</t>
  </si>
  <si>
    <t>017</t>
  </si>
  <si>
    <t xml:space="preserve">NADIR MEMETKULOV </t>
  </si>
  <si>
    <t>ELYARBEK MAHMUTZADE</t>
  </si>
  <si>
    <t>HAMIDULLAH MAHMUDOV</t>
  </si>
  <si>
    <t xml:space="preserve">TAHIRJAN MIRZAYEV </t>
  </si>
  <si>
    <t>AYETULLAH MIRZACANOV</t>
  </si>
  <si>
    <t>135</t>
  </si>
  <si>
    <t xml:space="preserve">BEKMURAD NAZIROV </t>
  </si>
  <si>
    <t>069</t>
  </si>
  <si>
    <t xml:space="preserve">ADIHAMCAN NIMETOV </t>
  </si>
  <si>
    <t>NIYOZBEK NORMIRZAYEV</t>
  </si>
  <si>
    <t>074</t>
  </si>
  <si>
    <t xml:space="preserve">MARUFCAN RAIMOV </t>
  </si>
  <si>
    <t>188</t>
  </si>
  <si>
    <t xml:space="preserve">ILHAM RAHIMOV </t>
  </si>
  <si>
    <t>KAHRAMON RAHIMOV</t>
  </si>
  <si>
    <t xml:space="preserve">ABDULAZIZ RAHMATOV </t>
  </si>
  <si>
    <t>198</t>
  </si>
  <si>
    <t xml:space="preserve">ABDURASID RAHMATOV </t>
  </si>
  <si>
    <t>199</t>
  </si>
  <si>
    <t xml:space="preserve">ABDUSAMIN RAHMATOV </t>
  </si>
  <si>
    <t>BURHANETTIN ROZMATOV</t>
  </si>
  <si>
    <t>MADAMINJON RUZIMATOV</t>
  </si>
  <si>
    <t>190</t>
  </si>
  <si>
    <t xml:space="preserve">HAMIDULLO SAYDILLAYEV </t>
  </si>
  <si>
    <t>146</t>
  </si>
  <si>
    <t xml:space="preserve">HUSNIDDIN SAYDULLAYEV </t>
  </si>
  <si>
    <t>BAHTIYOR SAYFUTDINOV</t>
  </si>
  <si>
    <t>HOLMIRZA SAYFUTDINOV</t>
  </si>
  <si>
    <t>181</t>
  </si>
  <si>
    <t xml:space="preserve">TAHIRCAN SADIKOV </t>
  </si>
  <si>
    <t>BAHTIYOR SOLIJONOV</t>
  </si>
  <si>
    <t>SEROZBEK SOTBOLDIYEV</t>
  </si>
  <si>
    <t>BAHTIYORJON SULEYMANOV</t>
  </si>
  <si>
    <t xml:space="preserve">ALISER TURSUNALIYEV </t>
  </si>
  <si>
    <t>CEMSIT UZGANOV</t>
  </si>
  <si>
    <t>SERZAT URINBAYEV</t>
  </si>
  <si>
    <t>088</t>
  </si>
  <si>
    <t xml:space="preserve">DILSAT HAMRALIYEV </t>
  </si>
  <si>
    <t>MARUFCAN HALMATOV</t>
  </si>
  <si>
    <t>SAMANDAR HALMATOV</t>
  </si>
  <si>
    <t>ISMAIL HUDABERGANOV</t>
  </si>
  <si>
    <t>191</t>
  </si>
  <si>
    <t xml:space="preserve">DILSODBEK EGAMOV </t>
  </si>
  <si>
    <t>ISMETULLAH ERGESOV</t>
  </si>
  <si>
    <t>OTABEK ERGASEV</t>
  </si>
  <si>
    <t>SIROCBEK ERGASEV</t>
  </si>
  <si>
    <t>132</t>
  </si>
  <si>
    <t xml:space="preserve">BAHTIYAR YOLDASOV </t>
  </si>
  <si>
    <t>068</t>
  </si>
  <si>
    <t xml:space="preserve">FERHAT YUNUSOV </t>
  </si>
  <si>
    <t>ILYOSJON YAKUBOV</t>
  </si>
  <si>
    <t>MART SAATI</t>
  </si>
  <si>
    <t>YYP MART</t>
  </si>
  <si>
    <t>YATAN PARA</t>
  </si>
  <si>
    <t xml:space="preserve">ILHOMJON MAMATOV </t>
  </si>
  <si>
    <t>AVANS</t>
  </si>
  <si>
    <t>OCAK SAATI</t>
  </si>
  <si>
    <t>PATENT</t>
  </si>
  <si>
    <t>YPP OCAK</t>
  </si>
  <si>
    <t>NISAN SAATI</t>
  </si>
  <si>
    <t>NISAN YYP</t>
  </si>
  <si>
    <t xml:space="preserve">NISAN YATAN </t>
  </si>
  <si>
    <t>AHADCAN AHMADCANOV</t>
  </si>
  <si>
    <t>HACIEKBER SADIKCANOV</t>
  </si>
  <si>
    <t>TOPLAM SAAT</t>
  </si>
  <si>
    <t>TOPLAM YYP</t>
  </si>
  <si>
    <t>MAYIS SAATI</t>
  </si>
  <si>
    <t>MAYIS YYP</t>
  </si>
  <si>
    <t xml:space="preserve">MAYIS YATAN </t>
  </si>
  <si>
    <t>VERILECEK:</t>
  </si>
  <si>
    <t>ALINACAK:</t>
  </si>
  <si>
    <t>HAZIRAN SAATI</t>
  </si>
  <si>
    <t>HAZIRAN YYP</t>
  </si>
  <si>
    <t>HAZIRAN YATAN</t>
  </si>
  <si>
    <t>KAMALIDDIN ABDURAIMOV</t>
  </si>
  <si>
    <t>AHRAR ALLAMOV</t>
  </si>
  <si>
    <t>RECEBBAY ATABAYEV</t>
  </si>
  <si>
    <t>MIRZAABDULLA ATACANOV</t>
  </si>
  <si>
    <t>ISLAMCAN BEKBAYEV</t>
  </si>
  <si>
    <t>MADAMIN BALTABAYEV</t>
  </si>
  <si>
    <t>056</t>
  </si>
  <si>
    <t>DESTANBEK JURAYEV</t>
  </si>
  <si>
    <t>KABILCAN ZAKIROV</t>
  </si>
  <si>
    <t>075</t>
  </si>
  <si>
    <t>SADIKCAN ISMANOV</t>
  </si>
  <si>
    <t>ORIFJON KUCKOROV</t>
  </si>
  <si>
    <t>018</t>
  </si>
  <si>
    <t>ZIYOVIDDIN MAMADALIYEV</t>
  </si>
  <si>
    <t>ZUHRIDDIN MEMEDISMANOV</t>
  </si>
  <si>
    <t>SAMANDARBEK MAMATKULOV</t>
  </si>
  <si>
    <t>KABILCAN MAHMUDOV</t>
  </si>
  <si>
    <t>ILYASBEK MILLAJANOV</t>
  </si>
  <si>
    <t>ELMURAD NAZIROV</t>
  </si>
  <si>
    <t>KABILCAN NUMANCANOV</t>
  </si>
  <si>
    <t>085</t>
  </si>
  <si>
    <t>ASLIDDIN ALIMCANOV</t>
  </si>
  <si>
    <t>ABDURASID RAZZAKOV</t>
  </si>
  <si>
    <t>071</t>
  </si>
  <si>
    <t>DILSATBEK RAHIMOV</t>
  </si>
  <si>
    <t>IKBALCAN RAHIMOV</t>
  </si>
  <si>
    <t>016</t>
  </si>
  <si>
    <t>RAHIMCAN RAHIMOV</t>
  </si>
  <si>
    <t>MUHAMMEDCAN SABIROV</t>
  </si>
  <si>
    <t>050</t>
  </si>
  <si>
    <t>MANSURCAN SULEYMANOV</t>
  </si>
  <si>
    <t>CORABEK SULEYMANOV</t>
  </si>
  <si>
    <t>CESURBEK UZGANOV</t>
  </si>
  <si>
    <t>NURMUHAMMED UMARALIYEV</t>
  </si>
  <si>
    <t>060</t>
  </si>
  <si>
    <t>ISLAMCAN URAIMOV</t>
  </si>
  <si>
    <t>ILHAMCAN HABIBULLAYEV</t>
  </si>
  <si>
    <t>MAYIS EK SAAT</t>
  </si>
  <si>
    <t>AVANS 2</t>
  </si>
  <si>
    <t>100K+64K+80K+50K+40K</t>
  </si>
  <si>
    <t>HAZIRAN EK SAATI</t>
  </si>
  <si>
    <t>MAYIS EK 2</t>
  </si>
  <si>
    <t>VERILDI</t>
  </si>
  <si>
    <t>MAYIS EK 3</t>
  </si>
  <si>
    <t>GOKHAN ABI ILE HESAP YPILMIS</t>
  </si>
  <si>
    <t>DESTAN ABDULLAYEV</t>
  </si>
  <si>
    <t>051</t>
  </si>
  <si>
    <t>MEMETCANOV KEMALETTIN</t>
  </si>
  <si>
    <t>055</t>
  </si>
  <si>
    <t>MAHMUTOV RAHMETULLAH</t>
  </si>
  <si>
    <t>JAVLON ALIMOV</t>
  </si>
  <si>
    <t>ABDUSATAR URAIMOV</t>
  </si>
  <si>
    <t>067</t>
  </si>
  <si>
    <t>KASIMOV SAIDALIM</t>
  </si>
  <si>
    <t>HUSANBAY MAHMUDOV</t>
  </si>
  <si>
    <t>OTABEK ERGASEV (MUHAMMETOV)</t>
  </si>
  <si>
    <t>NUSRATOV NURMAT</t>
  </si>
  <si>
    <t xml:space="preserve">KARIMOV UMITCAN </t>
  </si>
  <si>
    <t>ZAFER MIRZAYEV</t>
  </si>
  <si>
    <t>YULDASEV MUHTARJAN</t>
  </si>
  <si>
    <t>EGAMBERDI BAKIROV</t>
  </si>
  <si>
    <t>MADAMINOV KAMALIDDIN</t>
  </si>
  <si>
    <t>TEMMUZ SAATI</t>
  </si>
  <si>
    <t>TEMMUZ YYP</t>
  </si>
  <si>
    <t>TEMMUZ YATAN</t>
  </si>
  <si>
    <t>KOMPLE HESABI YAPILDI</t>
  </si>
  <si>
    <t>37000 AVANSTA</t>
  </si>
  <si>
    <t>15500 AVANSTA</t>
  </si>
  <si>
    <t>8000 AVANSTA</t>
  </si>
  <si>
    <t>100000 verildi</t>
  </si>
  <si>
    <t>28,655 RUBLE AVANSTA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</si>
</sst>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#,##0.00\ &quot;₽&quot;"/>
    <numFmt numFmtId="166" formatCode="#,##0.00\ _₽;[Red]#,##0.00\ _₽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Tur"/>
      <charset val="204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Tu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0" xfId="8" applyFont="1" applyFill="1" applyBorder="1" applyAlignment="1">
      <alignment horizontal="center" vertical="center"/>
    </xf>
    <xf numFmtId="44" fontId="0" fillId="0" borderId="0" xfId="8" applyFont="1"/>
    <xf numFmtId="0" fontId="0" fillId="0" borderId="13" xfId="0" applyBorder="1" applyAlignment="1">
      <alignment horizontal="center" vertical="center"/>
    </xf>
    <xf numFmtId="0" fontId="0" fillId="0" borderId="5" xfId="0" applyBorder="1"/>
    <xf numFmtId="0" fontId="0" fillId="0" borderId="15" xfId="0" applyBorder="1"/>
    <xf numFmtId="44" fontId="0" fillId="0" borderId="1" xfId="8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4" fontId="7" fillId="0" borderId="16" xfId="9" applyFont="1" applyBorder="1" applyAlignment="1">
      <alignment horizontal="center" vertical="center" wrapText="1"/>
    </xf>
    <xf numFmtId="164" fontId="0" fillId="0" borderId="30" xfId="9" applyFont="1" applyBorder="1" applyAlignment="1">
      <alignment horizontal="center" vertical="center"/>
    </xf>
    <xf numFmtId="164" fontId="0" fillId="0" borderId="1" xfId="9" applyFont="1" applyBorder="1" applyAlignment="1">
      <alignment horizontal="center" vertical="center"/>
    </xf>
    <xf numFmtId="164" fontId="0" fillId="2" borderId="1" xfId="9" applyFont="1" applyFill="1" applyBorder="1" applyAlignment="1">
      <alignment horizontal="center" vertical="center"/>
    </xf>
    <xf numFmtId="164" fontId="0" fillId="2" borderId="12" xfId="9" applyFont="1" applyFill="1" applyBorder="1" applyAlignment="1">
      <alignment horizontal="center" vertical="center"/>
    </xf>
    <xf numFmtId="44" fontId="0" fillId="0" borderId="30" xfId="8" applyFont="1" applyBorder="1" applyAlignment="1">
      <alignment horizontal="center" vertical="center"/>
    </xf>
    <xf numFmtId="44" fontId="0" fillId="2" borderId="1" xfId="8" applyFont="1" applyFill="1" applyBorder="1" applyAlignment="1">
      <alignment horizontal="center" vertical="center"/>
    </xf>
    <xf numFmtId="44" fontId="0" fillId="2" borderId="12" xfId="8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0" fillId="0" borderId="34" xfId="0" applyBorder="1"/>
    <xf numFmtId="44" fontId="7" fillId="0" borderId="16" xfId="8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0" xfId="0" applyFont="1" applyBorder="1"/>
    <xf numFmtId="166" fontId="7" fillId="0" borderId="16" xfId="0" applyNumberFormat="1" applyFont="1" applyBorder="1" applyAlignment="1">
      <alignment horizontal="center" vertical="center" wrapText="1"/>
    </xf>
    <xf numFmtId="166" fontId="0" fillId="0" borderId="3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44" fontId="0" fillId="0" borderId="35" xfId="8" applyFont="1" applyFill="1" applyBorder="1" applyAlignment="1">
      <alignment horizontal="center" vertical="center"/>
    </xf>
    <xf numFmtId="44" fontId="0" fillId="0" borderId="15" xfId="8" applyFont="1" applyFill="1" applyBorder="1" applyAlignment="1">
      <alignment horizontal="center" vertical="center"/>
    </xf>
    <xf numFmtId="0" fontId="4" fillId="0" borderId="36" xfId="0" applyFont="1" applyBorder="1"/>
    <xf numFmtId="0" fontId="4" fillId="0" borderId="12" xfId="0" applyFont="1" applyBorder="1"/>
    <xf numFmtId="0" fontId="4" fillId="0" borderId="35" xfId="0" applyFont="1" applyBorder="1"/>
    <xf numFmtId="0" fontId="4" fillId="0" borderId="15" xfId="0" applyFont="1" applyBorder="1"/>
    <xf numFmtId="164" fontId="0" fillId="0" borderId="2" xfId="9" applyFont="1" applyBorder="1" applyAlignment="1">
      <alignment horizontal="center" vertical="center"/>
    </xf>
    <xf numFmtId="44" fontId="7" fillId="0" borderId="37" xfId="8" applyFont="1" applyBorder="1" applyAlignment="1">
      <alignment horizontal="center" vertical="center" wrapText="1"/>
    </xf>
    <xf numFmtId="0" fontId="0" fillId="4" borderId="0" xfId="0" applyFill="1"/>
    <xf numFmtId="0" fontId="4" fillId="0" borderId="0" xfId="0" applyFont="1"/>
    <xf numFmtId="44" fontId="0" fillId="3" borderId="2" xfId="17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44" fontId="0" fillId="0" borderId="24" xfId="8" applyFont="1" applyBorder="1" applyAlignment="1">
      <alignment horizontal="center" vertical="center"/>
    </xf>
    <xf numFmtId="44" fontId="0" fillId="0" borderId="13" xfId="17" applyFont="1" applyFill="1" applyBorder="1" applyAlignment="1">
      <alignment horizontal="center" vertical="center"/>
    </xf>
    <xf numFmtId="44" fontId="0" fillId="0" borderId="36" xfId="8" applyFont="1" applyBorder="1" applyAlignment="1">
      <alignment horizontal="center" vertical="center"/>
    </xf>
    <xf numFmtId="44" fontId="0" fillId="0" borderId="12" xfId="8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66" fontId="1" fillId="0" borderId="36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164" fontId="1" fillId="0" borderId="36" xfId="9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41" xfId="8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44" fontId="0" fillId="6" borderId="24" xfId="8" applyFont="1" applyFill="1" applyBorder="1" applyAlignment="1">
      <alignment horizontal="center" vertical="center"/>
    </xf>
    <xf numFmtId="164" fontId="0" fillId="6" borderId="2" xfId="9" applyFont="1" applyFill="1" applyBorder="1" applyAlignment="1">
      <alignment horizontal="center" vertical="center"/>
    </xf>
    <xf numFmtId="44" fontId="0" fillId="6" borderId="2" xfId="17" applyFont="1" applyFill="1" applyBorder="1" applyAlignment="1">
      <alignment horizontal="center" vertical="center"/>
    </xf>
    <xf numFmtId="44" fontId="0" fillId="6" borderId="13" xfId="17" applyFont="1" applyFill="1" applyBorder="1" applyAlignment="1">
      <alignment horizontal="center" vertical="center"/>
    </xf>
    <xf numFmtId="0" fontId="0" fillId="6" borderId="0" xfId="0" applyFill="1"/>
    <xf numFmtId="164" fontId="1" fillId="0" borderId="1" xfId="9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44" fontId="0" fillId="5" borderId="5" xfId="8" applyFont="1" applyFill="1" applyBorder="1" applyAlignment="1">
      <alignment horizontal="center" vertical="center"/>
    </xf>
    <xf numFmtId="44" fontId="0" fillId="6" borderId="5" xfId="8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166" fontId="7" fillId="0" borderId="37" xfId="0" applyNumberFormat="1" applyFont="1" applyBorder="1" applyAlignment="1">
      <alignment horizontal="center" vertical="center" wrapText="1"/>
    </xf>
    <xf numFmtId="164" fontId="7" fillId="0" borderId="37" xfId="9" applyFont="1" applyBorder="1" applyAlignment="1">
      <alignment horizontal="center" vertical="center" wrapText="1"/>
    </xf>
    <xf numFmtId="0" fontId="0" fillId="5" borderId="0" xfId="0" applyFill="1"/>
    <xf numFmtId="44" fontId="0" fillId="0" borderId="5" xfId="8" applyFont="1" applyFill="1" applyBorder="1" applyAlignment="1">
      <alignment horizontal="center" vertical="center"/>
    </xf>
    <xf numFmtId="44" fontId="0" fillId="5" borderId="15" xfId="8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166" fontId="1" fillId="5" borderId="12" xfId="0" applyNumberFormat="1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164" fontId="1" fillId="5" borderId="12" xfId="9" applyFont="1" applyFill="1" applyBorder="1" applyAlignment="1">
      <alignment horizontal="center" vertical="center"/>
    </xf>
    <xf numFmtId="44" fontId="0" fillId="5" borderId="25" xfId="8" applyFont="1" applyFill="1" applyBorder="1" applyAlignment="1">
      <alignment horizontal="center" vertical="center"/>
    </xf>
    <xf numFmtId="164" fontId="0" fillId="5" borderId="9" xfId="9" applyFont="1" applyFill="1" applyBorder="1" applyAlignment="1">
      <alignment horizontal="center" vertical="center"/>
    </xf>
    <xf numFmtId="44" fontId="0" fillId="5" borderId="9" xfId="17" applyFont="1" applyFill="1" applyBorder="1" applyAlignment="1">
      <alignment horizontal="center" vertical="center"/>
    </xf>
    <xf numFmtId="44" fontId="0" fillId="5" borderId="14" xfId="17" applyFont="1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164" fontId="1" fillId="5" borderId="1" xfId="9" applyFont="1" applyFill="1" applyBorder="1" applyAlignment="1">
      <alignment horizontal="center" vertical="center"/>
    </xf>
    <xf numFmtId="44" fontId="0" fillId="5" borderId="24" xfId="8" applyFont="1" applyFill="1" applyBorder="1" applyAlignment="1">
      <alignment horizontal="center" vertical="center"/>
    </xf>
    <xf numFmtId="164" fontId="0" fillId="5" borderId="2" xfId="9" applyFont="1" applyFill="1" applyBorder="1" applyAlignment="1">
      <alignment horizontal="center" vertical="center"/>
    </xf>
    <xf numFmtId="44" fontId="0" fillId="5" borderId="2" xfId="17" applyFont="1" applyFill="1" applyBorder="1" applyAlignment="1">
      <alignment horizontal="center" vertical="center"/>
    </xf>
    <xf numFmtId="44" fontId="0" fillId="5" borderId="13" xfId="17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  <xf numFmtId="164" fontId="1" fillId="6" borderId="1" xfId="9" applyFont="1" applyFill="1" applyBorder="1" applyAlignment="1">
      <alignment horizontal="center" vertical="center"/>
    </xf>
    <xf numFmtId="0" fontId="4" fillId="5" borderId="3" xfId="0" applyFont="1" applyFill="1" applyBorder="1"/>
    <xf numFmtId="44" fontId="0" fillId="5" borderId="1" xfId="8" applyFont="1" applyFill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 wrapText="1"/>
    </xf>
    <xf numFmtId="0" fontId="5" fillId="0" borderId="40" xfId="0" applyFont="1" applyBorder="1" applyAlignment="1">
      <alignment horizontal="left" vertical="center" wrapText="1"/>
    </xf>
    <xf numFmtId="0" fontId="0" fillId="7" borderId="0" xfId="0" applyFill="1"/>
    <xf numFmtId="0" fontId="4" fillId="0" borderId="12" xfId="0" applyFont="1" applyBorder="1" applyAlignment="1">
      <alignment horizontal="center" vertical="center"/>
    </xf>
    <xf numFmtId="44" fontId="0" fillId="7" borderId="0" xfId="8" applyFont="1" applyFill="1" applyBorder="1" applyAlignment="1">
      <alignment horizontal="left" vertical="center"/>
    </xf>
  </cellXfs>
  <cellStyles count="18">
    <cellStyle name="Normal" xfId="0" builtinId="0"/>
    <cellStyle name="ParaBirimi" xfId="8" builtinId="4"/>
    <cellStyle name="ParaBirimi 2" xfId="1" xr:uid="{00000000-0005-0000-0000-000000000000}"/>
    <cellStyle name="ParaBirimi 2 2" xfId="6" xr:uid="{00000000-0005-0000-0000-000001000000}"/>
    <cellStyle name="ParaBirimi 2 2 2" xfId="15" xr:uid="{83601AF2-37F9-41A1-B51C-D00E12C62FFE}"/>
    <cellStyle name="ParaBirimi 2 3" xfId="4" xr:uid="{00000000-0005-0000-0000-000002000000}"/>
    <cellStyle name="ParaBirimi 2 3 2" xfId="13" xr:uid="{0F2B821A-E7CC-4A91-9647-9242628A81F3}"/>
    <cellStyle name="ParaBirimi 2 4" xfId="10" xr:uid="{A80A6901-83BD-4FF0-9122-ABFA057AF91E}"/>
    <cellStyle name="ParaBirimi 3" xfId="2" xr:uid="{00000000-0005-0000-0000-000003000000}"/>
    <cellStyle name="ParaBirimi 3 2" xfId="5" xr:uid="{00000000-0005-0000-0000-000004000000}"/>
    <cellStyle name="ParaBirimi 3 2 2" xfId="14" xr:uid="{73525F3D-FB4B-49D9-AB5F-CEAA776A5E66}"/>
    <cellStyle name="ParaBirimi 3 3" xfId="11" xr:uid="{3A856A53-D9C9-428D-8EA1-058F9408C5F9}"/>
    <cellStyle name="ParaBirimi 4" xfId="3" xr:uid="{00000000-0005-0000-0000-000005000000}"/>
    <cellStyle name="ParaBirimi 4 2" xfId="7" xr:uid="{00000000-0005-0000-0000-000006000000}"/>
    <cellStyle name="ParaBirimi 4 2 2" xfId="16" xr:uid="{CCC42EAD-FD58-4661-A098-A0F98FCEF010}"/>
    <cellStyle name="ParaBirimi 4 3" xfId="12" xr:uid="{CA1A70A5-C0D6-4C1D-8761-8F57C023385C}"/>
    <cellStyle name="ParaBirimi 5" xfId="17" xr:uid="{74FE9ED2-358C-42A2-BEC0-2E5ECB441794}"/>
    <cellStyle name="Virgül" xfId="9" builtinId="3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zoomScale="110" zoomScaleNormal="11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48" sqref="F48"/>
    </sheetView>
  </sheetViews>
  <sheetFormatPr defaultRowHeight="14.4"/>
  <cols>
    <col min="1" max="1" width="3.33203125" bestFit="1" customWidth="1"/>
    <col min="2" max="2" width="5.109375" bestFit="1" customWidth="1"/>
    <col min="3" max="3" width="28.44140625" bestFit="1" customWidth="1"/>
    <col min="4" max="4" width="6" bestFit="1" customWidth="1"/>
    <col min="5" max="5" width="6.6640625" bestFit="1" customWidth="1"/>
    <col min="6" max="6" width="6.109375" bestFit="1" customWidth="1"/>
    <col min="7" max="7" width="6.6640625" bestFit="1" customWidth="1"/>
    <col min="8" max="8" width="6.6640625" customWidth="1"/>
    <col min="9" max="9" width="11.88671875" customWidth="1"/>
    <col min="10" max="10" width="7.109375" bestFit="1" customWidth="1"/>
    <col min="11" max="11" width="11.88671875" style="69" bestFit="1" customWidth="1"/>
    <col min="12" max="12" width="8.33203125" customWidth="1"/>
    <col min="13" max="13" width="6" bestFit="1" customWidth="1"/>
    <col min="14" max="14" width="6.6640625" bestFit="1" customWidth="1"/>
    <col min="15" max="15" width="6.109375" bestFit="1" customWidth="1"/>
    <col min="16" max="17" width="7" customWidth="1"/>
    <col min="18" max="18" width="13.109375" bestFit="1" customWidth="1"/>
    <col min="19" max="19" width="14.88671875" bestFit="1" customWidth="1"/>
    <col min="20" max="20" width="7" customWidth="1"/>
    <col min="21" max="21" width="13.5546875" bestFit="1" customWidth="1"/>
    <col min="22" max="22" width="13.5546875" customWidth="1"/>
    <col min="23" max="23" width="14.88671875" style="5" bestFit="1" customWidth="1"/>
    <col min="24" max="24" width="17.88671875" customWidth="1"/>
    <col min="25" max="25" width="12.5546875" bestFit="1" customWidth="1"/>
  </cols>
  <sheetData>
    <row r="1" spans="1:24" ht="36.6" customHeight="1" thickBot="1">
      <c r="A1" s="43" t="s">
        <v>0</v>
      </c>
      <c r="B1" s="44" t="s">
        <v>1</v>
      </c>
      <c r="C1" s="44" t="s">
        <v>2</v>
      </c>
      <c r="D1" s="44" t="s">
        <v>92</v>
      </c>
      <c r="E1" s="45" t="s">
        <v>3</v>
      </c>
      <c r="F1" s="44" t="s">
        <v>87</v>
      </c>
      <c r="G1" s="46" t="s">
        <v>95</v>
      </c>
      <c r="H1" s="46" t="s">
        <v>102</v>
      </c>
      <c r="I1" s="47" t="s">
        <v>100</v>
      </c>
      <c r="J1" s="48" t="s">
        <v>4</v>
      </c>
      <c r="K1" s="64" t="s">
        <v>5</v>
      </c>
      <c r="L1" s="47" t="s">
        <v>93</v>
      </c>
      <c r="M1" s="49" t="s">
        <v>94</v>
      </c>
      <c r="N1" s="44" t="s">
        <v>6</v>
      </c>
      <c r="O1" s="44" t="s">
        <v>88</v>
      </c>
      <c r="P1" s="46" t="s">
        <v>96</v>
      </c>
      <c r="Q1" s="46" t="s">
        <v>103</v>
      </c>
      <c r="R1" s="50" t="s">
        <v>101</v>
      </c>
      <c r="S1" s="47" t="s">
        <v>89</v>
      </c>
      <c r="T1" s="48" t="s">
        <v>91</v>
      </c>
      <c r="U1" s="47" t="s">
        <v>97</v>
      </c>
      <c r="V1" s="47" t="s">
        <v>104</v>
      </c>
      <c r="W1" s="60" t="s">
        <v>7</v>
      </c>
      <c r="X1" s="58"/>
    </row>
    <row r="2" spans="1:24">
      <c r="A2" s="24">
        <v>1</v>
      </c>
      <c r="B2" s="29" t="s">
        <v>35</v>
      </c>
      <c r="C2" s="61" t="s">
        <v>36</v>
      </c>
      <c r="D2" s="25"/>
      <c r="E2" s="20">
        <v>272</v>
      </c>
      <c r="F2" s="20">
        <v>367</v>
      </c>
      <c r="G2" s="34">
        <v>333</v>
      </c>
      <c r="H2" s="40">
        <v>302</v>
      </c>
      <c r="I2" s="39">
        <f>D2+E2+F2+G2+H2</f>
        <v>1274</v>
      </c>
      <c r="J2" s="40">
        <v>500</v>
      </c>
      <c r="K2" s="65">
        <f t="shared" ref="K2:K33" si="0">I2*J2</f>
        <v>637000</v>
      </c>
      <c r="L2" s="39"/>
      <c r="M2" s="35"/>
      <c r="N2" s="20"/>
      <c r="O2" s="20"/>
      <c r="P2" s="34"/>
      <c r="Q2" s="34"/>
      <c r="R2" s="51">
        <f>M2+N2+O2+P2+Q2</f>
        <v>0</v>
      </c>
      <c r="S2" s="55">
        <v>142949</v>
      </c>
      <c r="T2" s="40">
        <v>50000</v>
      </c>
      <c r="U2" s="51">
        <f>24291+116379.88</f>
        <v>140670.88</v>
      </c>
      <c r="V2" s="51">
        <f>24291+116379.88</f>
        <v>140670.88</v>
      </c>
      <c r="W2" s="55">
        <f>K2-L2-R2-S2-T2-U2-V2</f>
        <v>162709.24</v>
      </c>
      <c r="X2" s="59"/>
    </row>
    <row r="3" spans="1:24">
      <c r="A3" s="3">
        <v>2</v>
      </c>
      <c r="B3" s="30" t="s">
        <v>84</v>
      </c>
      <c r="C3" s="62" t="s">
        <v>85</v>
      </c>
      <c r="D3" s="26"/>
      <c r="E3" s="2">
        <v>283</v>
      </c>
      <c r="F3" s="2">
        <v>300</v>
      </c>
      <c r="G3" s="6">
        <v>296</v>
      </c>
      <c r="H3" s="10">
        <v>311</v>
      </c>
      <c r="I3" s="39">
        <f t="shared" ref="I3:I64" si="1">D3+E3+F3+G3+H3</f>
        <v>1190</v>
      </c>
      <c r="J3" s="10">
        <v>390</v>
      </c>
      <c r="K3" s="66">
        <f t="shared" si="0"/>
        <v>464100</v>
      </c>
      <c r="L3" s="1">
        <v>22300</v>
      </c>
      <c r="M3" s="36">
        <v>0</v>
      </c>
      <c r="N3" s="2"/>
      <c r="O3" s="2"/>
      <c r="P3" s="6"/>
      <c r="Q3" s="6"/>
      <c r="R3" s="51">
        <f t="shared" ref="R3:R64" si="2">M3+N3+O3+P3+Q3</f>
        <v>0</v>
      </c>
      <c r="S3" s="9">
        <v>86446</v>
      </c>
      <c r="T3" s="10">
        <v>45000</v>
      </c>
      <c r="U3" s="52">
        <f>30375+127961.2</f>
        <v>158336.20000000001</v>
      </c>
      <c r="V3" s="52">
        <f>30375+127961.2</f>
        <v>158336.20000000001</v>
      </c>
      <c r="W3" s="55">
        <f t="shared" ref="W3:W64" si="3">K3-L3-R3-S3-T3-U3-V3</f>
        <v>-6318.4000000000233</v>
      </c>
      <c r="X3" s="7"/>
    </row>
    <row r="4" spans="1:24">
      <c r="A4" s="12">
        <v>3</v>
      </c>
      <c r="B4" s="31" t="s">
        <v>43</v>
      </c>
      <c r="C4" s="32" t="s">
        <v>44</v>
      </c>
      <c r="D4" s="27"/>
      <c r="E4" s="13">
        <v>280</v>
      </c>
      <c r="F4" s="13">
        <v>314</v>
      </c>
      <c r="G4" s="14">
        <v>262</v>
      </c>
      <c r="H4" s="41">
        <v>262</v>
      </c>
      <c r="I4" s="39">
        <f t="shared" si="1"/>
        <v>1118</v>
      </c>
      <c r="J4" s="41">
        <v>400</v>
      </c>
      <c r="K4" s="67">
        <f t="shared" si="0"/>
        <v>447200</v>
      </c>
      <c r="L4" s="15"/>
      <c r="M4" s="37"/>
      <c r="N4" s="13">
        <v>25000</v>
      </c>
      <c r="O4" s="13">
        <v>25000</v>
      </c>
      <c r="P4" s="14">
        <v>25000</v>
      </c>
      <c r="Q4" s="14">
        <v>25000</v>
      </c>
      <c r="R4" s="51">
        <f t="shared" si="2"/>
        <v>100000</v>
      </c>
      <c r="S4" s="56">
        <v>46883</v>
      </c>
      <c r="T4" s="41"/>
      <c r="U4" s="53">
        <v>43000</v>
      </c>
      <c r="V4" s="53">
        <v>43000</v>
      </c>
      <c r="W4" s="55">
        <f t="shared" si="3"/>
        <v>214317</v>
      </c>
      <c r="X4" s="7"/>
    </row>
    <row r="5" spans="1:24">
      <c r="A5" s="3">
        <v>4</v>
      </c>
      <c r="B5" s="30" t="s">
        <v>46</v>
      </c>
      <c r="C5" s="62" t="s">
        <v>47</v>
      </c>
      <c r="D5" s="26"/>
      <c r="E5" s="2">
        <v>348</v>
      </c>
      <c r="F5" s="2">
        <v>361</v>
      </c>
      <c r="G5" s="6">
        <v>310</v>
      </c>
      <c r="H5" s="10">
        <v>342</v>
      </c>
      <c r="I5" s="39">
        <f t="shared" si="1"/>
        <v>1361</v>
      </c>
      <c r="J5" s="10">
        <v>410</v>
      </c>
      <c r="K5" s="66">
        <f t="shared" si="0"/>
        <v>558010</v>
      </c>
      <c r="L5" s="1">
        <v>0</v>
      </c>
      <c r="M5" s="36"/>
      <c r="N5" s="2">
        <v>25000</v>
      </c>
      <c r="O5" s="2">
        <v>25000</v>
      </c>
      <c r="P5" s="6">
        <v>25000</v>
      </c>
      <c r="Q5" s="6">
        <v>25000</v>
      </c>
      <c r="R5" s="51">
        <f t="shared" si="2"/>
        <v>100000</v>
      </c>
      <c r="S5" s="9">
        <v>75992</v>
      </c>
      <c r="T5" s="10"/>
      <c r="U5" s="52">
        <f>26413+114009.14</f>
        <v>140422.14000000001</v>
      </c>
      <c r="V5" s="52">
        <f>26413+114009.14</f>
        <v>140422.14000000001</v>
      </c>
      <c r="W5" s="55">
        <f t="shared" si="3"/>
        <v>101173.71999999997</v>
      </c>
      <c r="X5" s="7"/>
    </row>
    <row r="6" spans="1:24">
      <c r="A6" s="3">
        <v>5</v>
      </c>
      <c r="B6" s="30" t="s">
        <v>72</v>
      </c>
      <c r="C6" s="62" t="s">
        <v>73</v>
      </c>
      <c r="D6" s="26"/>
      <c r="E6" s="2">
        <v>308</v>
      </c>
      <c r="F6" s="2">
        <v>299</v>
      </c>
      <c r="G6" s="6">
        <v>306</v>
      </c>
      <c r="H6" s="10">
        <v>299</v>
      </c>
      <c r="I6" s="39">
        <f t="shared" si="1"/>
        <v>1212</v>
      </c>
      <c r="J6" s="10">
        <v>400</v>
      </c>
      <c r="K6" s="66">
        <f t="shared" si="0"/>
        <v>484800</v>
      </c>
      <c r="L6" s="1">
        <v>0</v>
      </c>
      <c r="M6" s="36"/>
      <c r="N6" s="2">
        <v>25000</v>
      </c>
      <c r="O6" s="2">
        <v>25000</v>
      </c>
      <c r="P6" s="6">
        <v>25000</v>
      </c>
      <c r="Q6" s="6">
        <v>25000</v>
      </c>
      <c r="R6" s="51">
        <f t="shared" si="2"/>
        <v>100000</v>
      </c>
      <c r="S6" s="9">
        <v>142949</v>
      </c>
      <c r="T6" s="10">
        <v>10000</v>
      </c>
      <c r="U6" s="52">
        <f>24291+116379.88</f>
        <v>140670.88</v>
      </c>
      <c r="V6" s="52">
        <f>24291+116379.88</f>
        <v>140670.88</v>
      </c>
      <c r="W6" s="55">
        <f t="shared" si="3"/>
        <v>-49490.760000000009</v>
      </c>
      <c r="X6" s="7"/>
    </row>
    <row r="7" spans="1:24">
      <c r="A7" s="3">
        <v>6</v>
      </c>
      <c r="B7" s="30" t="s">
        <v>11</v>
      </c>
      <c r="C7" s="62" t="s">
        <v>12</v>
      </c>
      <c r="D7" s="26"/>
      <c r="E7" s="2">
        <v>268</v>
      </c>
      <c r="F7" s="2">
        <v>331</v>
      </c>
      <c r="G7" s="6">
        <v>307</v>
      </c>
      <c r="H7" s="10">
        <v>329</v>
      </c>
      <c r="I7" s="39">
        <f t="shared" si="1"/>
        <v>1235</v>
      </c>
      <c r="J7" s="10">
        <v>390</v>
      </c>
      <c r="K7" s="66">
        <f t="shared" si="0"/>
        <v>481650</v>
      </c>
      <c r="L7" s="1">
        <v>0</v>
      </c>
      <c r="M7" s="36"/>
      <c r="N7" s="2">
        <v>25000</v>
      </c>
      <c r="O7" s="2">
        <v>25000</v>
      </c>
      <c r="P7" s="6">
        <v>25000</v>
      </c>
      <c r="Q7" s="6">
        <v>25000</v>
      </c>
      <c r="R7" s="51">
        <f t="shared" si="2"/>
        <v>100000</v>
      </c>
      <c r="S7" s="9">
        <v>143921</v>
      </c>
      <c r="T7" s="10"/>
      <c r="U7" s="52">
        <f>24291+116379.88</f>
        <v>140670.88</v>
      </c>
      <c r="V7" s="52">
        <f>24291+116379.88</f>
        <v>140670.88</v>
      </c>
      <c r="W7" s="55">
        <f t="shared" si="3"/>
        <v>-43612.760000000009</v>
      </c>
      <c r="X7" s="7"/>
    </row>
    <row r="8" spans="1:24">
      <c r="A8" s="3">
        <v>7</v>
      </c>
      <c r="B8" s="30" t="s">
        <v>17</v>
      </c>
      <c r="C8" s="62" t="s">
        <v>18</v>
      </c>
      <c r="D8" s="26"/>
      <c r="E8" s="2">
        <v>327</v>
      </c>
      <c r="F8" s="2">
        <v>293</v>
      </c>
      <c r="G8" s="6">
        <v>306</v>
      </c>
      <c r="H8" s="10">
        <v>312</v>
      </c>
      <c r="I8" s="39">
        <f t="shared" si="1"/>
        <v>1238</v>
      </c>
      <c r="J8" s="10">
        <v>450</v>
      </c>
      <c r="K8" s="66">
        <f t="shared" si="0"/>
        <v>557100</v>
      </c>
      <c r="L8" s="1">
        <v>22300</v>
      </c>
      <c r="M8" s="36"/>
      <c r="N8" s="2">
        <v>25000</v>
      </c>
      <c r="O8" s="2">
        <v>25000</v>
      </c>
      <c r="P8" s="6">
        <v>25000</v>
      </c>
      <c r="Q8" s="6">
        <v>25000</v>
      </c>
      <c r="R8" s="51">
        <f t="shared" si="2"/>
        <v>100000</v>
      </c>
      <c r="S8" s="9">
        <v>99467</v>
      </c>
      <c r="T8" s="10"/>
      <c r="U8" s="52">
        <f>26413+114257.88</f>
        <v>140670.88</v>
      </c>
      <c r="V8" s="52">
        <f>26413+114257.88</f>
        <v>140670.88</v>
      </c>
      <c r="W8" s="55">
        <f t="shared" si="3"/>
        <v>53991.239999999991</v>
      </c>
      <c r="X8" s="7"/>
    </row>
    <row r="9" spans="1:24">
      <c r="A9" s="3">
        <v>8</v>
      </c>
      <c r="B9" s="30" t="s">
        <v>23</v>
      </c>
      <c r="C9" s="62" t="s">
        <v>98</v>
      </c>
      <c r="D9" s="26"/>
      <c r="E9" s="2">
        <v>304</v>
      </c>
      <c r="F9" s="2">
        <v>323</v>
      </c>
      <c r="G9" s="6">
        <v>252</v>
      </c>
      <c r="H9" s="10">
        <v>319</v>
      </c>
      <c r="I9" s="39">
        <f t="shared" si="1"/>
        <v>1198</v>
      </c>
      <c r="J9" s="10">
        <v>390</v>
      </c>
      <c r="K9" s="66">
        <f t="shared" si="0"/>
        <v>467220</v>
      </c>
      <c r="L9" s="1">
        <v>0</v>
      </c>
      <c r="M9" s="36"/>
      <c r="N9" s="2">
        <v>25000</v>
      </c>
      <c r="O9" s="2">
        <v>25000</v>
      </c>
      <c r="P9" s="6">
        <v>25000</v>
      </c>
      <c r="Q9" s="6">
        <v>25000</v>
      </c>
      <c r="R9" s="51">
        <f t="shared" si="2"/>
        <v>100000</v>
      </c>
      <c r="S9" s="9">
        <v>142949</v>
      </c>
      <c r="T9" s="10"/>
      <c r="U9" s="52">
        <f>24291+116379.88</f>
        <v>140670.88</v>
      </c>
      <c r="V9" s="52">
        <f>24291+116379.88</f>
        <v>140670.88</v>
      </c>
      <c r="W9" s="55">
        <f t="shared" si="3"/>
        <v>-57070.760000000009</v>
      </c>
      <c r="X9" s="7"/>
    </row>
    <row r="10" spans="1:24">
      <c r="A10" s="3">
        <v>9</v>
      </c>
      <c r="B10" s="30" t="s">
        <v>8</v>
      </c>
      <c r="C10" s="62" t="s">
        <v>9</v>
      </c>
      <c r="D10" s="26"/>
      <c r="E10" s="2">
        <v>328</v>
      </c>
      <c r="F10" s="2">
        <v>321</v>
      </c>
      <c r="G10" s="6">
        <v>312</v>
      </c>
      <c r="H10" s="10">
        <v>327</v>
      </c>
      <c r="I10" s="39">
        <f t="shared" si="1"/>
        <v>1288</v>
      </c>
      <c r="J10" s="10">
        <v>410</v>
      </c>
      <c r="K10" s="66">
        <f t="shared" si="0"/>
        <v>528080</v>
      </c>
      <c r="L10" s="1">
        <v>0</v>
      </c>
      <c r="M10" s="36"/>
      <c r="N10" s="2">
        <v>25000</v>
      </c>
      <c r="O10" s="2">
        <v>25000</v>
      </c>
      <c r="P10" s="6">
        <v>25000</v>
      </c>
      <c r="Q10" s="6">
        <v>25000</v>
      </c>
      <c r="R10" s="51">
        <f t="shared" si="2"/>
        <v>100000</v>
      </c>
      <c r="S10" s="9">
        <v>143921</v>
      </c>
      <c r="T10" s="10"/>
      <c r="U10" s="52">
        <f>24291+116379.88</f>
        <v>140670.88</v>
      </c>
      <c r="V10" s="52">
        <f>24291+116379.88</f>
        <v>140670.88</v>
      </c>
      <c r="W10" s="55">
        <f t="shared" si="3"/>
        <v>2817.2399999999907</v>
      </c>
      <c r="X10" s="7"/>
    </row>
    <row r="11" spans="1:24">
      <c r="A11" s="3">
        <v>10</v>
      </c>
      <c r="B11" s="30" t="s">
        <v>82</v>
      </c>
      <c r="C11" s="62" t="s">
        <v>83</v>
      </c>
      <c r="D11" s="26"/>
      <c r="E11" s="2">
        <v>337</v>
      </c>
      <c r="F11" s="2">
        <v>321</v>
      </c>
      <c r="G11" s="6">
        <v>304</v>
      </c>
      <c r="H11" s="10">
        <v>314</v>
      </c>
      <c r="I11" s="39">
        <f t="shared" si="1"/>
        <v>1276</v>
      </c>
      <c r="J11" s="10">
        <v>410</v>
      </c>
      <c r="K11" s="66">
        <f t="shared" si="0"/>
        <v>523160</v>
      </c>
      <c r="L11" s="1">
        <v>0</v>
      </c>
      <c r="M11" s="36"/>
      <c r="N11" s="2">
        <v>25000</v>
      </c>
      <c r="O11" s="2">
        <v>25000</v>
      </c>
      <c r="P11" s="6">
        <v>25000</v>
      </c>
      <c r="Q11" s="6">
        <v>25000</v>
      </c>
      <c r="R11" s="51">
        <f t="shared" si="2"/>
        <v>100000</v>
      </c>
      <c r="S11" s="9">
        <v>143921</v>
      </c>
      <c r="T11" s="10"/>
      <c r="U11" s="52">
        <f t="shared" ref="U11:V13" si="4">24291+116379.88</f>
        <v>140670.88</v>
      </c>
      <c r="V11" s="52">
        <f t="shared" si="4"/>
        <v>140670.88</v>
      </c>
      <c r="W11" s="55">
        <f t="shared" si="3"/>
        <v>-2102.7600000000093</v>
      </c>
      <c r="X11" s="7"/>
    </row>
    <row r="12" spans="1:24">
      <c r="A12" s="3">
        <v>11</v>
      </c>
      <c r="B12" s="30" t="s">
        <v>41</v>
      </c>
      <c r="C12" s="62" t="s">
        <v>42</v>
      </c>
      <c r="D12" s="26"/>
      <c r="E12" s="2">
        <v>348</v>
      </c>
      <c r="F12" s="2">
        <v>359</v>
      </c>
      <c r="G12" s="6">
        <v>327</v>
      </c>
      <c r="H12" s="10">
        <v>342</v>
      </c>
      <c r="I12" s="39">
        <f t="shared" si="1"/>
        <v>1376</v>
      </c>
      <c r="J12" s="10">
        <v>400</v>
      </c>
      <c r="K12" s="66">
        <f t="shared" si="0"/>
        <v>550400</v>
      </c>
      <c r="L12" s="1">
        <v>0</v>
      </c>
      <c r="M12" s="36"/>
      <c r="N12" s="2">
        <v>25000</v>
      </c>
      <c r="O12" s="2">
        <v>25000</v>
      </c>
      <c r="P12" s="6">
        <v>25000</v>
      </c>
      <c r="Q12" s="6">
        <v>25000</v>
      </c>
      <c r="R12" s="51">
        <f t="shared" si="2"/>
        <v>100000</v>
      </c>
      <c r="S12" s="9">
        <v>142949</v>
      </c>
      <c r="T12" s="10"/>
      <c r="U12" s="52">
        <f t="shared" si="4"/>
        <v>140670.88</v>
      </c>
      <c r="V12" s="52">
        <f t="shared" si="4"/>
        <v>140670.88</v>
      </c>
      <c r="W12" s="55">
        <f t="shared" si="3"/>
        <v>26109.239999999991</v>
      </c>
      <c r="X12" s="7"/>
    </row>
    <row r="13" spans="1:24" ht="13.95" customHeight="1">
      <c r="A13" s="3">
        <v>12</v>
      </c>
      <c r="B13" s="30" t="s">
        <v>60</v>
      </c>
      <c r="C13" s="62" t="s">
        <v>61</v>
      </c>
      <c r="D13" s="26"/>
      <c r="E13" s="2">
        <v>368</v>
      </c>
      <c r="F13" s="2">
        <v>344</v>
      </c>
      <c r="G13" s="6">
        <v>297</v>
      </c>
      <c r="H13" s="10">
        <v>357</v>
      </c>
      <c r="I13" s="39">
        <f t="shared" si="1"/>
        <v>1366</v>
      </c>
      <c r="J13" s="10">
        <v>400</v>
      </c>
      <c r="K13" s="66">
        <f t="shared" si="0"/>
        <v>546400</v>
      </c>
      <c r="L13" s="1">
        <v>0</v>
      </c>
      <c r="M13" s="36"/>
      <c r="N13" s="2">
        <v>25000</v>
      </c>
      <c r="O13" s="2">
        <v>25000</v>
      </c>
      <c r="P13" s="6">
        <v>25000</v>
      </c>
      <c r="Q13" s="6">
        <v>25000</v>
      </c>
      <c r="R13" s="51">
        <f t="shared" si="2"/>
        <v>100000</v>
      </c>
      <c r="S13" s="9">
        <v>142949</v>
      </c>
      <c r="T13" s="10"/>
      <c r="U13" s="52">
        <f t="shared" si="4"/>
        <v>140670.88</v>
      </c>
      <c r="V13" s="52">
        <f t="shared" si="4"/>
        <v>140670.88</v>
      </c>
      <c r="W13" s="55">
        <f t="shared" si="3"/>
        <v>22109.239999999991</v>
      </c>
      <c r="X13" s="7"/>
    </row>
    <row r="14" spans="1:24">
      <c r="A14" s="3">
        <v>13</v>
      </c>
      <c r="B14" s="21">
        <v>156</v>
      </c>
      <c r="C14" s="62" t="s">
        <v>10</v>
      </c>
      <c r="D14" s="26">
        <v>163</v>
      </c>
      <c r="E14" s="2">
        <v>283</v>
      </c>
      <c r="F14" s="2">
        <v>225</v>
      </c>
      <c r="G14" s="6">
        <v>261</v>
      </c>
      <c r="H14" s="10">
        <v>312</v>
      </c>
      <c r="I14" s="39">
        <f t="shared" si="1"/>
        <v>1244</v>
      </c>
      <c r="J14" s="10">
        <v>350</v>
      </c>
      <c r="K14" s="66">
        <f t="shared" si="0"/>
        <v>435400</v>
      </c>
      <c r="L14" s="1">
        <v>22300</v>
      </c>
      <c r="M14" s="36">
        <v>10128</v>
      </c>
      <c r="N14" s="2">
        <v>25000</v>
      </c>
      <c r="O14" s="2">
        <v>25000</v>
      </c>
      <c r="P14" s="6">
        <v>25000</v>
      </c>
      <c r="Q14" s="6">
        <v>25000</v>
      </c>
      <c r="R14" s="51">
        <f t="shared" si="2"/>
        <v>110128</v>
      </c>
      <c r="S14" s="9">
        <v>143921</v>
      </c>
      <c r="T14" s="10">
        <v>10000</v>
      </c>
      <c r="U14" s="52">
        <f>24291+116379.88</f>
        <v>140670.88</v>
      </c>
      <c r="V14" s="52">
        <f>24291+116379.88</f>
        <v>140670.88</v>
      </c>
      <c r="W14" s="55">
        <f t="shared" si="3"/>
        <v>-132290.76</v>
      </c>
      <c r="X14" s="7"/>
    </row>
    <row r="15" spans="1:24">
      <c r="A15" s="3">
        <v>14</v>
      </c>
      <c r="B15" s="21">
        <v>165</v>
      </c>
      <c r="C15" s="63" t="s">
        <v>74</v>
      </c>
      <c r="D15" s="26"/>
      <c r="E15" s="2">
        <v>268</v>
      </c>
      <c r="F15" s="2">
        <v>303</v>
      </c>
      <c r="G15" s="6">
        <v>256</v>
      </c>
      <c r="H15" s="10">
        <v>312</v>
      </c>
      <c r="I15" s="39">
        <f t="shared" si="1"/>
        <v>1139</v>
      </c>
      <c r="J15" s="10">
        <v>330</v>
      </c>
      <c r="K15" s="66">
        <f t="shared" si="0"/>
        <v>375870</v>
      </c>
      <c r="L15" s="1">
        <v>22300</v>
      </c>
      <c r="M15" s="36">
        <v>10128</v>
      </c>
      <c r="N15" s="2">
        <v>25000</v>
      </c>
      <c r="O15" s="2">
        <v>25000</v>
      </c>
      <c r="P15" s="6">
        <v>25000</v>
      </c>
      <c r="Q15" s="6">
        <v>25000</v>
      </c>
      <c r="R15" s="51">
        <f t="shared" si="2"/>
        <v>110128</v>
      </c>
      <c r="S15" s="9">
        <v>142949</v>
      </c>
      <c r="T15" s="10">
        <v>10000</v>
      </c>
      <c r="U15" s="52">
        <f>24291+116379.88</f>
        <v>140670.88</v>
      </c>
      <c r="V15" s="52">
        <f>24291+116379.88</f>
        <v>140670.88</v>
      </c>
      <c r="W15" s="55">
        <f t="shared" si="3"/>
        <v>-190848.76</v>
      </c>
      <c r="X15" s="7"/>
    </row>
    <row r="16" spans="1:24">
      <c r="A16" s="3">
        <v>15</v>
      </c>
      <c r="B16" s="21">
        <v>173</v>
      </c>
      <c r="C16" s="63" t="s">
        <v>33</v>
      </c>
      <c r="D16" s="26"/>
      <c r="E16" s="2">
        <v>194</v>
      </c>
      <c r="F16" s="2">
        <v>334</v>
      </c>
      <c r="G16" s="6">
        <v>307</v>
      </c>
      <c r="H16" s="10">
        <v>297</v>
      </c>
      <c r="I16" s="39">
        <f t="shared" si="1"/>
        <v>1132</v>
      </c>
      <c r="J16" s="10">
        <v>450</v>
      </c>
      <c r="K16" s="66">
        <f t="shared" si="0"/>
        <v>509400</v>
      </c>
      <c r="L16" s="1">
        <v>0</v>
      </c>
      <c r="M16" s="36"/>
      <c r="N16" s="2">
        <v>25000</v>
      </c>
      <c r="O16" s="2">
        <v>25000</v>
      </c>
      <c r="P16" s="6">
        <v>25000</v>
      </c>
      <c r="Q16" s="6">
        <v>25000</v>
      </c>
      <c r="R16" s="51">
        <f t="shared" si="2"/>
        <v>100000</v>
      </c>
      <c r="S16" s="9">
        <v>73285</v>
      </c>
      <c r="T16" s="10">
        <v>30000</v>
      </c>
      <c r="U16" s="52">
        <f>18819.5+87269.33</f>
        <v>106088.83</v>
      </c>
      <c r="V16" s="52">
        <f>18819.5+87269.33</f>
        <v>106088.83</v>
      </c>
      <c r="W16" s="55">
        <f t="shared" si="3"/>
        <v>93937.339999999982</v>
      </c>
      <c r="X16" s="7"/>
    </row>
    <row r="17" spans="1:24">
      <c r="A17" s="3">
        <v>16</v>
      </c>
      <c r="B17" s="21">
        <v>174</v>
      </c>
      <c r="C17" s="63" t="s">
        <v>76</v>
      </c>
      <c r="D17" s="26"/>
      <c r="E17" s="2">
        <v>302</v>
      </c>
      <c r="F17" s="2">
        <v>331</v>
      </c>
      <c r="G17" s="6">
        <v>341</v>
      </c>
      <c r="H17" s="10">
        <v>322</v>
      </c>
      <c r="I17" s="39">
        <f t="shared" si="1"/>
        <v>1296</v>
      </c>
      <c r="J17" s="10">
        <v>410</v>
      </c>
      <c r="K17" s="66">
        <f t="shared" si="0"/>
        <v>531360</v>
      </c>
      <c r="L17" s="1">
        <v>22300</v>
      </c>
      <c r="M17" s="36">
        <v>10128</v>
      </c>
      <c r="N17" s="2">
        <v>25000</v>
      </c>
      <c r="O17" s="2">
        <v>25000</v>
      </c>
      <c r="P17" s="6">
        <v>25000</v>
      </c>
      <c r="Q17" s="6">
        <v>25000</v>
      </c>
      <c r="R17" s="51">
        <f t="shared" si="2"/>
        <v>110128</v>
      </c>
      <c r="S17" s="9">
        <v>142949</v>
      </c>
      <c r="T17" s="10">
        <v>10000</v>
      </c>
      <c r="U17" s="52">
        <f t="shared" ref="U17:V19" si="5">24291+116379.88</f>
        <v>140670.88</v>
      </c>
      <c r="V17" s="52">
        <f t="shared" si="5"/>
        <v>140670.88</v>
      </c>
      <c r="W17" s="55">
        <f t="shared" si="3"/>
        <v>-35358.760000000009</v>
      </c>
      <c r="X17" s="7"/>
    </row>
    <row r="18" spans="1:24">
      <c r="A18" s="3">
        <v>17</v>
      </c>
      <c r="B18" s="30" t="s">
        <v>64</v>
      </c>
      <c r="C18" s="62" t="s">
        <v>65</v>
      </c>
      <c r="D18" s="26"/>
      <c r="E18" s="2">
        <v>300</v>
      </c>
      <c r="F18" s="2">
        <v>273</v>
      </c>
      <c r="G18" s="6">
        <v>218</v>
      </c>
      <c r="H18" s="10">
        <v>308</v>
      </c>
      <c r="I18" s="39">
        <f t="shared" si="1"/>
        <v>1099</v>
      </c>
      <c r="J18" s="10">
        <v>380</v>
      </c>
      <c r="K18" s="66">
        <f t="shared" si="0"/>
        <v>417620</v>
      </c>
      <c r="L18" s="1">
        <v>0</v>
      </c>
      <c r="M18" s="36"/>
      <c r="N18" s="2">
        <v>25000</v>
      </c>
      <c r="O18" s="2">
        <v>25000</v>
      </c>
      <c r="P18" s="6">
        <v>25000</v>
      </c>
      <c r="Q18" s="6">
        <v>25000</v>
      </c>
      <c r="R18" s="51">
        <f t="shared" si="2"/>
        <v>100000</v>
      </c>
      <c r="S18" s="9">
        <v>142949</v>
      </c>
      <c r="T18" s="10"/>
      <c r="U18" s="52">
        <f t="shared" si="5"/>
        <v>140670.88</v>
      </c>
      <c r="V18" s="52">
        <f t="shared" si="5"/>
        <v>140670.88</v>
      </c>
      <c r="W18" s="55">
        <f t="shared" si="3"/>
        <v>-106670.76000000001</v>
      </c>
      <c r="X18" s="7"/>
    </row>
    <row r="19" spans="1:24">
      <c r="A19" s="3">
        <v>18</v>
      </c>
      <c r="B19" s="30" t="s">
        <v>20</v>
      </c>
      <c r="C19" s="62" t="s">
        <v>21</v>
      </c>
      <c r="D19" s="26"/>
      <c r="E19" s="2">
        <v>267</v>
      </c>
      <c r="F19" s="2">
        <v>287</v>
      </c>
      <c r="G19" s="6">
        <v>268</v>
      </c>
      <c r="H19" s="10">
        <v>318</v>
      </c>
      <c r="I19" s="39">
        <f t="shared" si="1"/>
        <v>1140</v>
      </c>
      <c r="J19" s="10">
        <v>350</v>
      </c>
      <c r="K19" s="66">
        <f t="shared" si="0"/>
        <v>399000</v>
      </c>
      <c r="L19" s="1">
        <v>22300</v>
      </c>
      <c r="M19" s="36">
        <v>8229</v>
      </c>
      <c r="N19" s="2">
        <v>25000</v>
      </c>
      <c r="O19" s="2">
        <v>25000</v>
      </c>
      <c r="P19" s="6">
        <v>25000</v>
      </c>
      <c r="Q19" s="6">
        <v>25000</v>
      </c>
      <c r="R19" s="51">
        <f t="shared" si="2"/>
        <v>108229</v>
      </c>
      <c r="S19" s="9">
        <v>142949</v>
      </c>
      <c r="T19" s="10">
        <v>10000</v>
      </c>
      <c r="U19" s="52">
        <f t="shared" si="5"/>
        <v>140670.88</v>
      </c>
      <c r="V19" s="52">
        <f t="shared" si="5"/>
        <v>140670.88</v>
      </c>
      <c r="W19" s="55">
        <f t="shared" si="3"/>
        <v>-165819.76</v>
      </c>
      <c r="X19" s="7"/>
    </row>
    <row r="20" spans="1:24">
      <c r="A20" s="3">
        <v>19</v>
      </c>
      <c r="B20" s="30" t="s">
        <v>48</v>
      </c>
      <c r="C20" s="62" t="s">
        <v>49</v>
      </c>
      <c r="D20" s="26"/>
      <c r="E20" s="2">
        <v>249</v>
      </c>
      <c r="F20" s="2">
        <v>276</v>
      </c>
      <c r="G20" s="6">
        <v>257</v>
      </c>
      <c r="H20" s="10">
        <v>301</v>
      </c>
      <c r="I20" s="39">
        <f t="shared" si="1"/>
        <v>1083</v>
      </c>
      <c r="J20" s="10">
        <v>330</v>
      </c>
      <c r="K20" s="66">
        <f t="shared" si="0"/>
        <v>357390</v>
      </c>
      <c r="L20" s="1">
        <v>22300</v>
      </c>
      <c r="M20" s="36">
        <v>8229</v>
      </c>
      <c r="N20" s="2">
        <v>25000</v>
      </c>
      <c r="O20" s="2">
        <v>25000</v>
      </c>
      <c r="P20" s="6">
        <v>25000</v>
      </c>
      <c r="Q20" s="6">
        <v>25000</v>
      </c>
      <c r="R20" s="51">
        <f t="shared" si="2"/>
        <v>108229</v>
      </c>
      <c r="S20" s="9">
        <v>86446</v>
      </c>
      <c r="T20" s="10">
        <v>10000</v>
      </c>
      <c r="U20" s="52">
        <f>30375+127961.14</f>
        <v>158336.14000000001</v>
      </c>
      <c r="V20" s="52">
        <f>30375+127961.14</f>
        <v>158336.14000000001</v>
      </c>
      <c r="W20" s="55">
        <f t="shared" si="3"/>
        <v>-186257.28000000003</v>
      </c>
      <c r="X20" s="7"/>
    </row>
    <row r="21" spans="1:24">
      <c r="A21" s="3">
        <v>20</v>
      </c>
      <c r="B21" s="30" t="s">
        <v>58</v>
      </c>
      <c r="C21" s="62" t="s">
        <v>59</v>
      </c>
      <c r="D21" s="26"/>
      <c r="E21" s="2">
        <v>379</v>
      </c>
      <c r="F21" s="2">
        <v>363</v>
      </c>
      <c r="G21" s="6">
        <v>296</v>
      </c>
      <c r="H21" s="10">
        <v>360</v>
      </c>
      <c r="I21" s="39">
        <f t="shared" si="1"/>
        <v>1398</v>
      </c>
      <c r="J21" s="10">
        <v>500</v>
      </c>
      <c r="K21" s="66">
        <f t="shared" si="0"/>
        <v>699000</v>
      </c>
      <c r="L21" s="1">
        <v>0</v>
      </c>
      <c r="M21" s="36"/>
      <c r="N21" s="2"/>
      <c r="O21" s="2">
        <v>0</v>
      </c>
      <c r="P21" s="6">
        <v>0</v>
      </c>
      <c r="Q21" s="6">
        <v>0</v>
      </c>
      <c r="R21" s="51">
        <f t="shared" si="2"/>
        <v>0</v>
      </c>
      <c r="S21" s="9">
        <v>86445</v>
      </c>
      <c r="T21" s="10"/>
      <c r="U21" s="52">
        <f>30375+127961.2</f>
        <v>158336.20000000001</v>
      </c>
      <c r="V21" s="52">
        <f>30375+127961.2</f>
        <v>158336.20000000001</v>
      </c>
      <c r="W21" s="55">
        <f t="shared" si="3"/>
        <v>295882.59999999998</v>
      </c>
      <c r="X21" s="7"/>
    </row>
    <row r="22" spans="1:24">
      <c r="A22" s="3">
        <v>21</v>
      </c>
      <c r="B22" s="30" t="s">
        <v>77</v>
      </c>
      <c r="C22" s="62" t="s">
        <v>78</v>
      </c>
      <c r="D22" s="26"/>
      <c r="E22" s="2">
        <v>327</v>
      </c>
      <c r="F22" s="2">
        <v>326</v>
      </c>
      <c r="G22" s="6">
        <v>256</v>
      </c>
      <c r="H22" s="10">
        <v>312</v>
      </c>
      <c r="I22" s="39">
        <f t="shared" si="1"/>
        <v>1221</v>
      </c>
      <c r="J22" s="10">
        <v>350</v>
      </c>
      <c r="K22" s="66">
        <f t="shared" si="0"/>
        <v>427350</v>
      </c>
      <c r="L22" s="1">
        <v>22300</v>
      </c>
      <c r="M22" s="36">
        <v>8229</v>
      </c>
      <c r="N22" s="2">
        <v>25000</v>
      </c>
      <c r="O22" s="2">
        <v>25000</v>
      </c>
      <c r="P22" s="6">
        <v>25000</v>
      </c>
      <c r="Q22" s="6">
        <v>25000</v>
      </c>
      <c r="R22" s="51">
        <f t="shared" si="2"/>
        <v>108229</v>
      </c>
      <c r="S22" s="9">
        <v>142949</v>
      </c>
      <c r="T22" s="10">
        <v>10000</v>
      </c>
      <c r="U22" s="52">
        <f>24291+116379.88</f>
        <v>140670.88</v>
      </c>
      <c r="V22" s="52">
        <f>24291+116379.88</f>
        <v>140670.88</v>
      </c>
      <c r="W22" s="55">
        <f t="shared" si="3"/>
        <v>-137469.76000000001</v>
      </c>
      <c r="X22" s="7"/>
    </row>
    <row r="23" spans="1:24">
      <c r="A23" s="3">
        <v>22</v>
      </c>
      <c r="B23" s="30" t="s">
        <v>52</v>
      </c>
      <c r="C23" s="62" t="s">
        <v>53</v>
      </c>
      <c r="D23" s="26"/>
      <c r="E23" s="2">
        <v>357</v>
      </c>
      <c r="F23" s="2">
        <v>333</v>
      </c>
      <c r="G23" s="6">
        <v>276</v>
      </c>
      <c r="H23" s="10">
        <v>324</v>
      </c>
      <c r="I23" s="39">
        <f t="shared" si="1"/>
        <v>1290</v>
      </c>
      <c r="J23" s="10">
        <v>400</v>
      </c>
      <c r="K23" s="66">
        <f t="shared" si="0"/>
        <v>516000</v>
      </c>
      <c r="L23" s="1">
        <v>0</v>
      </c>
      <c r="M23" s="36"/>
      <c r="N23" s="2">
        <v>25000</v>
      </c>
      <c r="O23" s="2">
        <v>25000</v>
      </c>
      <c r="P23" s="6">
        <v>25000</v>
      </c>
      <c r="Q23" s="6">
        <v>25000</v>
      </c>
      <c r="R23" s="51">
        <f t="shared" si="2"/>
        <v>100000</v>
      </c>
      <c r="S23" s="9">
        <v>86446</v>
      </c>
      <c r="T23" s="10"/>
      <c r="U23" s="52">
        <f>30375+127961.2</f>
        <v>158336.20000000001</v>
      </c>
      <c r="V23" s="52">
        <f>30375+127961.2</f>
        <v>158336.20000000001</v>
      </c>
      <c r="W23" s="55">
        <f t="shared" si="3"/>
        <v>12881.599999999977</v>
      </c>
      <c r="X23" s="7"/>
    </row>
    <row r="24" spans="1:24">
      <c r="A24" s="3">
        <v>23</v>
      </c>
      <c r="B24" s="30" t="s">
        <v>54</v>
      </c>
      <c r="C24" s="62" t="s">
        <v>55</v>
      </c>
      <c r="D24" s="26"/>
      <c r="E24" s="2">
        <v>308</v>
      </c>
      <c r="F24" s="2">
        <v>291</v>
      </c>
      <c r="G24" s="6">
        <v>257</v>
      </c>
      <c r="H24" s="10">
        <v>298</v>
      </c>
      <c r="I24" s="39">
        <f t="shared" si="1"/>
        <v>1154</v>
      </c>
      <c r="J24" s="10">
        <v>390</v>
      </c>
      <c r="K24" s="66">
        <f t="shared" si="0"/>
        <v>450060</v>
      </c>
      <c r="L24" s="1">
        <v>0</v>
      </c>
      <c r="M24" s="36"/>
      <c r="N24" s="2">
        <v>25000</v>
      </c>
      <c r="O24" s="2">
        <v>25000</v>
      </c>
      <c r="P24" s="6">
        <v>25000</v>
      </c>
      <c r="Q24" s="6">
        <v>25000</v>
      </c>
      <c r="R24" s="51">
        <f t="shared" si="2"/>
        <v>100000</v>
      </c>
      <c r="S24" s="9">
        <v>142949</v>
      </c>
      <c r="T24" s="10"/>
      <c r="U24" s="52">
        <f t="shared" ref="U24:V24" si="6">24291+116379.88</f>
        <v>140670.88</v>
      </c>
      <c r="V24" s="52">
        <f t="shared" si="6"/>
        <v>140670.88</v>
      </c>
      <c r="W24" s="55">
        <f t="shared" si="3"/>
        <v>-74230.760000000009</v>
      </c>
      <c r="X24" s="7"/>
    </row>
    <row r="25" spans="1:24">
      <c r="A25" s="12">
        <v>24</v>
      </c>
      <c r="B25" s="31">
        <v>206</v>
      </c>
      <c r="C25" s="32" t="s">
        <v>26</v>
      </c>
      <c r="D25" s="27"/>
      <c r="E25" s="13">
        <v>282</v>
      </c>
      <c r="F25" s="13">
        <v>176</v>
      </c>
      <c r="G25" s="14">
        <v>0</v>
      </c>
      <c r="H25" s="41">
        <v>0</v>
      </c>
      <c r="I25" s="39">
        <f t="shared" si="1"/>
        <v>458</v>
      </c>
      <c r="J25" s="41">
        <v>350</v>
      </c>
      <c r="K25" s="67">
        <f t="shared" si="0"/>
        <v>160300</v>
      </c>
      <c r="L25" s="15"/>
      <c r="M25" s="37"/>
      <c r="N25" s="13">
        <v>25000</v>
      </c>
      <c r="O25" s="13">
        <v>25000</v>
      </c>
      <c r="P25" s="14">
        <v>25000</v>
      </c>
      <c r="Q25" s="14">
        <v>25000</v>
      </c>
      <c r="R25" s="51">
        <f t="shared" si="2"/>
        <v>100000</v>
      </c>
      <c r="S25" s="56">
        <v>15974</v>
      </c>
      <c r="T25" s="41"/>
      <c r="U25" s="53">
        <v>69326</v>
      </c>
      <c r="V25" s="53"/>
      <c r="W25" s="55">
        <f t="shared" si="3"/>
        <v>-25000</v>
      </c>
      <c r="X25" s="7"/>
    </row>
    <row r="26" spans="1:24">
      <c r="A26" s="12">
        <v>25</v>
      </c>
      <c r="B26" s="22">
        <v>210</v>
      </c>
      <c r="C26" s="32" t="s">
        <v>69</v>
      </c>
      <c r="D26" s="27"/>
      <c r="E26" s="13">
        <v>312</v>
      </c>
      <c r="F26" s="13">
        <v>230</v>
      </c>
      <c r="G26" s="14">
        <v>219</v>
      </c>
      <c r="H26" s="41">
        <v>227</v>
      </c>
      <c r="I26" s="39">
        <f t="shared" si="1"/>
        <v>988</v>
      </c>
      <c r="J26" s="41">
        <v>380</v>
      </c>
      <c r="K26" s="67">
        <f t="shared" si="0"/>
        <v>375440</v>
      </c>
      <c r="L26" s="15">
        <v>0</v>
      </c>
      <c r="M26" s="37"/>
      <c r="N26" s="13">
        <v>25000</v>
      </c>
      <c r="O26" s="13">
        <v>25000</v>
      </c>
      <c r="P26" s="14">
        <v>25000</v>
      </c>
      <c r="Q26" s="14">
        <v>25000</v>
      </c>
      <c r="R26" s="51">
        <f t="shared" si="2"/>
        <v>100000</v>
      </c>
      <c r="S26" s="56">
        <v>142949</v>
      </c>
      <c r="T26" s="41"/>
      <c r="U26" s="53"/>
      <c r="V26" s="53"/>
      <c r="W26" s="55">
        <f t="shared" si="3"/>
        <v>132491</v>
      </c>
      <c r="X26" s="7"/>
    </row>
    <row r="27" spans="1:24">
      <c r="A27" s="3">
        <v>26</v>
      </c>
      <c r="B27" s="21">
        <v>215</v>
      </c>
      <c r="C27" s="62" t="s">
        <v>22</v>
      </c>
      <c r="D27" s="26"/>
      <c r="E27" s="2">
        <v>315</v>
      </c>
      <c r="F27" s="2">
        <v>313</v>
      </c>
      <c r="G27" s="6">
        <v>272</v>
      </c>
      <c r="H27" s="10">
        <v>342</v>
      </c>
      <c r="I27" s="39">
        <f t="shared" si="1"/>
        <v>1242</v>
      </c>
      <c r="J27" s="10">
        <v>390</v>
      </c>
      <c r="K27" s="66">
        <f t="shared" si="0"/>
        <v>484380</v>
      </c>
      <c r="L27" s="1">
        <v>0</v>
      </c>
      <c r="M27" s="36"/>
      <c r="N27" s="2">
        <v>25000</v>
      </c>
      <c r="O27" s="2">
        <v>25000</v>
      </c>
      <c r="P27" s="6">
        <v>25000</v>
      </c>
      <c r="Q27" s="6">
        <v>25000</v>
      </c>
      <c r="R27" s="51">
        <f t="shared" si="2"/>
        <v>100000</v>
      </c>
      <c r="S27" s="9">
        <v>113127</v>
      </c>
      <c r="T27" s="10"/>
      <c r="U27" s="52">
        <f>30375+128246.79</f>
        <v>158621.78999999998</v>
      </c>
      <c r="V27" s="52">
        <f>30375+128246.79</f>
        <v>158621.78999999998</v>
      </c>
      <c r="W27" s="55">
        <f t="shared" si="3"/>
        <v>-45990.579999999958</v>
      </c>
      <c r="X27" s="7"/>
    </row>
    <row r="28" spans="1:24">
      <c r="A28" s="3">
        <v>27</v>
      </c>
      <c r="B28" s="21">
        <v>223</v>
      </c>
      <c r="C28" s="62" t="s">
        <v>51</v>
      </c>
      <c r="D28" s="26"/>
      <c r="E28" s="2">
        <v>335</v>
      </c>
      <c r="F28" s="2">
        <v>311</v>
      </c>
      <c r="G28" s="6">
        <v>294</v>
      </c>
      <c r="H28" s="10">
        <v>345</v>
      </c>
      <c r="I28" s="39">
        <f t="shared" si="1"/>
        <v>1285</v>
      </c>
      <c r="J28" s="10">
        <v>390</v>
      </c>
      <c r="K28" s="66">
        <f t="shared" si="0"/>
        <v>501150</v>
      </c>
      <c r="L28" s="1">
        <v>0</v>
      </c>
      <c r="M28" s="36"/>
      <c r="N28" s="2">
        <v>25000</v>
      </c>
      <c r="O28" s="2">
        <v>25000</v>
      </c>
      <c r="P28" s="6">
        <v>25000</v>
      </c>
      <c r="Q28" s="6">
        <v>25000</v>
      </c>
      <c r="R28" s="51">
        <f t="shared" si="2"/>
        <v>100000</v>
      </c>
      <c r="S28" s="9">
        <v>142949</v>
      </c>
      <c r="T28" s="10"/>
      <c r="U28" s="52">
        <f t="shared" ref="U28:V39" si="7">24291+116379.88</f>
        <v>140670.88</v>
      </c>
      <c r="V28" s="52">
        <f t="shared" si="7"/>
        <v>140670.88</v>
      </c>
      <c r="W28" s="55">
        <f t="shared" si="3"/>
        <v>-23140.760000000009</v>
      </c>
      <c r="X28" s="7"/>
    </row>
    <row r="29" spans="1:24">
      <c r="A29" s="3">
        <v>28</v>
      </c>
      <c r="B29" s="21">
        <v>231</v>
      </c>
      <c r="C29" s="62" t="s">
        <v>39</v>
      </c>
      <c r="D29" s="26"/>
      <c r="E29" s="2">
        <v>301</v>
      </c>
      <c r="F29" s="2">
        <v>315</v>
      </c>
      <c r="G29" s="6">
        <v>299</v>
      </c>
      <c r="H29" s="10">
        <v>324</v>
      </c>
      <c r="I29" s="39">
        <f t="shared" si="1"/>
        <v>1239</v>
      </c>
      <c r="J29" s="10">
        <v>330</v>
      </c>
      <c r="K29" s="66">
        <f t="shared" si="0"/>
        <v>408870</v>
      </c>
      <c r="L29" s="1">
        <v>22300</v>
      </c>
      <c r="M29" s="36">
        <v>5697</v>
      </c>
      <c r="N29" s="2">
        <v>25000</v>
      </c>
      <c r="O29" s="2">
        <v>25000</v>
      </c>
      <c r="P29" s="6">
        <v>25000</v>
      </c>
      <c r="Q29" s="6">
        <v>25000</v>
      </c>
      <c r="R29" s="51">
        <f t="shared" si="2"/>
        <v>105697</v>
      </c>
      <c r="S29" s="9">
        <v>99467</v>
      </c>
      <c r="T29" s="10"/>
      <c r="U29" s="52">
        <f t="shared" si="7"/>
        <v>140670.88</v>
      </c>
      <c r="V29" s="52">
        <f t="shared" si="7"/>
        <v>140670.88</v>
      </c>
      <c r="W29" s="55">
        <f t="shared" si="3"/>
        <v>-99935.760000000009</v>
      </c>
      <c r="X29" s="7"/>
    </row>
    <row r="30" spans="1:24">
      <c r="A30" s="3">
        <v>29</v>
      </c>
      <c r="B30" s="21">
        <v>269</v>
      </c>
      <c r="C30" s="62" t="s">
        <v>75</v>
      </c>
      <c r="D30" s="26">
        <v>167</v>
      </c>
      <c r="E30" s="2">
        <v>285</v>
      </c>
      <c r="F30" s="2">
        <v>260</v>
      </c>
      <c r="G30" s="6">
        <v>233</v>
      </c>
      <c r="H30" s="10">
        <v>306</v>
      </c>
      <c r="I30" s="39">
        <f t="shared" si="1"/>
        <v>1251</v>
      </c>
      <c r="J30" s="10">
        <v>330</v>
      </c>
      <c r="K30" s="66">
        <f t="shared" si="0"/>
        <v>412830</v>
      </c>
      <c r="L30" s="1">
        <v>22300</v>
      </c>
      <c r="M30" s="36">
        <v>10128</v>
      </c>
      <c r="N30" s="2">
        <v>25000</v>
      </c>
      <c r="O30" s="2">
        <v>25000</v>
      </c>
      <c r="P30" s="6">
        <v>25000</v>
      </c>
      <c r="Q30" s="6">
        <v>25000</v>
      </c>
      <c r="R30" s="51">
        <f t="shared" si="2"/>
        <v>110128</v>
      </c>
      <c r="S30" s="9">
        <v>142949</v>
      </c>
      <c r="T30" s="10">
        <v>10000</v>
      </c>
      <c r="U30" s="52">
        <f t="shared" si="7"/>
        <v>140670.88</v>
      </c>
      <c r="V30" s="52">
        <f t="shared" si="7"/>
        <v>140670.88</v>
      </c>
      <c r="W30" s="55">
        <f t="shared" si="3"/>
        <v>-153888.76</v>
      </c>
      <c r="X30" s="7"/>
    </row>
    <row r="31" spans="1:24">
      <c r="A31" s="3">
        <v>30</v>
      </c>
      <c r="B31" s="21">
        <v>270</v>
      </c>
      <c r="C31" s="62" t="s">
        <v>63</v>
      </c>
      <c r="D31" s="26"/>
      <c r="E31" s="2">
        <v>319</v>
      </c>
      <c r="F31" s="2">
        <v>306</v>
      </c>
      <c r="G31" s="6">
        <v>278</v>
      </c>
      <c r="H31" s="10">
        <v>284</v>
      </c>
      <c r="I31" s="39">
        <f t="shared" si="1"/>
        <v>1187</v>
      </c>
      <c r="J31" s="10">
        <v>400</v>
      </c>
      <c r="K31" s="66">
        <f t="shared" si="0"/>
        <v>474800</v>
      </c>
      <c r="L31" s="1">
        <v>0</v>
      </c>
      <c r="M31" s="36"/>
      <c r="N31" s="2">
        <v>25000</v>
      </c>
      <c r="O31" s="2">
        <v>25000</v>
      </c>
      <c r="P31" s="6">
        <v>25000</v>
      </c>
      <c r="Q31" s="6">
        <v>25000</v>
      </c>
      <c r="R31" s="51">
        <f t="shared" si="2"/>
        <v>100000</v>
      </c>
      <c r="S31" s="9">
        <v>142949</v>
      </c>
      <c r="T31" s="10"/>
      <c r="U31" s="52">
        <f t="shared" si="7"/>
        <v>140670.88</v>
      </c>
      <c r="V31" s="52">
        <f t="shared" si="7"/>
        <v>140670.88</v>
      </c>
      <c r="W31" s="55">
        <f t="shared" si="3"/>
        <v>-49490.760000000009</v>
      </c>
      <c r="X31" s="7"/>
    </row>
    <row r="32" spans="1:24">
      <c r="A32" s="3">
        <v>31</v>
      </c>
      <c r="B32" s="21">
        <v>273</v>
      </c>
      <c r="C32" s="62" t="s">
        <v>70</v>
      </c>
      <c r="D32" s="26"/>
      <c r="E32" s="2">
        <v>331</v>
      </c>
      <c r="F32" s="2">
        <v>248</v>
      </c>
      <c r="G32" s="6">
        <v>277</v>
      </c>
      <c r="H32" s="10">
        <v>313</v>
      </c>
      <c r="I32" s="39">
        <f t="shared" si="1"/>
        <v>1169</v>
      </c>
      <c r="J32" s="10">
        <v>370</v>
      </c>
      <c r="K32" s="66">
        <f t="shared" si="0"/>
        <v>432530</v>
      </c>
      <c r="L32" s="1">
        <v>0</v>
      </c>
      <c r="M32" s="36"/>
      <c r="N32" s="2">
        <v>25000</v>
      </c>
      <c r="O32" s="2">
        <v>25000</v>
      </c>
      <c r="P32" s="6">
        <v>25000</v>
      </c>
      <c r="Q32" s="6">
        <v>25000</v>
      </c>
      <c r="R32" s="51">
        <f t="shared" si="2"/>
        <v>100000</v>
      </c>
      <c r="S32" s="9">
        <v>142949</v>
      </c>
      <c r="T32" s="10"/>
      <c r="U32" s="52">
        <f t="shared" si="7"/>
        <v>140670.88</v>
      </c>
      <c r="V32" s="52">
        <f t="shared" si="7"/>
        <v>140670.88</v>
      </c>
      <c r="W32" s="55">
        <f t="shared" si="3"/>
        <v>-91760.760000000009</v>
      </c>
      <c r="X32" s="7"/>
    </row>
    <row r="33" spans="1:24">
      <c r="A33" s="12">
        <v>32</v>
      </c>
      <c r="B33" s="22">
        <v>276</v>
      </c>
      <c r="C33" s="32" t="s">
        <v>71</v>
      </c>
      <c r="D33" s="27"/>
      <c r="E33" s="13">
        <v>242</v>
      </c>
      <c r="F33" s="13">
        <v>254</v>
      </c>
      <c r="G33" s="14">
        <v>181</v>
      </c>
      <c r="H33" s="41">
        <v>238</v>
      </c>
      <c r="I33" s="39">
        <f t="shared" si="1"/>
        <v>915</v>
      </c>
      <c r="J33" s="41">
        <v>360</v>
      </c>
      <c r="K33" s="67">
        <f t="shared" si="0"/>
        <v>329400</v>
      </c>
      <c r="L33" s="15">
        <v>0</v>
      </c>
      <c r="M33" s="37"/>
      <c r="N33" s="13">
        <v>25000</v>
      </c>
      <c r="O33" s="13">
        <v>25000</v>
      </c>
      <c r="P33" s="14">
        <v>25000</v>
      </c>
      <c r="Q33" s="14">
        <v>25000</v>
      </c>
      <c r="R33" s="51">
        <f t="shared" si="2"/>
        <v>100000</v>
      </c>
      <c r="S33" s="56">
        <v>86446</v>
      </c>
      <c r="T33" s="41"/>
      <c r="U33" s="53"/>
      <c r="V33" s="53"/>
      <c r="W33" s="55">
        <f t="shared" si="3"/>
        <v>142954</v>
      </c>
      <c r="X33" s="7"/>
    </row>
    <row r="34" spans="1:24">
      <c r="A34" s="3">
        <v>33</v>
      </c>
      <c r="B34" s="21">
        <v>277</v>
      </c>
      <c r="C34" s="62" t="s">
        <v>40</v>
      </c>
      <c r="D34" s="26"/>
      <c r="E34" s="2">
        <v>287</v>
      </c>
      <c r="F34" s="2">
        <v>267</v>
      </c>
      <c r="G34" s="6">
        <v>302</v>
      </c>
      <c r="H34" s="10">
        <v>324</v>
      </c>
      <c r="I34" s="39">
        <f t="shared" si="1"/>
        <v>1180</v>
      </c>
      <c r="J34" s="10">
        <v>360</v>
      </c>
      <c r="K34" s="66">
        <f t="shared" ref="K34:K64" si="8">I34*J34</f>
        <v>424800</v>
      </c>
      <c r="L34" s="1">
        <v>0</v>
      </c>
      <c r="M34" s="36"/>
      <c r="N34" s="2">
        <v>25000</v>
      </c>
      <c r="O34" s="2">
        <v>25000</v>
      </c>
      <c r="P34" s="6">
        <v>25000</v>
      </c>
      <c r="Q34" s="6">
        <v>25000</v>
      </c>
      <c r="R34" s="51">
        <f t="shared" si="2"/>
        <v>100000</v>
      </c>
      <c r="S34" s="9">
        <v>142949</v>
      </c>
      <c r="T34" s="10"/>
      <c r="U34" s="52">
        <f t="shared" si="7"/>
        <v>140670.88</v>
      </c>
      <c r="V34" s="52">
        <f t="shared" si="7"/>
        <v>140670.88</v>
      </c>
      <c r="W34" s="55">
        <f t="shared" si="3"/>
        <v>-99490.760000000009</v>
      </c>
      <c r="X34" s="7"/>
    </row>
    <row r="35" spans="1:24">
      <c r="A35" s="3">
        <v>34</v>
      </c>
      <c r="B35" s="21">
        <v>278</v>
      </c>
      <c r="C35" s="62" t="s">
        <v>24</v>
      </c>
      <c r="D35" s="26"/>
      <c r="E35" s="2">
        <v>307</v>
      </c>
      <c r="F35" s="2">
        <v>336</v>
      </c>
      <c r="G35" s="6">
        <v>234</v>
      </c>
      <c r="H35" s="10">
        <v>304</v>
      </c>
      <c r="I35" s="39">
        <f t="shared" si="1"/>
        <v>1181</v>
      </c>
      <c r="J35" s="10">
        <v>360</v>
      </c>
      <c r="K35" s="66">
        <f t="shared" si="8"/>
        <v>425160</v>
      </c>
      <c r="L35" s="1">
        <v>0</v>
      </c>
      <c r="M35" s="36"/>
      <c r="N35" s="2">
        <v>25000</v>
      </c>
      <c r="O35" s="2">
        <v>25000</v>
      </c>
      <c r="P35" s="6">
        <v>25000</v>
      </c>
      <c r="Q35" s="6">
        <v>25000</v>
      </c>
      <c r="R35" s="51">
        <f t="shared" si="2"/>
        <v>100000</v>
      </c>
      <c r="S35" s="9">
        <v>142949</v>
      </c>
      <c r="T35" s="10"/>
      <c r="U35" s="52">
        <f t="shared" si="7"/>
        <v>140670.88</v>
      </c>
      <c r="V35" s="52">
        <f t="shared" si="7"/>
        <v>140670.88</v>
      </c>
      <c r="W35" s="55">
        <f t="shared" si="3"/>
        <v>-99130.760000000009</v>
      </c>
      <c r="X35" s="7"/>
    </row>
    <row r="36" spans="1:24">
      <c r="A36" s="3">
        <v>35</v>
      </c>
      <c r="B36" s="21">
        <v>279</v>
      </c>
      <c r="C36" s="62" t="s">
        <v>37</v>
      </c>
      <c r="D36" s="26"/>
      <c r="E36" s="2">
        <v>307</v>
      </c>
      <c r="F36" s="2">
        <v>314</v>
      </c>
      <c r="G36" s="6">
        <v>293</v>
      </c>
      <c r="H36" s="10">
        <v>267</v>
      </c>
      <c r="I36" s="39">
        <f t="shared" si="1"/>
        <v>1181</v>
      </c>
      <c r="J36" s="10">
        <v>400</v>
      </c>
      <c r="K36" s="66">
        <f t="shared" si="8"/>
        <v>472400</v>
      </c>
      <c r="L36" s="1">
        <v>0</v>
      </c>
      <c r="M36" s="36"/>
      <c r="N36" s="2">
        <v>25000</v>
      </c>
      <c r="O36" s="2">
        <v>25000</v>
      </c>
      <c r="P36" s="6">
        <v>25000</v>
      </c>
      <c r="Q36" s="6">
        <v>25000</v>
      </c>
      <c r="R36" s="51">
        <f t="shared" si="2"/>
        <v>100000</v>
      </c>
      <c r="S36" s="9">
        <v>134145</v>
      </c>
      <c r="T36" s="10"/>
      <c r="U36" s="52">
        <f t="shared" si="7"/>
        <v>140670.88</v>
      </c>
      <c r="V36" s="52">
        <f t="shared" si="7"/>
        <v>140670.88</v>
      </c>
      <c r="W36" s="55">
        <f t="shared" si="3"/>
        <v>-43086.760000000009</v>
      </c>
      <c r="X36" s="7"/>
    </row>
    <row r="37" spans="1:24">
      <c r="A37" s="3">
        <v>36</v>
      </c>
      <c r="B37" s="21">
        <v>281</v>
      </c>
      <c r="C37" s="62" t="s">
        <v>56</v>
      </c>
      <c r="D37" s="26"/>
      <c r="E37" s="2">
        <v>266</v>
      </c>
      <c r="F37" s="2">
        <v>261</v>
      </c>
      <c r="G37" s="6">
        <v>230</v>
      </c>
      <c r="H37" s="10">
        <v>255</v>
      </c>
      <c r="I37" s="39">
        <f t="shared" si="1"/>
        <v>1012</v>
      </c>
      <c r="J37" s="10">
        <v>380</v>
      </c>
      <c r="K37" s="66">
        <f t="shared" si="8"/>
        <v>384560</v>
      </c>
      <c r="L37" s="1">
        <v>0</v>
      </c>
      <c r="M37" s="36"/>
      <c r="N37" s="2">
        <v>25000</v>
      </c>
      <c r="O37" s="2">
        <v>25000</v>
      </c>
      <c r="P37" s="6">
        <v>25000</v>
      </c>
      <c r="Q37" s="6">
        <v>25000</v>
      </c>
      <c r="R37" s="51">
        <f t="shared" si="2"/>
        <v>100000</v>
      </c>
      <c r="S37" s="9">
        <v>134145</v>
      </c>
      <c r="T37" s="10"/>
      <c r="U37" s="52">
        <f t="shared" si="7"/>
        <v>140670.88</v>
      </c>
      <c r="V37" s="52">
        <f t="shared" si="7"/>
        <v>140670.88</v>
      </c>
      <c r="W37" s="55">
        <f t="shared" si="3"/>
        <v>-130926.76000000001</v>
      </c>
      <c r="X37" s="7"/>
    </row>
    <row r="38" spans="1:24">
      <c r="A38" s="3">
        <v>37</v>
      </c>
      <c r="B38" s="21">
        <v>284</v>
      </c>
      <c r="C38" s="62" t="s">
        <v>28</v>
      </c>
      <c r="D38" s="26"/>
      <c r="E38" s="2">
        <v>349</v>
      </c>
      <c r="F38" s="2">
        <v>321</v>
      </c>
      <c r="G38" s="6">
        <v>318</v>
      </c>
      <c r="H38" s="10">
        <v>306</v>
      </c>
      <c r="I38" s="39">
        <f t="shared" si="1"/>
        <v>1294</v>
      </c>
      <c r="J38" s="10">
        <v>420</v>
      </c>
      <c r="K38" s="66">
        <f t="shared" si="8"/>
        <v>543480</v>
      </c>
      <c r="L38" s="1">
        <v>0</v>
      </c>
      <c r="M38" s="36"/>
      <c r="N38" s="2">
        <v>25000</v>
      </c>
      <c r="O38" s="2">
        <v>25000</v>
      </c>
      <c r="P38" s="6">
        <v>25000</v>
      </c>
      <c r="Q38" s="6">
        <v>25000</v>
      </c>
      <c r="R38" s="51">
        <f t="shared" si="2"/>
        <v>100000</v>
      </c>
      <c r="S38" s="9">
        <v>142949</v>
      </c>
      <c r="T38" s="10">
        <v>10000</v>
      </c>
      <c r="U38" s="52">
        <f t="shared" si="7"/>
        <v>140670.88</v>
      </c>
      <c r="V38" s="52">
        <f t="shared" si="7"/>
        <v>140670.88</v>
      </c>
      <c r="W38" s="55">
        <f t="shared" si="3"/>
        <v>9189.2399999999907</v>
      </c>
      <c r="X38" s="7"/>
    </row>
    <row r="39" spans="1:24">
      <c r="A39" s="3">
        <v>38</v>
      </c>
      <c r="B39" s="21">
        <v>285</v>
      </c>
      <c r="C39" s="62" t="s">
        <v>79</v>
      </c>
      <c r="D39" s="26"/>
      <c r="E39" s="2">
        <v>341</v>
      </c>
      <c r="F39" s="2">
        <v>321</v>
      </c>
      <c r="G39" s="6">
        <v>312</v>
      </c>
      <c r="H39" s="10">
        <v>314</v>
      </c>
      <c r="I39" s="39">
        <f t="shared" si="1"/>
        <v>1288</v>
      </c>
      <c r="J39" s="10">
        <v>350</v>
      </c>
      <c r="K39" s="66">
        <f t="shared" si="8"/>
        <v>450800</v>
      </c>
      <c r="L39" s="1">
        <v>0</v>
      </c>
      <c r="M39" s="36"/>
      <c r="N39" s="2">
        <v>25000</v>
      </c>
      <c r="O39" s="2">
        <v>25000</v>
      </c>
      <c r="P39" s="6">
        <v>25000</v>
      </c>
      <c r="Q39" s="6">
        <v>25000</v>
      </c>
      <c r="R39" s="51">
        <f t="shared" si="2"/>
        <v>100000</v>
      </c>
      <c r="S39" s="9">
        <v>142949</v>
      </c>
      <c r="T39" s="10"/>
      <c r="U39" s="52">
        <f t="shared" si="7"/>
        <v>140670.88</v>
      </c>
      <c r="V39" s="52">
        <f t="shared" si="7"/>
        <v>140670.88</v>
      </c>
      <c r="W39" s="55">
        <f t="shared" si="3"/>
        <v>-73490.760000000009</v>
      </c>
      <c r="X39" s="7"/>
    </row>
    <row r="40" spans="1:24">
      <c r="A40" s="3">
        <v>39</v>
      </c>
      <c r="B40" s="21">
        <v>287</v>
      </c>
      <c r="C40" s="62" t="s">
        <v>62</v>
      </c>
      <c r="D40" s="26"/>
      <c r="E40" s="2">
        <v>288</v>
      </c>
      <c r="F40" s="2">
        <v>313</v>
      </c>
      <c r="G40" s="6">
        <v>276</v>
      </c>
      <c r="H40" s="10">
        <v>317</v>
      </c>
      <c r="I40" s="39">
        <f t="shared" si="1"/>
        <v>1194</v>
      </c>
      <c r="J40" s="10">
        <v>380</v>
      </c>
      <c r="K40" s="66">
        <f t="shared" si="8"/>
        <v>453720</v>
      </c>
      <c r="L40" s="1">
        <v>0</v>
      </c>
      <c r="M40" s="36"/>
      <c r="N40" s="2">
        <v>25000</v>
      </c>
      <c r="O40" s="2">
        <v>25000</v>
      </c>
      <c r="P40" s="6">
        <v>25000</v>
      </c>
      <c r="Q40" s="6">
        <v>25000</v>
      </c>
      <c r="R40" s="51">
        <f t="shared" si="2"/>
        <v>100000</v>
      </c>
      <c r="S40" s="9">
        <v>113127</v>
      </c>
      <c r="T40" s="10"/>
      <c r="U40" s="52">
        <f>30375+127961.2</f>
        <v>158336.20000000001</v>
      </c>
      <c r="V40" s="52">
        <f>30375+127961.2</f>
        <v>158336.20000000001</v>
      </c>
      <c r="W40" s="55">
        <f t="shared" si="3"/>
        <v>-76079.400000000023</v>
      </c>
      <c r="X40" s="7"/>
    </row>
    <row r="41" spans="1:24">
      <c r="A41" s="3">
        <v>40</v>
      </c>
      <c r="B41" s="21">
        <v>288</v>
      </c>
      <c r="C41" s="62" t="s">
        <v>16</v>
      </c>
      <c r="D41" s="26"/>
      <c r="E41" s="2">
        <v>307</v>
      </c>
      <c r="F41" s="2">
        <v>323</v>
      </c>
      <c r="G41" s="6">
        <v>284</v>
      </c>
      <c r="H41" s="10">
        <v>293</v>
      </c>
      <c r="I41" s="39">
        <f t="shared" si="1"/>
        <v>1207</v>
      </c>
      <c r="J41" s="10">
        <v>370</v>
      </c>
      <c r="K41" s="66">
        <f t="shared" si="8"/>
        <v>446590</v>
      </c>
      <c r="L41" s="1">
        <v>0</v>
      </c>
      <c r="M41" s="36"/>
      <c r="N41" s="2">
        <v>25000</v>
      </c>
      <c r="O41" s="2">
        <v>25000</v>
      </c>
      <c r="P41" s="6">
        <v>25000</v>
      </c>
      <c r="Q41" s="6">
        <v>25000</v>
      </c>
      <c r="R41" s="51">
        <f t="shared" si="2"/>
        <v>100000</v>
      </c>
      <c r="S41" s="9">
        <v>142949</v>
      </c>
      <c r="T41" s="10"/>
      <c r="U41" s="52">
        <f>24292+116378.88</f>
        <v>140670.88</v>
      </c>
      <c r="V41" s="52">
        <f>24292+116378.88</f>
        <v>140670.88</v>
      </c>
      <c r="W41" s="55">
        <f t="shared" si="3"/>
        <v>-77700.760000000009</v>
      </c>
      <c r="X41" s="7"/>
    </row>
    <row r="42" spans="1:24">
      <c r="A42" s="3">
        <v>41</v>
      </c>
      <c r="B42" s="21">
        <v>290</v>
      </c>
      <c r="C42" s="62" t="s">
        <v>90</v>
      </c>
      <c r="D42" s="26"/>
      <c r="E42" s="2">
        <v>287</v>
      </c>
      <c r="F42" s="2">
        <v>302</v>
      </c>
      <c r="G42" s="6">
        <v>262</v>
      </c>
      <c r="H42" s="10">
        <v>257</v>
      </c>
      <c r="I42" s="39">
        <f t="shared" si="1"/>
        <v>1108</v>
      </c>
      <c r="J42" s="10">
        <v>390</v>
      </c>
      <c r="K42" s="66">
        <f t="shared" si="8"/>
        <v>432120</v>
      </c>
      <c r="L42" s="1">
        <v>0</v>
      </c>
      <c r="M42" s="36"/>
      <c r="N42" s="2">
        <v>25000</v>
      </c>
      <c r="O42" s="2">
        <v>25000</v>
      </c>
      <c r="P42" s="6">
        <v>25000</v>
      </c>
      <c r="Q42" s="6">
        <v>25000</v>
      </c>
      <c r="R42" s="51">
        <f t="shared" si="2"/>
        <v>100000</v>
      </c>
      <c r="S42" s="9">
        <v>142949</v>
      </c>
      <c r="T42" s="10"/>
      <c r="U42" s="52">
        <f t="shared" ref="U42:V47" si="9">24291+116379.88</f>
        <v>140670.88</v>
      </c>
      <c r="V42" s="52">
        <f t="shared" si="9"/>
        <v>140670.88</v>
      </c>
      <c r="W42" s="55">
        <f t="shared" si="3"/>
        <v>-92170.760000000009</v>
      </c>
      <c r="X42" s="7"/>
    </row>
    <row r="43" spans="1:24">
      <c r="A43" s="3">
        <v>42</v>
      </c>
      <c r="B43" s="21">
        <v>291</v>
      </c>
      <c r="C43" s="62" t="s">
        <v>67</v>
      </c>
      <c r="D43" s="26"/>
      <c r="E43" s="2">
        <v>329</v>
      </c>
      <c r="F43" s="2">
        <v>322</v>
      </c>
      <c r="G43" s="6">
        <v>304</v>
      </c>
      <c r="H43" s="10">
        <v>305</v>
      </c>
      <c r="I43" s="39">
        <f t="shared" si="1"/>
        <v>1260</v>
      </c>
      <c r="J43" s="10">
        <v>350</v>
      </c>
      <c r="K43" s="66">
        <f t="shared" si="8"/>
        <v>441000</v>
      </c>
      <c r="L43" s="1">
        <v>0</v>
      </c>
      <c r="M43" s="36"/>
      <c r="N43" s="2">
        <v>25000</v>
      </c>
      <c r="O43" s="2">
        <v>25000</v>
      </c>
      <c r="P43" s="6">
        <v>25000</v>
      </c>
      <c r="Q43" s="6">
        <v>25000</v>
      </c>
      <c r="R43" s="51">
        <f t="shared" si="2"/>
        <v>100000</v>
      </c>
      <c r="S43" s="9">
        <v>142949</v>
      </c>
      <c r="T43" s="10"/>
      <c r="U43" s="52">
        <f t="shared" si="9"/>
        <v>140670.88</v>
      </c>
      <c r="V43" s="52">
        <f t="shared" si="9"/>
        <v>140670.88</v>
      </c>
      <c r="W43" s="55">
        <f t="shared" si="3"/>
        <v>-83290.760000000009</v>
      </c>
      <c r="X43" s="7"/>
    </row>
    <row r="44" spans="1:24">
      <c r="A44" s="3">
        <v>43</v>
      </c>
      <c r="B44" s="21">
        <v>295</v>
      </c>
      <c r="C44" s="62" t="s">
        <v>99</v>
      </c>
      <c r="D44" s="26"/>
      <c r="E44" s="2">
        <v>336</v>
      </c>
      <c r="F44" s="2">
        <v>304</v>
      </c>
      <c r="G44" s="6">
        <v>312</v>
      </c>
      <c r="H44" s="10">
        <v>277</v>
      </c>
      <c r="I44" s="39">
        <f t="shared" si="1"/>
        <v>1229</v>
      </c>
      <c r="J44" s="10">
        <v>350</v>
      </c>
      <c r="K44" s="66">
        <f t="shared" si="8"/>
        <v>430150</v>
      </c>
      <c r="L44" s="1">
        <v>0</v>
      </c>
      <c r="M44" s="36"/>
      <c r="N44" s="2">
        <v>25000</v>
      </c>
      <c r="O44" s="2">
        <v>25000</v>
      </c>
      <c r="P44" s="6">
        <v>25000</v>
      </c>
      <c r="Q44" s="6">
        <v>25000</v>
      </c>
      <c r="R44" s="51">
        <f t="shared" si="2"/>
        <v>100000</v>
      </c>
      <c r="S44" s="9">
        <v>142949</v>
      </c>
      <c r="T44" s="10">
        <v>16190</v>
      </c>
      <c r="U44" s="52">
        <f t="shared" si="9"/>
        <v>140670.88</v>
      </c>
      <c r="V44" s="52">
        <f t="shared" si="9"/>
        <v>140670.88</v>
      </c>
      <c r="W44" s="55">
        <f t="shared" si="3"/>
        <v>-110330.76000000001</v>
      </c>
      <c r="X44" s="7"/>
    </row>
    <row r="45" spans="1:24">
      <c r="A45" s="3">
        <v>44</v>
      </c>
      <c r="B45" s="21">
        <v>296</v>
      </c>
      <c r="C45" s="62" t="s">
        <v>66</v>
      </c>
      <c r="D45" s="26"/>
      <c r="E45" s="2">
        <v>350</v>
      </c>
      <c r="F45" s="2">
        <v>318</v>
      </c>
      <c r="G45" s="6">
        <v>301</v>
      </c>
      <c r="H45" s="10">
        <v>318</v>
      </c>
      <c r="I45" s="39">
        <f t="shared" si="1"/>
        <v>1287</v>
      </c>
      <c r="J45" s="10">
        <v>410</v>
      </c>
      <c r="K45" s="66">
        <f t="shared" si="8"/>
        <v>527670</v>
      </c>
      <c r="L45" s="1">
        <v>0</v>
      </c>
      <c r="M45" s="36"/>
      <c r="N45" s="2">
        <v>25000</v>
      </c>
      <c r="O45" s="2">
        <v>25000</v>
      </c>
      <c r="P45" s="6">
        <v>25000</v>
      </c>
      <c r="Q45" s="6">
        <v>25000</v>
      </c>
      <c r="R45" s="51">
        <f t="shared" si="2"/>
        <v>100000</v>
      </c>
      <c r="S45" s="9">
        <v>142949</v>
      </c>
      <c r="T45" s="10">
        <v>6300</v>
      </c>
      <c r="U45" s="52">
        <f t="shared" si="9"/>
        <v>140670.88</v>
      </c>
      <c r="V45" s="52">
        <f t="shared" si="9"/>
        <v>140670.88</v>
      </c>
      <c r="W45" s="55">
        <f t="shared" si="3"/>
        <v>-2920.7600000000093</v>
      </c>
      <c r="X45" s="7"/>
    </row>
    <row r="46" spans="1:24">
      <c r="A46" s="3">
        <v>45</v>
      </c>
      <c r="B46" s="21">
        <v>298</v>
      </c>
      <c r="C46" s="62" t="s">
        <v>86</v>
      </c>
      <c r="D46" s="26"/>
      <c r="E46" s="2">
        <v>329</v>
      </c>
      <c r="F46" s="2">
        <v>286</v>
      </c>
      <c r="G46" s="6">
        <v>273</v>
      </c>
      <c r="H46" s="10">
        <v>41</v>
      </c>
      <c r="I46" s="39">
        <f t="shared" si="1"/>
        <v>929</v>
      </c>
      <c r="J46" s="10">
        <v>380</v>
      </c>
      <c r="K46" s="66">
        <f t="shared" si="8"/>
        <v>353020</v>
      </c>
      <c r="L46" s="1"/>
      <c r="M46" s="36"/>
      <c r="N46" s="2">
        <v>25000</v>
      </c>
      <c r="O46" s="2">
        <v>25000</v>
      </c>
      <c r="P46" s="6">
        <v>25000</v>
      </c>
      <c r="Q46" s="6">
        <v>25000</v>
      </c>
      <c r="R46" s="51">
        <f t="shared" si="2"/>
        <v>100000</v>
      </c>
      <c r="S46" s="9">
        <v>142949</v>
      </c>
      <c r="T46" s="10"/>
      <c r="U46" s="52">
        <f t="shared" si="9"/>
        <v>140670.88</v>
      </c>
      <c r="V46" s="52">
        <f t="shared" si="9"/>
        <v>140670.88</v>
      </c>
      <c r="W46" s="55">
        <f t="shared" si="3"/>
        <v>-171270.76</v>
      </c>
      <c r="X46" s="7"/>
    </row>
    <row r="47" spans="1:24">
      <c r="A47" s="3">
        <v>46</v>
      </c>
      <c r="B47" s="21">
        <v>299</v>
      </c>
      <c r="C47" s="62" t="s">
        <v>38</v>
      </c>
      <c r="D47" s="26"/>
      <c r="E47" s="2">
        <v>0</v>
      </c>
      <c r="F47" s="2">
        <v>300</v>
      </c>
      <c r="G47" s="6">
        <v>142</v>
      </c>
      <c r="H47" s="10">
        <v>295</v>
      </c>
      <c r="I47" s="39">
        <f t="shared" si="1"/>
        <v>737</v>
      </c>
      <c r="J47" s="10">
        <v>370</v>
      </c>
      <c r="K47" s="66">
        <f t="shared" si="8"/>
        <v>272690</v>
      </c>
      <c r="L47" s="1">
        <v>0</v>
      </c>
      <c r="M47" s="36"/>
      <c r="N47" s="2">
        <v>25000</v>
      </c>
      <c r="O47" s="2">
        <v>25000</v>
      </c>
      <c r="P47" s="6">
        <v>25000</v>
      </c>
      <c r="Q47" s="6">
        <v>25000</v>
      </c>
      <c r="R47" s="51">
        <f t="shared" si="2"/>
        <v>100000</v>
      </c>
      <c r="S47" s="9">
        <v>134145</v>
      </c>
      <c r="T47" s="10"/>
      <c r="U47" s="52">
        <f t="shared" si="9"/>
        <v>140670.88</v>
      </c>
      <c r="V47" s="52">
        <f t="shared" si="9"/>
        <v>140670.88</v>
      </c>
      <c r="W47" s="55">
        <f t="shared" si="3"/>
        <v>-242796.76</v>
      </c>
      <c r="X47" s="7"/>
    </row>
    <row r="48" spans="1:24">
      <c r="A48" s="3">
        <v>47</v>
      </c>
      <c r="B48" s="21">
        <v>300</v>
      </c>
      <c r="C48" s="62" t="s">
        <v>15</v>
      </c>
      <c r="D48" s="26"/>
      <c r="E48" s="2">
        <v>348</v>
      </c>
      <c r="F48" s="2">
        <v>303</v>
      </c>
      <c r="G48" s="6">
        <v>269</v>
      </c>
      <c r="H48" s="10">
        <v>353</v>
      </c>
      <c r="I48" s="39">
        <f t="shared" si="1"/>
        <v>1273</v>
      </c>
      <c r="J48" s="10">
        <v>380</v>
      </c>
      <c r="K48" s="66">
        <f t="shared" si="8"/>
        <v>483740</v>
      </c>
      <c r="L48" s="1">
        <v>0</v>
      </c>
      <c r="M48" s="36"/>
      <c r="N48" s="2">
        <v>25000</v>
      </c>
      <c r="O48" s="2">
        <v>25000</v>
      </c>
      <c r="P48" s="6">
        <v>25000</v>
      </c>
      <c r="Q48" s="6">
        <v>25000</v>
      </c>
      <c r="R48" s="51">
        <f t="shared" si="2"/>
        <v>100000</v>
      </c>
      <c r="S48" s="9">
        <v>143553</v>
      </c>
      <c r="T48" s="10"/>
      <c r="U48" s="52">
        <f t="shared" ref="U48:V52" si="10">24291+116379.88</f>
        <v>140670.88</v>
      </c>
      <c r="V48" s="52">
        <f t="shared" si="10"/>
        <v>140670.88</v>
      </c>
      <c r="W48" s="55">
        <f t="shared" si="3"/>
        <v>-41154.760000000009</v>
      </c>
      <c r="X48" s="7"/>
    </row>
    <row r="49" spans="1:24">
      <c r="A49" s="3">
        <v>48</v>
      </c>
      <c r="B49" s="21">
        <v>303</v>
      </c>
      <c r="C49" s="62" t="s">
        <v>27</v>
      </c>
      <c r="D49" s="26"/>
      <c r="E49" s="2">
        <v>292</v>
      </c>
      <c r="F49" s="2">
        <v>245</v>
      </c>
      <c r="G49" s="6">
        <v>251</v>
      </c>
      <c r="H49" s="10">
        <v>248</v>
      </c>
      <c r="I49" s="39">
        <f t="shared" si="1"/>
        <v>1036</v>
      </c>
      <c r="J49" s="10">
        <v>360</v>
      </c>
      <c r="K49" s="66">
        <f t="shared" si="8"/>
        <v>372960</v>
      </c>
      <c r="L49" s="1">
        <v>0</v>
      </c>
      <c r="M49" s="36"/>
      <c r="N49" s="2">
        <v>25000</v>
      </c>
      <c r="O49" s="2">
        <v>25000</v>
      </c>
      <c r="P49" s="6">
        <v>25000</v>
      </c>
      <c r="Q49" s="6">
        <v>25000</v>
      </c>
      <c r="R49" s="51">
        <f t="shared" si="2"/>
        <v>100000</v>
      </c>
      <c r="S49" s="9">
        <v>142949</v>
      </c>
      <c r="T49" s="10"/>
      <c r="U49" s="52">
        <f t="shared" si="10"/>
        <v>140670.88</v>
      </c>
      <c r="V49" s="52">
        <f t="shared" si="10"/>
        <v>140670.88</v>
      </c>
      <c r="W49" s="55">
        <f t="shared" si="3"/>
        <v>-151330.76</v>
      </c>
      <c r="X49" s="7"/>
    </row>
    <row r="50" spans="1:24">
      <c r="A50" s="3">
        <v>49</v>
      </c>
      <c r="B50" s="21">
        <v>304</v>
      </c>
      <c r="C50" s="62" t="s">
        <v>13</v>
      </c>
      <c r="D50" s="26"/>
      <c r="E50" s="2">
        <v>300</v>
      </c>
      <c r="F50" s="2">
        <v>321</v>
      </c>
      <c r="G50" s="6">
        <v>274</v>
      </c>
      <c r="H50" s="10">
        <v>349</v>
      </c>
      <c r="I50" s="39">
        <f t="shared" si="1"/>
        <v>1244</v>
      </c>
      <c r="J50" s="10">
        <v>360</v>
      </c>
      <c r="K50" s="66">
        <f t="shared" si="8"/>
        <v>447840</v>
      </c>
      <c r="L50" s="1">
        <v>0</v>
      </c>
      <c r="M50" s="36"/>
      <c r="N50" s="2">
        <v>25000</v>
      </c>
      <c r="O50" s="2">
        <v>25000</v>
      </c>
      <c r="P50" s="6">
        <v>25000</v>
      </c>
      <c r="Q50" s="6">
        <v>25000</v>
      </c>
      <c r="R50" s="51">
        <f t="shared" si="2"/>
        <v>100000</v>
      </c>
      <c r="S50" s="9">
        <v>143921</v>
      </c>
      <c r="T50" s="10"/>
      <c r="U50" s="52">
        <f t="shared" si="10"/>
        <v>140670.88</v>
      </c>
      <c r="V50" s="52">
        <f t="shared" si="10"/>
        <v>140670.88</v>
      </c>
      <c r="W50" s="55">
        <f t="shared" si="3"/>
        <v>-77422.760000000009</v>
      </c>
      <c r="X50" s="7"/>
    </row>
    <row r="51" spans="1:24">
      <c r="A51" s="3">
        <v>50</v>
      </c>
      <c r="B51" s="21">
        <v>305</v>
      </c>
      <c r="C51" s="62" t="s">
        <v>19</v>
      </c>
      <c r="D51" s="26"/>
      <c r="E51" s="2">
        <v>270</v>
      </c>
      <c r="F51" s="2">
        <v>236</v>
      </c>
      <c r="G51" s="6">
        <v>307</v>
      </c>
      <c r="H51" s="10">
        <v>280</v>
      </c>
      <c r="I51" s="39">
        <f t="shared" si="1"/>
        <v>1093</v>
      </c>
      <c r="J51" s="10">
        <v>370</v>
      </c>
      <c r="K51" s="66">
        <f t="shared" si="8"/>
        <v>404410</v>
      </c>
      <c r="L51" s="1">
        <v>0</v>
      </c>
      <c r="M51" s="36"/>
      <c r="N51" s="2">
        <v>25000</v>
      </c>
      <c r="O51" s="2">
        <v>25000</v>
      </c>
      <c r="P51" s="6">
        <v>25000</v>
      </c>
      <c r="Q51" s="6">
        <v>25000</v>
      </c>
      <c r="R51" s="51">
        <f t="shared" si="2"/>
        <v>100000</v>
      </c>
      <c r="S51" s="9">
        <v>142949</v>
      </c>
      <c r="T51" s="10"/>
      <c r="U51" s="52">
        <f t="shared" si="10"/>
        <v>140670.88</v>
      </c>
      <c r="V51" s="52">
        <f t="shared" si="10"/>
        <v>140670.88</v>
      </c>
      <c r="W51" s="55">
        <f t="shared" si="3"/>
        <v>-119880.76000000001</v>
      </c>
      <c r="X51" s="7"/>
    </row>
    <row r="52" spans="1:24">
      <c r="A52" s="3">
        <v>51</v>
      </c>
      <c r="B52" s="21">
        <v>306</v>
      </c>
      <c r="C52" s="62" t="s">
        <v>14</v>
      </c>
      <c r="D52" s="26"/>
      <c r="E52" s="2">
        <v>337</v>
      </c>
      <c r="F52" s="2">
        <v>300</v>
      </c>
      <c r="G52" s="6">
        <v>291</v>
      </c>
      <c r="H52" s="10">
        <v>302</v>
      </c>
      <c r="I52" s="39">
        <f t="shared" si="1"/>
        <v>1230</v>
      </c>
      <c r="J52" s="10">
        <v>350</v>
      </c>
      <c r="K52" s="66">
        <f t="shared" si="8"/>
        <v>430500</v>
      </c>
      <c r="L52" s="1">
        <v>0</v>
      </c>
      <c r="M52" s="36"/>
      <c r="N52" s="2">
        <v>25000</v>
      </c>
      <c r="O52" s="2">
        <v>25000</v>
      </c>
      <c r="P52" s="6">
        <v>25000</v>
      </c>
      <c r="Q52" s="6">
        <v>25000</v>
      </c>
      <c r="R52" s="51">
        <f t="shared" si="2"/>
        <v>100000</v>
      </c>
      <c r="S52" s="9">
        <v>143921</v>
      </c>
      <c r="T52" s="10"/>
      <c r="U52" s="52">
        <f t="shared" si="10"/>
        <v>140670.88</v>
      </c>
      <c r="V52" s="52">
        <f t="shared" si="10"/>
        <v>140670.88</v>
      </c>
      <c r="W52" s="55">
        <f t="shared" si="3"/>
        <v>-94762.760000000009</v>
      </c>
      <c r="X52" s="7"/>
    </row>
    <row r="53" spans="1:24">
      <c r="A53" s="3">
        <v>52</v>
      </c>
      <c r="B53" s="21">
        <v>307</v>
      </c>
      <c r="C53" s="62" t="s">
        <v>25</v>
      </c>
      <c r="D53" s="26">
        <v>69</v>
      </c>
      <c r="E53" s="2">
        <v>229</v>
      </c>
      <c r="F53" s="2">
        <v>318</v>
      </c>
      <c r="G53" s="6">
        <v>288</v>
      </c>
      <c r="H53" s="10">
        <v>334</v>
      </c>
      <c r="I53" s="39">
        <f t="shared" si="1"/>
        <v>1238</v>
      </c>
      <c r="J53" s="10">
        <v>350</v>
      </c>
      <c r="K53" s="66">
        <f t="shared" si="8"/>
        <v>433300</v>
      </c>
      <c r="L53" s="1">
        <v>26800</v>
      </c>
      <c r="M53" s="36">
        <v>8862</v>
      </c>
      <c r="N53" s="2">
        <v>25000</v>
      </c>
      <c r="O53" s="2">
        <v>25000</v>
      </c>
      <c r="P53" s="6">
        <v>25000</v>
      </c>
      <c r="Q53" s="6">
        <v>25000</v>
      </c>
      <c r="R53" s="51">
        <f t="shared" si="2"/>
        <v>108862</v>
      </c>
      <c r="S53" s="9">
        <v>142949</v>
      </c>
      <c r="T53" s="10">
        <v>20000</v>
      </c>
      <c r="U53" s="52">
        <f t="shared" ref="U53:V63" si="11">24291+116379.88</f>
        <v>140670.88</v>
      </c>
      <c r="V53" s="52">
        <f t="shared" si="11"/>
        <v>140670.88</v>
      </c>
      <c r="W53" s="55">
        <f t="shared" si="3"/>
        <v>-146652.76</v>
      </c>
      <c r="X53" s="7"/>
    </row>
    <row r="54" spans="1:24">
      <c r="A54" s="3">
        <v>53</v>
      </c>
      <c r="B54" s="21">
        <v>309</v>
      </c>
      <c r="C54" s="62" t="s">
        <v>29</v>
      </c>
      <c r="D54" s="26">
        <v>163</v>
      </c>
      <c r="E54" s="2">
        <v>301</v>
      </c>
      <c r="F54" s="2">
        <v>285</v>
      </c>
      <c r="G54" s="6">
        <v>264</v>
      </c>
      <c r="H54" s="10">
        <v>329</v>
      </c>
      <c r="I54" s="39">
        <f t="shared" si="1"/>
        <v>1342</v>
      </c>
      <c r="J54" s="10">
        <v>350</v>
      </c>
      <c r="K54" s="66">
        <f t="shared" si="8"/>
        <v>469700</v>
      </c>
      <c r="L54" s="1">
        <v>26800</v>
      </c>
      <c r="M54" s="36">
        <v>10128</v>
      </c>
      <c r="N54" s="2">
        <v>25000</v>
      </c>
      <c r="O54" s="2">
        <v>25000</v>
      </c>
      <c r="P54" s="6">
        <v>25000</v>
      </c>
      <c r="Q54" s="6">
        <v>25000</v>
      </c>
      <c r="R54" s="51">
        <f t="shared" si="2"/>
        <v>110128</v>
      </c>
      <c r="S54" s="9">
        <v>134145</v>
      </c>
      <c r="T54" s="10">
        <v>10000</v>
      </c>
      <c r="U54" s="52">
        <f t="shared" si="11"/>
        <v>140670.88</v>
      </c>
      <c r="V54" s="52">
        <f t="shared" si="11"/>
        <v>140670.88</v>
      </c>
      <c r="W54" s="55">
        <f t="shared" si="3"/>
        <v>-92714.760000000009</v>
      </c>
      <c r="X54" s="7"/>
    </row>
    <row r="55" spans="1:24">
      <c r="A55" s="3">
        <v>54</v>
      </c>
      <c r="B55" s="21">
        <v>310</v>
      </c>
      <c r="C55" s="62" t="s">
        <v>30</v>
      </c>
      <c r="D55" s="26">
        <v>71</v>
      </c>
      <c r="E55" s="2">
        <v>276</v>
      </c>
      <c r="F55" s="2">
        <v>315</v>
      </c>
      <c r="G55" s="6">
        <v>282</v>
      </c>
      <c r="H55" s="10">
        <v>336</v>
      </c>
      <c r="I55" s="39">
        <f t="shared" si="1"/>
        <v>1280</v>
      </c>
      <c r="J55" s="10">
        <v>350</v>
      </c>
      <c r="K55" s="66">
        <f t="shared" si="8"/>
        <v>448000</v>
      </c>
      <c r="L55" s="1">
        <v>26800</v>
      </c>
      <c r="M55" s="36">
        <v>8229</v>
      </c>
      <c r="N55" s="2">
        <v>25000</v>
      </c>
      <c r="O55" s="2">
        <v>25000</v>
      </c>
      <c r="P55" s="6">
        <v>25000</v>
      </c>
      <c r="Q55" s="6">
        <v>25000</v>
      </c>
      <c r="R55" s="51">
        <f t="shared" si="2"/>
        <v>108229</v>
      </c>
      <c r="S55" s="9">
        <v>142949</v>
      </c>
      <c r="T55" s="10">
        <v>20000</v>
      </c>
      <c r="U55" s="52">
        <f t="shared" si="11"/>
        <v>140670.88</v>
      </c>
      <c r="V55" s="52">
        <f t="shared" si="11"/>
        <v>140670.88</v>
      </c>
      <c r="W55" s="55">
        <f t="shared" si="3"/>
        <v>-131319.76</v>
      </c>
      <c r="X55" s="7"/>
    </row>
    <row r="56" spans="1:24">
      <c r="A56" s="3">
        <v>55</v>
      </c>
      <c r="B56" s="21">
        <v>311</v>
      </c>
      <c r="C56" s="62" t="s">
        <v>31</v>
      </c>
      <c r="D56" s="26">
        <v>36</v>
      </c>
      <c r="E56" s="2">
        <v>255</v>
      </c>
      <c r="F56" s="2">
        <v>276</v>
      </c>
      <c r="G56" s="6">
        <v>259</v>
      </c>
      <c r="H56" s="10">
        <v>310</v>
      </c>
      <c r="I56" s="39">
        <f t="shared" si="1"/>
        <v>1136</v>
      </c>
      <c r="J56" s="10">
        <v>330</v>
      </c>
      <c r="K56" s="66">
        <f t="shared" si="8"/>
        <v>374880</v>
      </c>
      <c r="L56" s="1">
        <v>26800</v>
      </c>
      <c r="M56" s="36">
        <v>8229</v>
      </c>
      <c r="N56" s="2">
        <v>25000</v>
      </c>
      <c r="O56" s="2">
        <v>25000</v>
      </c>
      <c r="P56" s="6">
        <v>25000</v>
      </c>
      <c r="Q56" s="6">
        <v>25000</v>
      </c>
      <c r="R56" s="51">
        <f t="shared" si="2"/>
        <v>108229</v>
      </c>
      <c r="S56" s="9">
        <v>142949</v>
      </c>
      <c r="T56" s="10">
        <v>10000</v>
      </c>
      <c r="U56" s="52">
        <f t="shared" si="11"/>
        <v>140670.88</v>
      </c>
      <c r="V56" s="52">
        <f t="shared" si="11"/>
        <v>140670.88</v>
      </c>
      <c r="W56" s="55">
        <f t="shared" si="3"/>
        <v>-194439.76</v>
      </c>
      <c r="X56" s="7"/>
    </row>
    <row r="57" spans="1:24">
      <c r="A57" s="3">
        <v>56</v>
      </c>
      <c r="B57" s="21">
        <v>317</v>
      </c>
      <c r="C57" s="62" t="s">
        <v>34</v>
      </c>
      <c r="D57" s="26"/>
      <c r="E57" s="2">
        <v>324</v>
      </c>
      <c r="F57" s="2">
        <v>275</v>
      </c>
      <c r="G57" s="6">
        <v>280</v>
      </c>
      <c r="H57" s="10">
        <v>273</v>
      </c>
      <c r="I57" s="39">
        <f t="shared" si="1"/>
        <v>1152</v>
      </c>
      <c r="J57" s="10">
        <v>400</v>
      </c>
      <c r="K57" s="66">
        <f t="shared" si="8"/>
        <v>460800</v>
      </c>
      <c r="L57" s="1">
        <v>0</v>
      </c>
      <c r="M57" s="36"/>
      <c r="N57" s="2">
        <v>25000</v>
      </c>
      <c r="O57" s="2">
        <v>25000</v>
      </c>
      <c r="P57" s="6">
        <v>25000</v>
      </c>
      <c r="Q57" s="6">
        <v>25000</v>
      </c>
      <c r="R57" s="51">
        <f t="shared" si="2"/>
        <v>100000</v>
      </c>
      <c r="S57" s="9">
        <v>142949</v>
      </c>
      <c r="T57" s="10"/>
      <c r="U57" s="52">
        <f t="shared" si="11"/>
        <v>140670.88</v>
      </c>
      <c r="V57" s="52">
        <f t="shared" si="11"/>
        <v>140670.88</v>
      </c>
      <c r="W57" s="55">
        <f t="shared" si="3"/>
        <v>-63490.760000000009</v>
      </c>
      <c r="X57" s="7"/>
    </row>
    <row r="58" spans="1:24">
      <c r="A58" s="3">
        <v>57</v>
      </c>
      <c r="B58" s="21">
        <v>322</v>
      </c>
      <c r="C58" s="62" t="s">
        <v>45</v>
      </c>
      <c r="D58" s="26">
        <v>80</v>
      </c>
      <c r="E58" s="2">
        <v>263</v>
      </c>
      <c r="F58" s="2">
        <v>287</v>
      </c>
      <c r="G58" s="6">
        <v>283</v>
      </c>
      <c r="H58" s="10">
        <v>361</v>
      </c>
      <c r="I58" s="39">
        <f t="shared" si="1"/>
        <v>1274</v>
      </c>
      <c r="J58" s="10">
        <v>390</v>
      </c>
      <c r="K58" s="66">
        <f t="shared" si="8"/>
        <v>496860</v>
      </c>
      <c r="L58" s="1">
        <v>22300</v>
      </c>
      <c r="M58" s="36">
        <v>8229</v>
      </c>
      <c r="N58" s="2">
        <v>25000</v>
      </c>
      <c r="O58" s="2">
        <v>25000</v>
      </c>
      <c r="P58" s="6">
        <v>25000</v>
      </c>
      <c r="Q58" s="6">
        <v>25000</v>
      </c>
      <c r="R58" s="51">
        <f t="shared" si="2"/>
        <v>108229</v>
      </c>
      <c r="S58" s="9">
        <v>142949</v>
      </c>
      <c r="T58" s="10">
        <v>20000</v>
      </c>
      <c r="U58" s="52">
        <f t="shared" si="11"/>
        <v>140670.88</v>
      </c>
      <c r="V58" s="52">
        <f t="shared" si="11"/>
        <v>140670.88</v>
      </c>
      <c r="W58" s="55">
        <f t="shared" si="3"/>
        <v>-77959.760000000009</v>
      </c>
      <c r="X58" s="7"/>
    </row>
    <row r="59" spans="1:24">
      <c r="A59" s="3">
        <v>58</v>
      </c>
      <c r="B59" s="21">
        <v>324</v>
      </c>
      <c r="C59" s="62" t="s">
        <v>50</v>
      </c>
      <c r="D59" s="26">
        <v>71</v>
      </c>
      <c r="E59" s="2">
        <v>328</v>
      </c>
      <c r="F59" s="2">
        <v>338</v>
      </c>
      <c r="G59" s="6">
        <v>305</v>
      </c>
      <c r="H59" s="10">
        <v>314</v>
      </c>
      <c r="I59" s="39">
        <f t="shared" si="1"/>
        <v>1356</v>
      </c>
      <c r="J59" s="10">
        <v>330</v>
      </c>
      <c r="K59" s="66">
        <f t="shared" si="8"/>
        <v>447480</v>
      </c>
      <c r="L59" s="1">
        <v>22300</v>
      </c>
      <c r="M59" s="36">
        <v>8229</v>
      </c>
      <c r="N59" s="2">
        <v>25000</v>
      </c>
      <c r="O59" s="2">
        <v>25000</v>
      </c>
      <c r="P59" s="6">
        <v>25000</v>
      </c>
      <c r="Q59" s="6">
        <v>25000</v>
      </c>
      <c r="R59" s="51">
        <f t="shared" si="2"/>
        <v>108229</v>
      </c>
      <c r="S59" s="9">
        <v>142949</v>
      </c>
      <c r="T59" s="10">
        <v>10000</v>
      </c>
      <c r="U59" s="52">
        <f t="shared" si="11"/>
        <v>140670.88</v>
      </c>
      <c r="V59" s="52">
        <f t="shared" si="11"/>
        <v>140670.88</v>
      </c>
      <c r="W59" s="55">
        <f t="shared" si="3"/>
        <v>-117339.76000000001</v>
      </c>
      <c r="X59" s="7"/>
    </row>
    <row r="60" spans="1:24">
      <c r="A60" s="3">
        <v>59</v>
      </c>
      <c r="B60" s="21">
        <v>325</v>
      </c>
      <c r="C60" s="62" t="s">
        <v>57</v>
      </c>
      <c r="D60" s="26">
        <v>71</v>
      </c>
      <c r="E60" s="2">
        <v>286</v>
      </c>
      <c r="F60" s="2">
        <v>326</v>
      </c>
      <c r="G60" s="6">
        <v>344</v>
      </c>
      <c r="H60" s="10">
        <v>318</v>
      </c>
      <c r="I60" s="39">
        <f t="shared" si="1"/>
        <v>1345</v>
      </c>
      <c r="J60" s="10">
        <v>390</v>
      </c>
      <c r="K60" s="66">
        <f t="shared" si="8"/>
        <v>524550</v>
      </c>
      <c r="L60" s="1">
        <v>22300</v>
      </c>
      <c r="M60" s="36">
        <v>8229</v>
      </c>
      <c r="N60" s="2">
        <v>25000</v>
      </c>
      <c r="O60" s="2">
        <v>25000</v>
      </c>
      <c r="P60" s="6">
        <v>25000</v>
      </c>
      <c r="Q60" s="6">
        <v>25000</v>
      </c>
      <c r="R60" s="51">
        <f t="shared" si="2"/>
        <v>108229</v>
      </c>
      <c r="S60" s="9">
        <v>142949</v>
      </c>
      <c r="T60" s="10">
        <v>10000</v>
      </c>
      <c r="U60" s="52">
        <f t="shared" si="11"/>
        <v>140670.88</v>
      </c>
      <c r="V60" s="52">
        <f t="shared" si="11"/>
        <v>140670.88</v>
      </c>
      <c r="W60" s="55">
        <f t="shared" si="3"/>
        <v>-40269.760000000009</v>
      </c>
      <c r="X60" s="7"/>
    </row>
    <row r="61" spans="1:24">
      <c r="A61" s="12">
        <v>60</v>
      </c>
      <c r="B61" s="22">
        <v>326</v>
      </c>
      <c r="C61" s="32" t="s">
        <v>68</v>
      </c>
      <c r="D61" s="27">
        <v>0</v>
      </c>
      <c r="E61" s="13">
        <v>282</v>
      </c>
      <c r="F61" s="13">
        <v>301</v>
      </c>
      <c r="G61" s="14">
        <v>159</v>
      </c>
      <c r="H61" s="41">
        <v>0</v>
      </c>
      <c r="I61" s="39">
        <f t="shared" si="1"/>
        <v>742</v>
      </c>
      <c r="J61" s="41">
        <v>350</v>
      </c>
      <c r="K61" s="67">
        <f t="shared" si="8"/>
        <v>259700</v>
      </c>
      <c r="L61" s="15">
        <v>26800</v>
      </c>
      <c r="M61" s="37">
        <v>8229</v>
      </c>
      <c r="N61" s="13">
        <v>25000</v>
      </c>
      <c r="O61" s="13">
        <v>25000</v>
      </c>
      <c r="P61" s="14">
        <v>25000</v>
      </c>
      <c r="Q61" s="14">
        <v>25000</v>
      </c>
      <c r="R61" s="51">
        <f t="shared" si="2"/>
        <v>108229</v>
      </c>
      <c r="S61" s="56">
        <v>142949</v>
      </c>
      <c r="T61" s="41">
        <v>10000</v>
      </c>
      <c r="U61" s="53"/>
      <c r="V61" s="53"/>
      <c r="W61" s="55">
        <f t="shared" si="3"/>
        <v>-28278</v>
      </c>
      <c r="X61" s="7"/>
    </row>
    <row r="62" spans="1:24">
      <c r="A62" s="12">
        <v>61</v>
      </c>
      <c r="B62" s="22">
        <v>330</v>
      </c>
      <c r="C62" s="32" t="s">
        <v>80</v>
      </c>
      <c r="D62" s="27">
        <v>71</v>
      </c>
      <c r="E62" s="13">
        <v>286</v>
      </c>
      <c r="F62" s="13">
        <v>273</v>
      </c>
      <c r="G62" s="14">
        <v>236</v>
      </c>
      <c r="H62" s="41">
        <v>281</v>
      </c>
      <c r="I62" s="39">
        <f t="shared" si="1"/>
        <v>1147</v>
      </c>
      <c r="J62" s="41">
        <v>350</v>
      </c>
      <c r="K62" s="67">
        <f t="shared" si="8"/>
        <v>401450</v>
      </c>
      <c r="L62" s="15">
        <v>26800</v>
      </c>
      <c r="M62" s="37">
        <v>8229</v>
      </c>
      <c r="N62" s="13">
        <v>25000</v>
      </c>
      <c r="O62" s="13">
        <v>25000</v>
      </c>
      <c r="P62" s="14">
        <v>25000</v>
      </c>
      <c r="Q62" s="14">
        <v>25000</v>
      </c>
      <c r="R62" s="51">
        <f t="shared" si="2"/>
        <v>108229</v>
      </c>
      <c r="S62" s="56">
        <v>142949</v>
      </c>
      <c r="T62" s="41">
        <v>20000</v>
      </c>
      <c r="U62" s="53"/>
      <c r="V62" s="53"/>
      <c r="W62" s="55">
        <f t="shared" si="3"/>
        <v>103472</v>
      </c>
      <c r="X62" s="7"/>
    </row>
    <row r="63" spans="1:24">
      <c r="A63" s="3">
        <v>62</v>
      </c>
      <c r="B63" s="21">
        <v>331</v>
      </c>
      <c r="C63" s="62" t="s">
        <v>81</v>
      </c>
      <c r="D63" s="26"/>
      <c r="E63" s="2">
        <v>304</v>
      </c>
      <c r="F63" s="2">
        <v>316</v>
      </c>
      <c r="G63" s="6">
        <v>312</v>
      </c>
      <c r="H63" s="10">
        <v>312</v>
      </c>
      <c r="I63" s="39">
        <f t="shared" si="1"/>
        <v>1244</v>
      </c>
      <c r="J63" s="10">
        <v>390</v>
      </c>
      <c r="K63" s="66">
        <f t="shared" si="8"/>
        <v>485160</v>
      </c>
      <c r="L63" s="1">
        <v>0</v>
      </c>
      <c r="M63" s="36"/>
      <c r="N63" s="2">
        <v>25000</v>
      </c>
      <c r="O63" s="2">
        <v>25000</v>
      </c>
      <c r="P63" s="6">
        <v>25000</v>
      </c>
      <c r="Q63" s="6">
        <v>25000</v>
      </c>
      <c r="R63" s="51">
        <f t="shared" si="2"/>
        <v>100000</v>
      </c>
      <c r="S63" s="9">
        <v>142949</v>
      </c>
      <c r="T63" s="10"/>
      <c r="U63" s="52">
        <f t="shared" si="11"/>
        <v>140670.88</v>
      </c>
      <c r="V63" s="52">
        <f t="shared" si="11"/>
        <v>140670.88</v>
      </c>
      <c r="W63" s="55">
        <f t="shared" si="3"/>
        <v>-39130.760000000009</v>
      </c>
      <c r="X63" s="7"/>
    </row>
    <row r="64" spans="1:24" ht="15" thickBot="1">
      <c r="A64" s="16">
        <v>63</v>
      </c>
      <c r="B64" s="23">
        <v>333</v>
      </c>
      <c r="C64" s="33" t="s">
        <v>32</v>
      </c>
      <c r="D64" s="28"/>
      <c r="E64" s="18">
        <v>290</v>
      </c>
      <c r="F64" s="18">
        <v>260</v>
      </c>
      <c r="G64" s="19">
        <v>0</v>
      </c>
      <c r="H64" s="42">
        <v>0</v>
      </c>
      <c r="I64" s="39">
        <f t="shared" si="1"/>
        <v>550</v>
      </c>
      <c r="J64" s="42">
        <v>300</v>
      </c>
      <c r="K64" s="68">
        <f t="shared" si="8"/>
        <v>165000</v>
      </c>
      <c r="L64" s="17"/>
      <c r="M64" s="38"/>
      <c r="N64" s="18">
        <v>25000</v>
      </c>
      <c r="O64" s="18">
        <v>25000</v>
      </c>
      <c r="P64" s="19">
        <v>25000</v>
      </c>
      <c r="Q64" s="19">
        <v>25000</v>
      </c>
      <c r="R64" s="51">
        <f t="shared" si="2"/>
        <v>100000</v>
      </c>
      <c r="S64" s="57">
        <v>16000</v>
      </c>
      <c r="T64" s="42">
        <v>99000</v>
      </c>
      <c r="U64" s="54"/>
      <c r="V64" s="54"/>
      <c r="W64" s="55">
        <f t="shared" si="3"/>
        <v>-50000</v>
      </c>
      <c r="X64" s="8"/>
    </row>
    <row r="65" spans="11:23">
      <c r="S65" s="5"/>
      <c r="W65" s="4"/>
    </row>
    <row r="66" spans="11:23">
      <c r="K66" s="70"/>
      <c r="S66" s="5">
        <f>SUM(S2:S65)</f>
        <v>8061272</v>
      </c>
      <c r="U66" s="11">
        <f>SUM(U2:U65)</f>
        <v>8061341.9399999967</v>
      </c>
      <c r="V66" s="11"/>
      <c r="W66" s="4">
        <f>SUMIF(W2:W64,"&gt;0")</f>
        <v>1374034.7</v>
      </c>
    </row>
  </sheetData>
  <conditionalFormatting sqref="W1:W1048576">
    <cfRule type="cellIs" dxfId="1" priority="1" operator="lessThan">
      <formula>0</formula>
    </cfRule>
  </conditionalFormatting>
  <pageMargins left="0" right="0" top="0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91"/>
  <sheetViews>
    <sheetView tabSelected="1" topLeftCell="M1" zoomScale="80" zoomScaleNormal="80" workbookViewId="0">
      <pane ySplit="1" topLeftCell="A2" activePane="bottomLeft" state="frozen"/>
      <selection pane="bottomLeft" activeCell="AJ12" sqref="AJ12"/>
    </sheetView>
  </sheetViews>
  <sheetFormatPr defaultRowHeight="14.4"/>
  <cols>
    <col min="1" max="1" width="4.44140625" style="80" bestFit="1" customWidth="1"/>
    <col min="2" max="2" width="7.5546875" bestFit="1" customWidth="1"/>
    <col min="3" max="3" width="32.21875" bestFit="1" customWidth="1"/>
    <col min="4" max="4" width="5.5546875" bestFit="1" customWidth="1"/>
    <col min="5" max="5" width="6.21875" bestFit="1" customWidth="1"/>
    <col min="6" max="6" width="5.5546875" bestFit="1" customWidth="1"/>
    <col min="7" max="8" width="6" bestFit="1" customWidth="1"/>
    <col min="9" max="10" width="5.109375" customWidth="1"/>
    <col min="11" max="11" width="4.5546875" customWidth="1"/>
    <col min="12" max="12" width="7.6640625" customWidth="1"/>
    <col min="13" max="13" width="6" customWidth="1"/>
    <col min="14" max="14" width="8.33203125" customWidth="1"/>
    <col min="15" max="15" width="7.6640625" bestFit="1" customWidth="1"/>
    <col min="16" max="16" width="6.33203125" bestFit="1" customWidth="1"/>
    <col min="17" max="17" width="14.109375" bestFit="1" customWidth="1"/>
    <col min="18" max="19" width="6" bestFit="1" customWidth="1"/>
    <col min="20" max="20" width="6.21875" bestFit="1" customWidth="1"/>
    <col min="21" max="23" width="6" bestFit="1" customWidth="1"/>
    <col min="24" max="24" width="6.77734375" bestFit="1" customWidth="1"/>
    <col min="25" max="25" width="6.5546875" bestFit="1" customWidth="1"/>
    <col min="26" max="27" width="13.77734375" bestFit="1" customWidth="1"/>
    <col min="28" max="29" width="7.77734375" bestFit="1" customWidth="1"/>
    <col min="30" max="31" width="13.77734375" bestFit="1" customWidth="1"/>
    <col min="32" max="32" width="13.21875" bestFit="1" customWidth="1"/>
    <col min="33" max="33" width="13.21875" customWidth="1"/>
    <col min="34" max="34" width="16.6640625" bestFit="1" customWidth="1"/>
    <col min="35" max="35" width="7.6640625" bestFit="1" customWidth="1"/>
    <col min="36" max="36" width="35.109375" bestFit="1" customWidth="1"/>
  </cols>
  <sheetData>
    <row r="1" spans="1:36" ht="36" customHeight="1" thickBot="1">
      <c r="A1" s="120" t="s">
        <v>0</v>
      </c>
      <c r="B1" s="119" t="s">
        <v>1</v>
      </c>
      <c r="C1" s="118" t="s">
        <v>2</v>
      </c>
      <c r="D1" s="121" t="s">
        <v>92</v>
      </c>
      <c r="E1" s="122" t="s">
        <v>3</v>
      </c>
      <c r="F1" s="121" t="s">
        <v>87</v>
      </c>
      <c r="G1" s="121" t="s">
        <v>95</v>
      </c>
      <c r="H1" s="121" t="s">
        <v>102</v>
      </c>
      <c r="I1" s="121" t="s">
        <v>147</v>
      </c>
      <c r="J1" s="121" t="s">
        <v>151</v>
      </c>
      <c r="K1" s="121" t="s">
        <v>153</v>
      </c>
      <c r="L1" s="121" t="s">
        <v>107</v>
      </c>
      <c r="M1" s="121" t="s">
        <v>150</v>
      </c>
      <c r="N1" s="121" t="s">
        <v>172</v>
      </c>
      <c r="O1" s="121" t="s">
        <v>100</v>
      </c>
      <c r="P1" s="121" t="s">
        <v>4</v>
      </c>
      <c r="Q1" s="123" t="s">
        <v>5</v>
      </c>
      <c r="R1" s="121" t="s">
        <v>93</v>
      </c>
      <c r="S1" s="121" t="s">
        <v>94</v>
      </c>
      <c r="T1" s="121" t="s">
        <v>6</v>
      </c>
      <c r="U1" s="121" t="s">
        <v>88</v>
      </c>
      <c r="V1" s="121" t="s">
        <v>96</v>
      </c>
      <c r="W1" s="121" t="s">
        <v>103</v>
      </c>
      <c r="X1" s="121" t="s">
        <v>108</v>
      </c>
      <c r="Y1" s="121" t="s">
        <v>173</v>
      </c>
      <c r="Z1" s="124" t="s">
        <v>101</v>
      </c>
      <c r="AA1" s="121" t="s">
        <v>89</v>
      </c>
      <c r="AB1" s="121" t="s">
        <v>91</v>
      </c>
      <c r="AC1" s="121" t="s">
        <v>148</v>
      </c>
      <c r="AD1" s="121" t="s">
        <v>97</v>
      </c>
      <c r="AE1" s="121" t="s">
        <v>104</v>
      </c>
      <c r="AF1" s="121" t="s">
        <v>109</v>
      </c>
      <c r="AG1" s="121" t="s">
        <v>174</v>
      </c>
      <c r="AH1" s="78" t="s">
        <v>7</v>
      </c>
      <c r="AI1" s="60" t="s">
        <v>152</v>
      </c>
    </row>
    <row r="2" spans="1:36">
      <c r="A2" s="115">
        <v>1</v>
      </c>
      <c r="B2" s="164" t="s">
        <v>136</v>
      </c>
      <c r="C2" s="165" t="s">
        <v>137</v>
      </c>
      <c r="D2" s="88"/>
      <c r="E2" s="89"/>
      <c r="F2" s="89"/>
      <c r="G2" s="89"/>
      <c r="H2" s="89">
        <v>300</v>
      </c>
      <c r="I2" s="90"/>
      <c r="J2" s="90"/>
      <c r="K2" s="90"/>
      <c r="L2" s="90">
        <v>300</v>
      </c>
      <c r="M2" s="92"/>
      <c r="N2" s="92">
        <v>300</v>
      </c>
      <c r="O2" s="91">
        <f>D2+E2+F2+G2+H2+I2+J2+K2+L2+M2+N2</f>
        <v>900</v>
      </c>
      <c r="P2" s="92">
        <v>600</v>
      </c>
      <c r="Q2" s="93">
        <f t="shared" ref="Q2:Q86" si="0">O2*P2</f>
        <v>540000</v>
      </c>
      <c r="R2" s="94"/>
      <c r="S2" s="89"/>
      <c r="T2" s="89"/>
      <c r="U2" s="89"/>
      <c r="V2" s="89"/>
      <c r="W2" s="89"/>
      <c r="X2" s="90"/>
      <c r="Y2" s="92"/>
      <c r="Z2" s="95">
        <f>S2+T2+U2+V2+W2+X2+Y2</f>
        <v>0</v>
      </c>
      <c r="AA2" s="94"/>
      <c r="AB2" s="89">
        <v>80000</v>
      </c>
      <c r="AC2" s="89">
        <v>50000</v>
      </c>
      <c r="AD2" s="89">
        <v>35000</v>
      </c>
      <c r="AE2" s="89"/>
      <c r="AF2" s="97">
        <v>78324</v>
      </c>
      <c r="AG2" s="97">
        <v>187542</v>
      </c>
      <c r="AH2" s="86">
        <f>Q2-R2-Z2-AA2-AB2-AC2-AD2-AE2-AF2-AG2</f>
        <v>109134</v>
      </c>
      <c r="AI2" s="71"/>
    </row>
    <row r="3" spans="1:36">
      <c r="A3" s="116">
        <v>2</v>
      </c>
      <c r="B3" s="142" t="s">
        <v>35</v>
      </c>
      <c r="C3" s="143" t="s">
        <v>36</v>
      </c>
      <c r="D3" s="144"/>
      <c r="E3" s="145">
        <v>300</v>
      </c>
      <c r="F3" s="145">
        <v>300</v>
      </c>
      <c r="G3" s="145">
        <v>300</v>
      </c>
      <c r="H3" s="145">
        <v>300</v>
      </c>
      <c r="I3" s="146"/>
      <c r="J3" s="146"/>
      <c r="K3" s="146"/>
      <c r="L3" s="146">
        <v>300</v>
      </c>
      <c r="M3" s="147"/>
      <c r="N3" s="147">
        <v>300</v>
      </c>
      <c r="O3" s="148">
        <f t="shared" ref="O3:O54" si="1">D3+E3+F3+G3+H3+I3+J3+K3+L3+M3+N3</f>
        <v>1800</v>
      </c>
      <c r="P3" s="147">
        <v>600</v>
      </c>
      <c r="Q3" s="149">
        <v>1200000</v>
      </c>
      <c r="R3" s="150"/>
      <c r="S3" s="145"/>
      <c r="T3" s="145"/>
      <c r="U3" s="145"/>
      <c r="V3" s="145"/>
      <c r="W3" s="145"/>
      <c r="X3" s="146"/>
      <c r="Y3" s="147"/>
      <c r="Z3" s="151">
        <f t="shared" ref="Z3:Z54" si="2">S3+T3+U3+V3+W3+X3+Y3</f>
        <v>0</v>
      </c>
      <c r="AA3" s="152">
        <v>142949</v>
      </c>
      <c r="AB3" s="145">
        <v>50000</v>
      </c>
      <c r="AC3" s="145">
        <v>340000</v>
      </c>
      <c r="AD3" s="153">
        <f>24291+116379.88</f>
        <v>140670.88</v>
      </c>
      <c r="AE3" s="154">
        <v>146082</v>
      </c>
      <c r="AF3" s="155">
        <v>82170</v>
      </c>
      <c r="AG3" s="155">
        <v>187542</v>
      </c>
      <c r="AH3" s="163">
        <f t="shared" ref="AH3:AH54" si="3">Q3-R3-Z3-AA3-AB3-AC3-AD3-AE3-AF3-AG3</f>
        <v>110586.12</v>
      </c>
      <c r="AI3" s="111"/>
      <c r="AJ3" s="166" t="s">
        <v>179</v>
      </c>
    </row>
    <row r="4" spans="1:36">
      <c r="A4" s="116">
        <v>3</v>
      </c>
      <c r="B4" s="113" t="s">
        <v>122</v>
      </c>
      <c r="C4" s="82" t="s">
        <v>123</v>
      </c>
      <c r="D4" s="83"/>
      <c r="E4" s="2"/>
      <c r="F4" s="2"/>
      <c r="G4" s="2"/>
      <c r="H4" s="2">
        <v>300</v>
      </c>
      <c r="I4" s="6"/>
      <c r="J4" s="6"/>
      <c r="K4" s="6"/>
      <c r="L4" s="6">
        <v>300</v>
      </c>
      <c r="M4" s="10"/>
      <c r="N4" s="10">
        <v>300</v>
      </c>
      <c r="O4" s="96">
        <f t="shared" si="1"/>
        <v>900</v>
      </c>
      <c r="P4" s="10">
        <v>600</v>
      </c>
      <c r="Q4" s="110">
        <f t="shared" si="0"/>
        <v>540000</v>
      </c>
      <c r="R4" s="36"/>
      <c r="S4" s="2"/>
      <c r="T4" s="2"/>
      <c r="U4" s="2"/>
      <c r="V4" s="2"/>
      <c r="W4" s="2"/>
      <c r="X4" s="6"/>
      <c r="Y4" s="10"/>
      <c r="Z4" s="109">
        <f t="shared" si="2"/>
        <v>0</v>
      </c>
      <c r="AA4" s="84"/>
      <c r="AB4" s="2">
        <v>200000</v>
      </c>
      <c r="AC4" s="2"/>
      <c r="AD4" s="77"/>
      <c r="AE4" s="81"/>
      <c r="AF4" s="85">
        <v>80324</v>
      </c>
      <c r="AG4" s="85">
        <v>187542</v>
      </c>
      <c r="AH4" s="9">
        <f t="shared" si="3"/>
        <v>72134</v>
      </c>
      <c r="AI4" s="126"/>
    </row>
    <row r="5" spans="1:36">
      <c r="A5" s="117">
        <v>4</v>
      </c>
      <c r="B5" s="142" t="s">
        <v>139</v>
      </c>
      <c r="C5" s="143" t="s">
        <v>140</v>
      </c>
      <c r="D5" s="144"/>
      <c r="E5" s="145"/>
      <c r="F5" s="145"/>
      <c r="G5" s="145"/>
      <c r="H5" s="145">
        <v>355</v>
      </c>
      <c r="I5" s="146">
        <v>15</v>
      </c>
      <c r="J5" s="146">
        <v>8</v>
      </c>
      <c r="K5" s="146">
        <v>37</v>
      </c>
      <c r="L5" s="146">
        <v>394</v>
      </c>
      <c r="M5" s="147">
        <v>70</v>
      </c>
      <c r="N5" s="147">
        <v>331</v>
      </c>
      <c r="O5" s="148">
        <f t="shared" si="1"/>
        <v>1210</v>
      </c>
      <c r="P5" s="147">
        <v>460</v>
      </c>
      <c r="Q5" s="149">
        <f t="shared" si="0"/>
        <v>556600</v>
      </c>
      <c r="R5" s="150"/>
      <c r="S5" s="145"/>
      <c r="T5" s="145">
        <v>0</v>
      </c>
      <c r="U5" s="145">
        <v>0</v>
      </c>
      <c r="V5" s="145">
        <v>0</v>
      </c>
      <c r="W5" s="145">
        <v>0</v>
      </c>
      <c r="X5" s="146">
        <v>0</v>
      </c>
      <c r="Y5" s="147"/>
      <c r="Z5" s="151">
        <f t="shared" si="2"/>
        <v>0</v>
      </c>
      <c r="AA5" s="152"/>
      <c r="AB5" s="145">
        <v>80000</v>
      </c>
      <c r="AC5" s="145"/>
      <c r="AD5" s="153"/>
      <c r="AE5" s="154"/>
      <c r="AF5" s="155">
        <v>78324</v>
      </c>
      <c r="AG5" s="155">
        <v>187542</v>
      </c>
      <c r="AH5" s="163">
        <f t="shared" si="3"/>
        <v>210734</v>
      </c>
      <c r="AI5" s="111"/>
      <c r="AJ5" s="125" t="s">
        <v>175</v>
      </c>
    </row>
    <row r="6" spans="1:36">
      <c r="A6" s="116">
        <v>5</v>
      </c>
      <c r="B6" s="142" t="s">
        <v>156</v>
      </c>
      <c r="C6" s="158" t="s">
        <v>157</v>
      </c>
      <c r="D6" s="144"/>
      <c r="E6" s="145"/>
      <c r="F6" s="145"/>
      <c r="G6" s="145"/>
      <c r="H6" s="145"/>
      <c r="I6" s="146"/>
      <c r="J6" s="146"/>
      <c r="K6" s="146"/>
      <c r="L6" s="145"/>
      <c r="M6" s="145">
        <v>30</v>
      </c>
      <c r="N6" s="147">
        <v>287</v>
      </c>
      <c r="O6" s="148">
        <f t="shared" si="1"/>
        <v>317</v>
      </c>
      <c r="P6" s="147">
        <v>430</v>
      </c>
      <c r="Q6" s="149">
        <f t="shared" si="0"/>
        <v>136310</v>
      </c>
      <c r="R6" s="150"/>
      <c r="S6" s="145"/>
      <c r="T6" s="145"/>
      <c r="U6" s="145"/>
      <c r="V6" s="145"/>
      <c r="W6" s="145"/>
      <c r="X6" s="146"/>
      <c r="Y6" s="147">
        <v>25000</v>
      </c>
      <c r="Z6" s="151">
        <f t="shared" si="2"/>
        <v>25000</v>
      </c>
      <c r="AA6" s="152"/>
      <c r="AB6" s="145"/>
      <c r="AC6" s="145"/>
      <c r="AD6" s="153"/>
      <c r="AE6" s="154"/>
      <c r="AF6" s="155"/>
      <c r="AG6" s="155">
        <v>153330</v>
      </c>
      <c r="AH6" s="163">
        <f t="shared" si="3"/>
        <v>-42020</v>
      </c>
      <c r="AI6" s="111"/>
      <c r="AJ6" s="125" t="s">
        <v>175</v>
      </c>
    </row>
    <row r="7" spans="1:36">
      <c r="A7" s="116">
        <v>6</v>
      </c>
      <c r="B7" s="142" t="s">
        <v>158</v>
      </c>
      <c r="C7" s="158" t="s">
        <v>159</v>
      </c>
      <c r="D7" s="144"/>
      <c r="E7" s="145"/>
      <c r="F7" s="145"/>
      <c r="G7" s="145"/>
      <c r="H7" s="145"/>
      <c r="I7" s="146"/>
      <c r="J7" s="146"/>
      <c r="K7" s="146"/>
      <c r="L7" s="145"/>
      <c r="M7" s="145">
        <v>45</v>
      </c>
      <c r="N7" s="147">
        <v>252</v>
      </c>
      <c r="O7" s="148">
        <f t="shared" si="1"/>
        <v>297</v>
      </c>
      <c r="P7" s="147">
        <v>450</v>
      </c>
      <c r="Q7" s="149">
        <f t="shared" si="0"/>
        <v>133650</v>
      </c>
      <c r="R7" s="150"/>
      <c r="S7" s="145"/>
      <c r="T7" s="145"/>
      <c r="U7" s="145"/>
      <c r="V7" s="145"/>
      <c r="W7" s="145"/>
      <c r="X7" s="146"/>
      <c r="Y7" s="147"/>
      <c r="Z7" s="151">
        <f t="shared" si="2"/>
        <v>0</v>
      </c>
      <c r="AA7" s="152"/>
      <c r="AB7" s="145"/>
      <c r="AC7" s="145"/>
      <c r="AD7" s="153"/>
      <c r="AE7" s="154"/>
      <c r="AF7" s="155"/>
      <c r="AG7" s="155">
        <v>153330</v>
      </c>
      <c r="AH7" s="163">
        <f t="shared" si="3"/>
        <v>-19680</v>
      </c>
      <c r="AI7" s="111"/>
      <c r="AJ7" s="125" t="s">
        <v>175</v>
      </c>
    </row>
    <row r="8" spans="1:36">
      <c r="A8" s="117">
        <v>7</v>
      </c>
      <c r="B8" s="142" t="s">
        <v>116</v>
      </c>
      <c r="C8" s="143" t="s">
        <v>117</v>
      </c>
      <c r="D8" s="144"/>
      <c r="E8" s="145"/>
      <c r="F8" s="145"/>
      <c r="G8" s="145"/>
      <c r="H8" s="145">
        <v>355</v>
      </c>
      <c r="I8" s="146">
        <v>27</v>
      </c>
      <c r="J8" s="146">
        <v>24</v>
      </c>
      <c r="K8" s="146">
        <v>37</v>
      </c>
      <c r="L8" s="146">
        <v>388</v>
      </c>
      <c r="M8" s="147">
        <v>70</v>
      </c>
      <c r="N8" s="147">
        <v>331</v>
      </c>
      <c r="O8" s="148">
        <f t="shared" si="1"/>
        <v>1232</v>
      </c>
      <c r="P8" s="147">
        <v>450</v>
      </c>
      <c r="Q8" s="149">
        <f t="shared" si="0"/>
        <v>554400</v>
      </c>
      <c r="R8" s="150"/>
      <c r="S8" s="145"/>
      <c r="T8" s="145"/>
      <c r="U8" s="145"/>
      <c r="V8" s="145"/>
      <c r="W8" s="145">
        <v>25000</v>
      </c>
      <c r="X8" s="145">
        <v>25000</v>
      </c>
      <c r="Y8" s="147">
        <v>25000</v>
      </c>
      <c r="Z8" s="151">
        <f t="shared" si="2"/>
        <v>75000</v>
      </c>
      <c r="AA8" s="152"/>
      <c r="AB8" s="145">
        <v>70000</v>
      </c>
      <c r="AC8" s="145"/>
      <c r="AD8" s="153"/>
      <c r="AE8" s="154"/>
      <c r="AF8" s="155">
        <v>80324</v>
      </c>
      <c r="AG8" s="155">
        <v>187542</v>
      </c>
      <c r="AH8" s="163">
        <f t="shared" si="3"/>
        <v>141534</v>
      </c>
      <c r="AI8" s="111"/>
      <c r="AJ8" s="125" t="s">
        <v>175</v>
      </c>
    </row>
    <row r="9" spans="1:36">
      <c r="A9" s="116">
        <v>8</v>
      </c>
      <c r="B9" s="142" t="s">
        <v>144</v>
      </c>
      <c r="C9" s="143" t="s">
        <v>145</v>
      </c>
      <c r="D9" s="144"/>
      <c r="E9" s="145"/>
      <c r="F9" s="145"/>
      <c r="G9" s="145"/>
      <c r="H9" s="145">
        <v>305</v>
      </c>
      <c r="I9" s="146">
        <v>27</v>
      </c>
      <c r="J9" s="146">
        <v>8</v>
      </c>
      <c r="K9" s="146"/>
      <c r="L9" s="146">
        <v>389</v>
      </c>
      <c r="M9" s="147">
        <v>70</v>
      </c>
      <c r="N9" s="147">
        <v>319</v>
      </c>
      <c r="O9" s="148">
        <f t="shared" si="1"/>
        <v>1118</v>
      </c>
      <c r="P9" s="147">
        <v>450</v>
      </c>
      <c r="Q9" s="149">
        <f t="shared" si="0"/>
        <v>503100</v>
      </c>
      <c r="R9" s="150"/>
      <c r="S9" s="145"/>
      <c r="T9" s="145"/>
      <c r="U9" s="145"/>
      <c r="V9" s="145"/>
      <c r="W9" s="145">
        <v>25000</v>
      </c>
      <c r="X9" s="145">
        <v>25000</v>
      </c>
      <c r="Y9" s="147">
        <v>25000</v>
      </c>
      <c r="Z9" s="151">
        <f t="shared" si="2"/>
        <v>75000</v>
      </c>
      <c r="AA9" s="152"/>
      <c r="AB9" s="145">
        <v>70000</v>
      </c>
      <c r="AC9" s="145"/>
      <c r="AD9" s="153"/>
      <c r="AE9" s="154"/>
      <c r="AF9" s="155">
        <v>78324</v>
      </c>
      <c r="AG9" s="155">
        <v>187542</v>
      </c>
      <c r="AH9" s="163">
        <f t="shared" si="3"/>
        <v>92234</v>
      </c>
      <c r="AI9" s="111"/>
      <c r="AJ9" s="125" t="s">
        <v>175</v>
      </c>
    </row>
    <row r="10" spans="1:36">
      <c r="A10" s="116">
        <v>9</v>
      </c>
      <c r="B10" s="142" t="s">
        <v>162</v>
      </c>
      <c r="C10" s="158" t="s">
        <v>163</v>
      </c>
      <c r="D10" s="144"/>
      <c r="E10" s="145"/>
      <c r="F10" s="145"/>
      <c r="G10" s="145"/>
      <c r="H10" s="145"/>
      <c r="I10" s="146">
        <v>15</v>
      </c>
      <c r="J10" s="146"/>
      <c r="K10" s="146">
        <v>33</v>
      </c>
      <c r="L10" s="146"/>
      <c r="M10" s="147">
        <v>70</v>
      </c>
      <c r="N10" s="147">
        <v>271</v>
      </c>
      <c r="O10" s="148">
        <f t="shared" si="1"/>
        <v>389</v>
      </c>
      <c r="P10" s="147">
        <v>380</v>
      </c>
      <c r="Q10" s="149">
        <f t="shared" si="0"/>
        <v>147820</v>
      </c>
      <c r="R10" s="150"/>
      <c r="S10" s="145"/>
      <c r="T10" s="145"/>
      <c r="U10" s="145"/>
      <c r="V10" s="145"/>
      <c r="W10" s="145"/>
      <c r="X10" s="146"/>
      <c r="Y10" s="147">
        <v>25000</v>
      </c>
      <c r="Z10" s="151">
        <f t="shared" si="2"/>
        <v>25000</v>
      </c>
      <c r="AA10" s="152"/>
      <c r="AB10" s="145"/>
      <c r="AC10" s="145"/>
      <c r="AD10" s="153"/>
      <c r="AE10" s="154"/>
      <c r="AF10" s="155"/>
      <c r="AG10" s="155">
        <v>153330</v>
      </c>
      <c r="AH10" s="9">
        <f t="shared" si="3"/>
        <v>-30510</v>
      </c>
      <c r="AI10" s="111"/>
      <c r="AJ10" s="125" t="s">
        <v>175</v>
      </c>
    </row>
    <row r="11" spans="1:36">
      <c r="A11" s="117">
        <v>10</v>
      </c>
      <c r="B11" s="113" t="s">
        <v>84</v>
      </c>
      <c r="C11" s="82" t="s">
        <v>85</v>
      </c>
      <c r="D11" s="83"/>
      <c r="E11" s="2">
        <v>300</v>
      </c>
      <c r="F11" s="2">
        <v>300</v>
      </c>
      <c r="G11" s="2">
        <v>300</v>
      </c>
      <c r="H11" s="2">
        <v>300</v>
      </c>
      <c r="I11" s="6"/>
      <c r="J11" s="6"/>
      <c r="K11" s="6"/>
      <c r="L11" s="6">
        <v>300</v>
      </c>
      <c r="M11" s="10"/>
      <c r="N11" s="10">
        <v>300</v>
      </c>
      <c r="O11" s="96">
        <f t="shared" si="1"/>
        <v>1800</v>
      </c>
      <c r="P11" s="10">
        <v>416</v>
      </c>
      <c r="Q11" s="110">
        <f t="shared" si="0"/>
        <v>748800</v>
      </c>
      <c r="R11" s="36">
        <v>22300</v>
      </c>
      <c r="S11" s="2">
        <v>0</v>
      </c>
      <c r="T11" s="2">
        <v>19000</v>
      </c>
      <c r="U11" s="2">
        <v>25000</v>
      </c>
      <c r="V11" s="2">
        <v>25000</v>
      </c>
      <c r="W11" s="2">
        <v>25000</v>
      </c>
      <c r="X11" s="6">
        <v>25000</v>
      </c>
      <c r="Y11" s="10">
        <v>25000</v>
      </c>
      <c r="Z11" s="109">
        <f t="shared" si="2"/>
        <v>144000</v>
      </c>
      <c r="AA11" s="84">
        <v>86446</v>
      </c>
      <c r="AB11" s="2">
        <v>45000</v>
      </c>
      <c r="AC11" s="2"/>
      <c r="AD11" s="77">
        <f>30375+127961.2</f>
        <v>158336.20000000001</v>
      </c>
      <c r="AE11" s="81">
        <v>160671</v>
      </c>
      <c r="AF11" s="85">
        <v>91346</v>
      </c>
      <c r="AG11" s="85">
        <v>209679</v>
      </c>
      <c r="AH11" s="9">
        <f t="shared" si="3"/>
        <v>-168978.2</v>
      </c>
      <c r="AI11" s="126"/>
    </row>
    <row r="12" spans="1:36">
      <c r="A12" s="116">
        <v>11</v>
      </c>
      <c r="B12" s="142" t="s">
        <v>133</v>
      </c>
      <c r="C12" s="143" t="s">
        <v>134</v>
      </c>
      <c r="D12" s="144"/>
      <c r="E12" s="145"/>
      <c r="F12" s="145"/>
      <c r="G12" s="145"/>
      <c r="H12" s="145">
        <v>317</v>
      </c>
      <c r="I12" s="146"/>
      <c r="J12" s="146"/>
      <c r="K12" s="146"/>
      <c r="L12" s="146">
        <v>330</v>
      </c>
      <c r="M12" s="147">
        <v>40</v>
      </c>
      <c r="N12" s="147">
        <v>302</v>
      </c>
      <c r="O12" s="148">
        <f t="shared" si="1"/>
        <v>989</v>
      </c>
      <c r="P12" s="147">
        <v>450</v>
      </c>
      <c r="Q12" s="149">
        <f t="shared" si="0"/>
        <v>445050</v>
      </c>
      <c r="R12" s="150"/>
      <c r="S12" s="145"/>
      <c r="T12" s="145"/>
      <c r="U12" s="145"/>
      <c r="V12" s="145"/>
      <c r="W12" s="145">
        <v>25000</v>
      </c>
      <c r="X12" s="146">
        <v>25000</v>
      </c>
      <c r="Y12" s="147">
        <v>25000</v>
      </c>
      <c r="Z12" s="151">
        <f t="shared" si="2"/>
        <v>75000</v>
      </c>
      <c r="AA12" s="152"/>
      <c r="AB12" s="145">
        <v>5000</v>
      </c>
      <c r="AC12" s="145"/>
      <c r="AD12" s="153"/>
      <c r="AE12" s="154"/>
      <c r="AF12" s="155">
        <v>78324</v>
      </c>
      <c r="AG12" s="155">
        <v>187542</v>
      </c>
      <c r="AH12" s="163">
        <f t="shared" si="3"/>
        <v>99184</v>
      </c>
      <c r="AI12" s="111"/>
      <c r="AJ12" s="125" t="s">
        <v>175</v>
      </c>
    </row>
    <row r="13" spans="1:36">
      <c r="A13" s="116">
        <v>12</v>
      </c>
      <c r="B13" s="142" t="s">
        <v>46</v>
      </c>
      <c r="C13" s="143" t="s">
        <v>47</v>
      </c>
      <c r="D13" s="144">
        <v>54</v>
      </c>
      <c r="E13" s="145">
        <v>348</v>
      </c>
      <c r="F13" s="145">
        <v>361</v>
      </c>
      <c r="G13" s="145">
        <v>328</v>
      </c>
      <c r="H13" s="145">
        <v>342</v>
      </c>
      <c r="I13" s="146">
        <v>27</v>
      </c>
      <c r="J13" s="146">
        <v>24</v>
      </c>
      <c r="K13" s="146">
        <v>30</v>
      </c>
      <c r="L13" s="146">
        <v>378</v>
      </c>
      <c r="M13" s="147">
        <v>70</v>
      </c>
      <c r="N13" s="147">
        <v>313</v>
      </c>
      <c r="O13" s="148">
        <f t="shared" si="1"/>
        <v>2275</v>
      </c>
      <c r="P13" s="147">
        <v>410</v>
      </c>
      <c r="Q13" s="149">
        <f t="shared" si="0"/>
        <v>932750</v>
      </c>
      <c r="R13" s="150">
        <v>0</v>
      </c>
      <c r="S13" s="145"/>
      <c r="T13" s="145">
        <v>25000</v>
      </c>
      <c r="U13" s="145">
        <v>25000</v>
      </c>
      <c r="V13" s="145">
        <v>25000</v>
      </c>
      <c r="W13" s="145">
        <v>25000</v>
      </c>
      <c r="X13" s="146">
        <v>25000</v>
      </c>
      <c r="Y13" s="147">
        <v>25000</v>
      </c>
      <c r="Z13" s="151">
        <f t="shared" si="2"/>
        <v>150000</v>
      </c>
      <c r="AA13" s="152">
        <v>75992</v>
      </c>
      <c r="AB13" s="145"/>
      <c r="AC13" s="145"/>
      <c r="AD13" s="153">
        <f>26413+114009.14</f>
        <v>140422.14000000001</v>
      </c>
      <c r="AE13" s="154">
        <v>142545</v>
      </c>
      <c r="AF13" s="155">
        <v>82171</v>
      </c>
      <c r="AG13" s="155">
        <v>187542</v>
      </c>
      <c r="AH13" s="163">
        <f t="shared" si="3"/>
        <v>154077.85999999999</v>
      </c>
      <c r="AI13" s="111"/>
      <c r="AJ13" s="125" t="s">
        <v>175</v>
      </c>
    </row>
    <row r="14" spans="1:36">
      <c r="A14" s="117">
        <v>13</v>
      </c>
      <c r="B14" s="142" t="s">
        <v>119</v>
      </c>
      <c r="C14" s="143" t="s">
        <v>120</v>
      </c>
      <c r="D14" s="144"/>
      <c r="E14" s="145"/>
      <c r="F14" s="145"/>
      <c r="G14" s="145"/>
      <c r="H14" s="145">
        <v>343</v>
      </c>
      <c r="I14" s="146">
        <v>27</v>
      </c>
      <c r="J14" s="146">
        <v>8</v>
      </c>
      <c r="K14" s="146">
        <v>37</v>
      </c>
      <c r="L14" s="146">
        <v>396</v>
      </c>
      <c r="M14" s="147">
        <v>70</v>
      </c>
      <c r="N14" s="147">
        <v>319</v>
      </c>
      <c r="O14" s="148">
        <f t="shared" si="1"/>
        <v>1200</v>
      </c>
      <c r="P14" s="147">
        <v>450</v>
      </c>
      <c r="Q14" s="149">
        <f t="shared" si="0"/>
        <v>540000</v>
      </c>
      <c r="R14" s="150"/>
      <c r="S14" s="145"/>
      <c r="T14" s="145"/>
      <c r="U14" s="145"/>
      <c r="V14" s="145"/>
      <c r="W14" s="145">
        <v>25000</v>
      </c>
      <c r="X14" s="146">
        <v>25000</v>
      </c>
      <c r="Y14" s="147">
        <v>25000</v>
      </c>
      <c r="Z14" s="151">
        <f t="shared" si="2"/>
        <v>75000</v>
      </c>
      <c r="AA14" s="152"/>
      <c r="AB14" s="145">
        <v>70000</v>
      </c>
      <c r="AC14" s="145"/>
      <c r="AD14" s="153"/>
      <c r="AE14" s="154"/>
      <c r="AF14" s="155">
        <v>80324</v>
      </c>
      <c r="AG14" s="155">
        <v>187542</v>
      </c>
      <c r="AH14" s="163">
        <f t="shared" si="3"/>
        <v>127134</v>
      </c>
      <c r="AI14" s="111"/>
      <c r="AJ14" s="125" t="s">
        <v>175</v>
      </c>
    </row>
    <row r="15" spans="1:36">
      <c r="A15" s="116">
        <v>14</v>
      </c>
      <c r="B15" s="142" t="s">
        <v>130</v>
      </c>
      <c r="C15" s="143" t="s">
        <v>131</v>
      </c>
      <c r="D15" s="144"/>
      <c r="E15" s="145"/>
      <c r="F15" s="145"/>
      <c r="G15" s="145"/>
      <c r="H15" s="145">
        <v>273</v>
      </c>
      <c r="I15" s="146"/>
      <c r="J15" s="146"/>
      <c r="K15" s="146"/>
      <c r="L15" s="146">
        <v>331</v>
      </c>
      <c r="M15" s="147">
        <v>100</v>
      </c>
      <c r="N15" s="147">
        <v>226</v>
      </c>
      <c r="O15" s="148">
        <f t="shared" si="1"/>
        <v>930</v>
      </c>
      <c r="P15" s="147">
        <v>380</v>
      </c>
      <c r="Q15" s="149">
        <f t="shared" si="0"/>
        <v>353400</v>
      </c>
      <c r="R15" s="150"/>
      <c r="S15" s="145"/>
      <c r="T15" s="145"/>
      <c r="U15" s="145"/>
      <c r="V15" s="145"/>
      <c r="W15" s="145">
        <v>25000</v>
      </c>
      <c r="X15" s="146">
        <v>25000</v>
      </c>
      <c r="Y15" s="147">
        <v>25000</v>
      </c>
      <c r="Z15" s="151">
        <f t="shared" si="2"/>
        <v>75000</v>
      </c>
      <c r="AA15" s="152"/>
      <c r="AB15" s="145">
        <v>30000</v>
      </c>
      <c r="AC15" s="145">
        <v>10000</v>
      </c>
      <c r="AD15" s="153"/>
      <c r="AE15" s="154"/>
      <c r="AF15" s="155">
        <v>78324</v>
      </c>
      <c r="AG15" s="155">
        <v>187542</v>
      </c>
      <c r="AH15" s="9">
        <f t="shared" si="3"/>
        <v>-27466</v>
      </c>
      <c r="AI15" s="111"/>
      <c r="AJ15" s="125" t="s">
        <v>175</v>
      </c>
    </row>
    <row r="16" spans="1:36">
      <c r="A16" s="116">
        <v>15</v>
      </c>
      <c r="B16" s="142" t="s">
        <v>72</v>
      </c>
      <c r="C16" s="143" t="s">
        <v>73</v>
      </c>
      <c r="D16" s="144"/>
      <c r="E16" s="145">
        <v>308</v>
      </c>
      <c r="F16" s="145">
        <v>299</v>
      </c>
      <c r="G16" s="145">
        <v>306</v>
      </c>
      <c r="H16" s="145">
        <v>299</v>
      </c>
      <c r="I16" s="146"/>
      <c r="J16" s="146"/>
      <c r="K16" s="146"/>
      <c r="L16" s="146">
        <v>317</v>
      </c>
      <c r="M16" s="147">
        <v>80</v>
      </c>
      <c r="N16" s="147">
        <v>254</v>
      </c>
      <c r="O16" s="148">
        <f t="shared" si="1"/>
        <v>1863</v>
      </c>
      <c r="P16" s="147">
        <v>400</v>
      </c>
      <c r="Q16" s="149">
        <f t="shared" si="0"/>
        <v>745200</v>
      </c>
      <c r="R16" s="150">
        <v>0</v>
      </c>
      <c r="S16" s="145"/>
      <c r="T16" s="145">
        <v>25000</v>
      </c>
      <c r="U16" s="145">
        <v>25000</v>
      </c>
      <c r="V16" s="145">
        <v>25000</v>
      </c>
      <c r="W16" s="145">
        <v>25000</v>
      </c>
      <c r="X16" s="146">
        <v>25000</v>
      </c>
      <c r="Y16" s="147">
        <v>25000</v>
      </c>
      <c r="Z16" s="151">
        <f t="shared" si="2"/>
        <v>150000</v>
      </c>
      <c r="AA16" s="152">
        <v>142949</v>
      </c>
      <c r="AB16" s="145">
        <v>10000</v>
      </c>
      <c r="AC16" s="145"/>
      <c r="AD16" s="153">
        <f>24291+116379.88</f>
        <v>140670.88</v>
      </c>
      <c r="AE16" s="154">
        <v>142545</v>
      </c>
      <c r="AF16" s="155">
        <v>82171</v>
      </c>
      <c r="AG16" s="155">
        <v>185970</v>
      </c>
      <c r="AH16" s="9">
        <f t="shared" si="3"/>
        <v>-109105.88</v>
      </c>
      <c r="AI16" s="111"/>
      <c r="AJ16" s="125" t="s">
        <v>175</v>
      </c>
    </row>
    <row r="17" spans="1:36">
      <c r="A17" s="117">
        <v>16</v>
      </c>
      <c r="B17" s="142">
        <v>112</v>
      </c>
      <c r="C17" s="143" t="s">
        <v>124</v>
      </c>
      <c r="D17" s="144"/>
      <c r="E17" s="145"/>
      <c r="F17" s="145"/>
      <c r="G17" s="145">
        <v>10</v>
      </c>
      <c r="H17" s="145">
        <v>316</v>
      </c>
      <c r="I17" s="146">
        <v>63</v>
      </c>
      <c r="J17" s="146">
        <v>36</v>
      </c>
      <c r="K17" s="146">
        <v>16</v>
      </c>
      <c r="L17" s="146">
        <v>286</v>
      </c>
      <c r="M17" s="147">
        <v>14</v>
      </c>
      <c r="N17" s="147">
        <v>273</v>
      </c>
      <c r="O17" s="148">
        <f t="shared" si="1"/>
        <v>1014</v>
      </c>
      <c r="P17" s="147">
        <v>460</v>
      </c>
      <c r="Q17" s="149">
        <f t="shared" si="0"/>
        <v>466440</v>
      </c>
      <c r="R17" s="150"/>
      <c r="S17" s="145">
        <v>0</v>
      </c>
      <c r="T17" s="145">
        <v>0</v>
      </c>
      <c r="U17" s="145">
        <v>0</v>
      </c>
      <c r="V17" s="145">
        <v>0</v>
      </c>
      <c r="W17" s="145">
        <v>0</v>
      </c>
      <c r="X17" s="146">
        <v>0</v>
      </c>
      <c r="Y17" s="147">
        <v>0</v>
      </c>
      <c r="Z17" s="151">
        <f t="shared" si="2"/>
        <v>0</v>
      </c>
      <c r="AA17" s="152"/>
      <c r="AB17" s="145">
        <v>70000</v>
      </c>
      <c r="AC17" s="145">
        <v>28000</v>
      </c>
      <c r="AD17" s="153"/>
      <c r="AE17" s="154"/>
      <c r="AF17" s="155">
        <v>79127</v>
      </c>
      <c r="AG17" s="155">
        <v>187542</v>
      </c>
      <c r="AH17" s="163">
        <f t="shared" si="3"/>
        <v>101771</v>
      </c>
      <c r="AI17" s="111"/>
      <c r="AJ17" s="125" t="s">
        <v>175</v>
      </c>
    </row>
    <row r="18" spans="1:36">
      <c r="A18" s="116">
        <v>17</v>
      </c>
      <c r="B18" s="142" t="s">
        <v>17</v>
      </c>
      <c r="C18" s="143" t="s">
        <v>18</v>
      </c>
      <c r="D18" s="144"/>
      <c r="E18" s="145">
        <v>327</v>
      </c>
      <c r="F18" s="145">
        <v>293</v>
      </c>
      <c r="G18" s="145">
        <v>306</v>
      </c>
      <c r="H18" s="145">
        <v>312</v>
      </c>
      <c r="I18" s="146">
        <v>63</v>
      </c>
      <c r="J18" s="146">
        <v>36</v>
      </c>
      <c r="K18" s="146">
        <v>16</v>
      </c>
      <c r="L18" s="146">
        <v>300</v>
      </c>
      <c r="M18" s="147"/>
      <c r="N18" s="147">
        <v>301</v>
      </c>
      <c r="O18" s="148">
        <f t="shared" si="1"/>
        <v>1954</v>
      </c>
      <c r="P18" s="147">
        <v>450</v>
      </c>
      <c r="Q18" s="149">
        <f t="shared" si="0"/>
        <v>879300</v>
      </c>
      <c r="R18" s="150"/>
      <c r="S18" s="145"/>
      <c r="T18" s="145">
        <v>25000</v>
      </c>
      <c r="U18" s="145">
        <v>25000</v>
      </c>
      <c r="V18" s="145">
        <v>25000</v>
      </c>
      <c r="W18" s="145">
        <v>25000</v>
      </c>
      <c r="X18" s="146">
        <v>25000</v>
      </c>
      <c r="Y18" s="147">
        <v>25000</v>
      </c>
      <c r="Z18" s="151">
        <f t="shared" si="2"/>
        <v>150000</v>
      </c>
      <c r="AA18" s="152">
        <v>99467</v>
      </c>
      <c r="AB18" s="145"/>
      <c r="AC18" s="145"/>
      <c r="AD18" s="153">
        <f>26413+114257.88</f>
        <v>140670.88</v>
      </c>
      <c r="AE18" s="154">
        <v>146082</v>
      </c>
      <c r="AF18" s="155">
        <v>84254</v>
      </c>
      <c r="AG18" s="155">
        <v>188031</v>
      </c>
      <c r="AH18" s="163">
        <f t="shared" si="3"/>
        <v>70795.12</v>
      </c>
      <c r="AI18" s="111"/>
      <c r="AJ18" s="125" t="s">
        <v>175</v>
      </c>
    </row>
    <row r="19" spans="1:36">
      <c r="A19" s="116">
        <v>18</v>
      </c>
      <c r="B19" s="142">
        <v>123</v>
      </c>
      <c r="C19" s="143" t="s">
        <v>110</v>
      </c>
      <c r="D19" s="144"/>
      <c r="E19" s="145"/>
      <c r="F19" s="145"/>
      <c r="G19" s="145"/>
      <c r="H19" s="145">
        <v>281</v>
      </c>
      <c r="I19" s="146">
        <v>58</v>
      </c>
      <c r="J19" s="146">
        <v>36</v>
      </c>
      <c r="K19" s="146">
        <v>16</v>
      </c>
      <c r="L19" s="146">
        <v>242</v>
      </c>
      <c r="M19" s="147">
        <v>25</v>
      </c>
      <c r="N19" s="147">
        <v>250</v>
      </c>
      <c r="O19" s="148">
        <f t="shared" si="1"/>
        <v>908</v>
      </c>
      <c r="P19" s="147">
        <v>450</v>
      </c>
      <c r="Q19" s="149">
        <f t="shared" si="0"/>
        <v>408600</v>
      </c>
      <c r="R19" s="150"/>
      <c r="S19" s="145"/>
      <c r="T19" s="145"/>
      <c r="U19" s="145"/>
      <c r="V19" s="145"/>
      <c r="W19" s="145">
        <v>25000</v>
      </c>
      <c r="X19" s="146">
        <v>25000</v>
      </c>
      <c r="Y19" s="147">
        <v>25000</v>
      </c>
      <c r="Z19" s="151">
        <f t="shared" si="2"/>
        <v>75000</v>
      </c>
      <c r="AA19" s="152"/>
      <c r="AB19" s="145">
        <v>50000</v>
      </c>
      <c r="AC19" s="145"/>
      <c r="AD19" s="153"/>
      <c r="AE19" s="154"/>
      <c r="AF19" s="155">
        <v>80324</v>
      </c>
      <c r="AG19" s="155">
        <v>188031</v>
      </c>
      <c r="AH19" s="163">
        <f t="shared" si="3"/>
        <v>15245</v>
      </c>
      <c r="AI19" s="111"/>
      <c r="AJ19" s="125" t="s">
        <v>175</v>
      </c>
    </row>
    <row r="20" spans="1:36">
      <c r="A20" s="117">
        <v>19</v>
      </c>
      <c r="B20" s="156">
        <v>124</v>
      </c>
      <c r="C20" s="158" t="s">
        <v>171</v>
      </c>
      <c r="D20" s="144"/>
      <c r="E20" s="145"/>
      <c r="F20" s="145"/>
      <c r="G20" s="145"/>
      <c r="H20" s="145"/>
      <c r="I20" s="146">
        <v>27</v>
      </c>
      <c r="J20" s="146">
        <v>32</v>
      </c>
      <c r="K20" s="146"/>
      <c r="L20" s="146"/>
      <c r="M20" s="147">
        <v>70</v>
      </c>
      <c r="N20" s="147">
        <v>303</v>
      </c>
      <c r="O20" s="148">
        <f t="shared" si="1"/>
        <v>432</v>
      </c>
      <c r="P20" s="147">
        <v>330</v>
      </c>
      <c r="Q20" s="149">
        <f t="shared" si="0"/>
        <v>142560</v>
      </c>
      <c r="R20" s="150"/>
      <c r="S20" s="145"/>
      <c r="T20" s="145"/>
      <c r="U20" s="145"/>
      <c r="V20" s="145"/>
      <c r="W20" s="145"/>
      <c r="X20" s="146"/>
      <c r="Y20" s="147">
        <v>25000</v>
      </c>
      <c r="Z20" s="151">
        <f t="shared" si="2"/>
        <v>25000</v>
      </c>
      <c r="AA20" s="152"/>
      <c r="AB20" s="145"/>
      <c r="AC20" s="145"/>
      <c r="AD20" s="153"/>
      <c r="AE20" s="154"/>
      <c r="AF20" s="155"/>
      <c r="AG20" s="155">
        <v>153330</v>
      </c>
      <c r="AH20" s="163">
        <f t="shared" si="3"/>
        <v>-35770</v>
      </c>
      <c r="AI20" s="111"/>
      <c r="AJ20" s="125" t="s">
        <v>175</v>
      </c>
    </row>
    <row r="21" spans="1:36">
      <c r="A21" s="116">
        <v>20</v>
      </c>
      <c r="B21" s="142" t="s">
        <v>23</v>
      </c>
      <c r="C21" s="143" t="s">
        <v>98</v>
      </c>
      <c r="D21" s="144"/>
      <c r="E21" s="145"/>
      <c r="F21" s="145"/>
      <c r="G21" s="145"/>
      <c r="H21" s="145"/>
      <c r="I21" s="146"/>
      <c r="J21" s="146"/>
      <c r="K21" s="146"/>
      <c r="L21" s="146"/>
      <c r="M21" s="147">
        <v>100</v>
      </c>
      <c r="N21" s="147">
        <v>272</v>
      </c>
      <c r="O21" s="148">
        <f t="shared" si="1"/>
        <v>372</v>
      </c>
      <c r="P21" s="147">
        <v>390</v>
      </c>
      <c r="Q21" s="149">
        <f t="shared" si="0"/>
        <v>145080</v>
      </c>
      <c r="R21" s="150">
        <v>0</v>
      </c>
      <c r="S21" s="145"/>
      <c r="T21" s="145"/>
      <c r="U21" s="145"/>
      <c r="V21" s="145"/>
      <c r="W21" s="145"/>
      <c r="X21" s="146"/>
      <c r="Y21" s="147">
        <v>25000</v>
      </c>
      <c r="Z21" s="151">
        <f t="shared" si="2"/>
        <v>25000</v>
      </c>
      <c r="AA21" s="152"/>
      <c r="AB21" s="145"/>
      <c r="AC21" s="145"/>
      <c r="AD21" s="153"/>
      <c r="AE21" s="154"/>
      <c r="AF21" s="155"/>
      <c r="AG21" s="155">
        <v>187550</v>
      </c>
      <c r="AH21" s="9">
        <f t="shared" si="3"/>
        <v>-67470</v>
      </c>
      <c r="AI21" s="111"/>
      <c r="AJ21" s="125" t="s">
        <v>175</v>
      </c>
    </row>
    <row r="22" spans="1:36">
      <c r="A22" s="116">
        <v>21</v>
      </c>
      <c r="B22" s="142">
        <v>129</v>
      </c>
      <c r="C22" s="143" t="s">
        <v>129</v>
      </c>
      <c r="D22" s="144"/>
      <c r="E22" s="145"/>
      <c r="F22" s="145"/>
      <c r="G22" s="145"/>
      <c r="H22" s="145">
        <v>343</v>
      </c>
      <c r="I22" s="146">
        <v>27</v>
      </c>
      <c r="J22" s="146">
        <v>32</v>
      </c>
      <c r="K22" s="146"/>
      <c r="L22" s="146">
        <v>390</v>
      </c>
      <c r="M22" s="147">
        <v>70</v>
      </c>
      <c r="N22" s="147">
        <v>308</v>
      </c>
      <c r="O22" s="148">
        <f t="shared" si="1"/>
        <v>1170</v>
      </c>
      <c r="P22" s="147">
        <v>450</v>
      </c>
      <c r="Q22" s="149">
        <f t="shared" si="0"/>
        <v>526500</v>
      </c>
      <c r="R22" s="150"/>
      <c r="S22" s="145"/>
      <c r="T22" s="145"/>
      <c r="U22" s="145"/>
      <c r="V22" s="145"/>
      <c r="W22" s="145">
        <v>25000</v>
      </c>
      <c r="X22" s="146">
        <v>25000</v>
      </c>
      <c r="Y22" s="147">
        <v>25000</v>
      </c>
      <c r="Z22" s="151">
        <f t="shared" si="2"/>
        <v>75000</v>
      </c>
      <c r="AA22" s="152"/>
      <c r="AB22" s="145">
        <v>70000</v>
      </c>
      <c r="AC22" s="145"/>
      <c r="AD22" s="153"/>
      <c r="AE22" s="154"/>
      <c r="AF22" s="155">
        <v>78324</v>
      </c>
      <c r="AG22" s="155">
        <v>187542</v>
      </c>
      <c r="AH22" s="163">
        <f t="shared" si="3"/>
        <v>115634</v>
      </c>
      <c r="AI22" s="111"/>
      <c r="AJ22" s="125" t="s">
        <v>175</v>
      </c>
    </row>
    <row r="23" spans="1:36">
      <c r="A23" s="117">
        <v>22</v>
      </c>
      <c r="B23" s="142">
        <v>131</v>
      </c>
      <c r="C23" s="143" t="s">
        <v>114</v>
      </c>
      <c r="D23" s="144"/>
      <c r="E23" s="145"/>
      <c r="F23" s="145"/>
      <c r="G23" s="145"/>
      <c r="H23" s="145">
        <v>327</v>
      </c>
      <c r="I23" s="146">
        <v>63</v>
      </c>
      <c r="J23" s="146">
        <v>36</v>
      </c>
      <c r="K23" s="146">
        <v>16</v>
      </c>
      <c r="L23" s="146">
        <v>320</v>
      </c>
      <c r="M23" s="147"/>
      <c r="N23" s="147">
        <v>299</v>
      </c>
      <c r="O23" s="148">
        <f t="shared" si="1"/>
        <v>1061</v>
      </c>
      <c r="P23" s="147">
        <v>410</v>
      </c>
      <c r="Q23" s="149">
        <f t="shared" si="0"/>
        <v>435010</v>
      </c>
      <c r="R23" s="150"/>
      <c r="S23" s="145"/>
      <c r="T23" s="145"/>
      <c r="U23" s="145"/>
      <c r="V23" s="145"/>
      <c r="W23" s="145">
        <v>25000</v>
      </c>
      <c r="X23" s="146">
        <v>25000</v>
      </c>
      <c r="Y23" s="147">
        <v>25000</v>
      </c>
      <c r="Z23" s="151">
        <f t="shared" si="2"/>
        <v>75000</v>
      </c>
      <c r="AA23" s="152"/>
      <c r="AB23" s="145">
        <v>50000</v>
      </c>
      <c r="AC23" s="145">
        <v>5000</v>
      </c>
      <c r="AD23" s="153"/>
      <c r="AE23" s="154"/>
      <c r="AF23" s="155">
        <v>80324</v>
      </c>
      <c r="AG23" s="155">
        <v>187542</v>
      </c>
      <c r="AH23" s="163">
        <f t="shared" si="3"/>
        <v>37144</v>
      </c>
      <c r="AI23" s="111"/>
      <c r="AJ23" s="125" t="s">
        <v>175</v>
      </c>
    </row>
    <row r="24" spans="1:36">
      <c r="A24" s="116">
        <v>23</v>
      </c>
      <c r="B24" s="142" t="s">
        <v>82</v>
      </c>
      <c r="C24" s="143" t="s">
        <v>83</v>
      </c>
      <c r="D24" s="144"/>
      <c r="E24" s="145">
        <v>337</v>
      </c>
      <c r="F24" s="145">
        <v>321</v>
      </c>
      <c r="G24" s="145">
        <v>304</v>
      </c>
      <c r="H24" s="145">
        <v>314</v>
      </c>
      <c r="I24" s="146">
        <v>63</v>
      </c>
      <c r="J24" s="146">
        <v>36</v>
      </c>
      <c r="K24" s="146">
        <v>16</v>
      </c>
      <c r="L24" s="146">
        <v>316</v>
      </c>
      <c r="M24" s="147"/>
      <c r="N24" s="147">
        <v>267</v>
      </c>
      <c r="O24" s="148">
        <f t="shared" si="1"/>
        <v>1974</v>
      </c>
      <c r="P24" s="147">
        <v>410</v>
      </c>
      <c r="Q24" s="149">
        <f t="shared" si="0"/>
        <v>809340</v>
      </c>
      <c r="R24" s="150">
        <v>0</v>
      </c>
      <c r="S24" s="145"/>
      <c r="T24" s="145">
        <v>25000</v>
      </c>
      <c r="U24" s="145">
        <v>25000</v>
      </c>
      <c r="V24" s="145">
        <v>25000</v>
      </c>
      <c r="W24" s="145">
        <v>25000</v>
      </c>
      <c r="X24" s="146">
        <v>25000</v>
      </c>
      <c r="Y24" s="147">
        <v>25000</v>
      </c>
      <c r="Z24" s="151">
        <f t="shared" si="2"/>
        <v>150000</v>
      </c>
      <c r="AA24" s="152">
        <v>143921</v>
      </c>
      <c r="AB24" s="145"/>
      <c r="AC24" s="145"/>
      <c r="AD24" s="153">
        <f t="shared" ref="AD24:AD25" si="4">24291+116379.88</f>
        <v>140670.88</v>
      </c>
      <c r="AE24" s="154">
        <v>142544</v>
      </c>
      <c r="AF24" s="155">
        <v>82171</v>
      </c>
      <c r="AG24" s="155">
        <v>185160</v>
      </c>
      <c r="AH24" s="163">
        <f t="shared" si="3"/>
        <v>-35126.880000000005</v>
      </c>
      <c r="AI24" s="111"/>
      <c r="AJ24" s="125" t="s">
        <v>175</v>
      </c>
    </row>
    <row r="25" spans="1:36">
      <c r="A25" s="116">
        <v>24</v>
      </c>
      <c r="B25" s="142" t="s">
        <v>41</v>
      </c>
      <c r="C25" s="143" t="s">
        <v>42</v>
      </c>
      <c r="D25" s="144">
        <v>54</v>
      </c>
      <c r="E25" s="145">
        <v>348</v>
      </c>
      <c r="F25" s="145">
        <v>359</v>
      </c>
      <c r="G25" s="145">
        <v>322</v>
      </c>
      <c r="H25" s="145">
        <v>342</v>
      </c>
      <c r="I25" s="146">
        <v>27</v>
      </c>
      <c r="J25" s="146">
        <v>24</v>
      </c>
      <c r="K25" s="146">
        <v>33</v>
      </c>
      <c r="L25" s="146">
        <v>395</v>
      </c>
      <c r="M25" s="147">
        <v>70</v>
      </c>
      <c r="N25" s="147">
        <v>317</v>
      </c>
      <c r="O25" s="148">
        <f t="shared" si="1"/>
        <v>2291</v>
      </c>
      <c r="P25" s="147">
        <v>400</v>
      </c>
      <c r="Q25" s="149">
        <f t="shared" si="0"/>
        <v>916400</v>
      </c>
      <c r="R25" s="150">
        <v>0</v>
      </c>
      <c r="S25" s="145"/>
      <c r="T25" s="145">
        <v>25000</v>
      </c>
      <c r="U25" s="145">
        <v>25000</v>
      </c>
      <c r="V25" s="145">
        <v>25000</v>
      </c>
      <c r="W25" s="145">
        <v>25000</v>
      </c>
      <c r="X25" s="146">
        <v>25000</v>
      </c>
      <c r="Y25" s="147">
        <v>25000</v>
      </c>
      <c r="Z25" s="151">
        <f t="shared" si="2"/>
        <v>150000</v>
      </c>
      <c r="AA25" s="152">
        <v>142949</v>
      </c>
      <c r="AB25" s="145"/>
      <c r="AC25" s="145"/>
      <c r="AD25" s="153">
        <f t="shared" si="4"/>
        <v>140670.88</v>
      </c>
      <c r="AE25" s="154">
        <v>142544</v>
      </c>
      <c r="AF25" s="155">
        <v>82171</v>
      </c>
      <c r="AG25" s="155">
        <v>187542</v>
      </c>
      <c r="AH25" s="163">
        <f t="shared" si="3"/>
        <v>70523.12</v>
      </c>
      <c r="AI25" s="111"/>
      <c r="AJ25" s="125" t="s">
        <v>175</v>
      </c>
    </row>
    <row r="26" spans="1:36">
      <c r="A26" s="117">
        <v>25</v>
      </c>
      <c r="B26" s="142">
        <v>144</v>
      </c>
      <c r="C26" s="143" t="s">
        <v>135</v>
      </c>
      <c r="D26" s="144"/>
      <c r="E26" s="145"/>
      <c r="F26" s="145"/>
      <c r="G26" s="145"/>
      <c r="H26" s="145">
        <v>271</v>
      </c>
      <c r="I26" s="146"/>
      <c r="J26" s="146"/>
      <c r="K26" s="146"/>
      <c r="L26" s="146">
        <v>235</v>
      </c>
      <c r="M26" s="147">
        <v>10</v>
      </c>
      <c r="N26" s="147">
        <v>239</v>
      </c>
      <c r="O26" s="148">
        <f t="shared" si="1"/>
        <v>755</v>
      </c>
      <c r="P26" s="147">
        <v>360</v>
      </c>
      <c r="Q26" s="149">
        <f t="shared" si="0"/>
        <v>271800</v>
      </c>
      <c r="R26" s="150"/>
      <c r="S26" s="145"/>
      <c r="T26" s="145"/>
      <c r="U26" s="145"/>
      <c r="V26" s="145"/>
      <c r="W26" s="145">
        <v>25000</v>
      </c>
      <c r="X26" s="146">
        <v>25000</v>
      </c>
      <c r="Y26" s="147">
        <v>25000</v>
      </c>
      <c r="Z26" s="151">
        <f t="shared" si="2"/>
        <v>75000</v>
      </c>
      <c r="AA26" s="152"/>
      <c r="AB26" s="145"/>
      <c r="AC26" s="145"/>
      <c r="AD26" s="153"/>
      <c r="AE26" s="154"/>
      <c r="AF26" s="155">
        <v>78324</v>
      </c>
      <c r="AG26" s="155">
        <v>187542</v>
      </c>
      <c r="AH26" s="9">
        <f t="shared" si="3"/>
        <v>-69066</v>
      </c>
      <c r="AI26" s="111"/>
      <c r="AJ26" s="125" t="s">
        <v>175</v>
      </c>
    </row>
    <row r="27" spans="1:36">
      <c r="A27" s="116">
        <v>26</v>
      </c>
      <c r="B27" s="142" t="s">
        <v>60</v>
      </c>
      <c r="C27" s="143" t="s">
        <v>61</v>
      </c>
      <c r="D27" s="144"/>
      <c r="E27" s="145"/>
      <c r="F27" s="145"/>
      <c r="G27" s="145"/>
      <c r="H27" s="145">
        <v>357</v>
      </c>
      <c r="I27" s="146"/>
      <c r="J27" s="146"/>
      <c r="K27" s="146"/>
      <c r="L27" s="146">
        <v>140</v>
      </c>
      <c r="M27" s="147">
        <v>20</v>
      </c>
      <c r="N27" s="147">
        <v>291</v>
      </c>
      <c r="O27" s="148">
        <f t="shared" si="1"/>
        <v>808</v>
      </c>
      <c r="P27" s="147">
        <v>400</v>
      </c>
      <c r="Q27" s="149">
        <f t="shared" si="0"/>
        <v>323200</v>
      </c>
      <c r="R27" s="150">
        <v>0</v>
      </c>
      <c r="S27" s="145"/>
      <c r="T27" s="145"/>
      <c r="U27" s="145"/>
      <c r="V27" s="145"/>
      <c r="W27" s="145">
        <v>25000</v>
      </c>
      <c r="X27" s="146">
        <v>12500</v>
      </c>
      <c r="Y27" s="147">
        <v>25000</v>
      </c>
      <c r="Z27" s="151">
        <f t="shared" si="2"/>
        <v>62500</v>
      </c>
      <c r="AA27" s="152"/>
      <c r="AB27" s="145"/>
      <c r="AC27" s="145"/>
      <c r="AD27" s="153"/>
      <c r="AE27" s="154">
        <v>142544</v>
      </c>
      <c r="AF27" s="155">
        <v>36015</v>
      </c>
      <c r="AG27" s="155">
        <v>187542</v>
      </c>
      <c r="AH27" s="9">
        <f t="shared" si="3"/>
        <v>-105401</v>
      </c>
      <c r="AI27" s="111"/>
      <c r="AJ27" s="125" t="s">
        <v>175</v>
      </c>
    </row>
    <row r="28" spans="1:36">
      <c r="A28" s="116">
        <v>27</v>
      </c>
      <c r="B28" s="142">
        <v>152</v>
      </c>
      <c r="C28" s="143" t="s">
        <v>125</v>
      </c>
      <c r="D28" s="144"/>
      <c r="E28" s="145"/>
      <c r="F28" s="145"/>
      <c r="G28" s="145"/>
      <c r="H28" s="145">
        <v>348</v>
      </c>
      <c r="I28" s="146">
        <v>27</v>
      </c>
      <c r="J28" s="146">
        <v>24</v>
      </c>
      <c r="K28" s="146"/>
      <c r="L28" s="146">
        <v>396</v>
      </c>
      <c r="M28" s="147">
        <v>70</v>
      </c>
      <c r="N28" s="147">
        <v>285</v>
      </c>
      <c r="O28" s="148">
        <f t="shared" si="1"/>
        <v>1150</v>
      </c>
      <c r="P28" s="147">
        <v>450</v>
      </c>
      <c r="Q28" s="149">
        <f t="shared" si="0"/>
        <v>517500</v>
      </c>
      <c r="R28" s="150"/>
      <c r="S28" s="145"/>
      <c r="T28" s="145"/>
      <c r="U28" s="145"/>
      <c r="V28" s="145"/>
      <c r="W28" s="145">
        <v>25000</v>
      </c>
      <c r="X28" s="146">
        <v>25000</v>
      </c>
      <c r="Y28" s="147">
        <v>25000</v>
      </c>
      <c r="Z28" s="151">
        <f t="shared" si="2"/>
        <v>75000</v>
      </c>
      <c r="AA28" s="152"/>
      <c r="AB28" s="145">
        <v>80000</v>
      </c>
      <c r="AC28" s="145"/>
      <c r="AD28" s="153"/>
      <c r="AE28" s="154"/>
      <c r="AF28" s="155">
        <v>78324</v>
      </c>
      <c r="AG28" s="155">
        <v>187542</v>
      </c>
      <c r="AH28" s="163">
        <f t="shared" si="3"/>
        <v>96634</v>
      </c>
      <c r="AI28" s="111"/>
      <c r="AJ28" s="125" t="s">
        <v>175</v>
      </c>
    </row>
    <row r="29" spans="1:36">
      <c r="A29" s="117">
        <v>28</v>
      </c>
      <c r="B29" s="142">
        <v>154</v>
      </c>
      <c r="C29" s="143" t="s">
        <v>113</v>
      </c>
      <c r="D29" s="144"/>
      <c r="E29" s="145"/>
      <c r="F29" s="145"/>
      <c r="G29" s="145"/>
      <c r="H29" s="145">
        <v>300</v>
      </c>
      <c r="I29" s="146">
        <v>63</v>
      </c>
      <c r="J29" s="146">
        <v>36</v>
      </c>
      <c r="K29" s="146">
        <v>16</v>
      </c>
      <c r="L29" s="146">
        <v>273</v>
      </c>
      <c r="M29" s="147">
        <v>25</v>
      </c>
      <c r="N29" s="147">
        <v>285</v>
      </c>
      <c r="O29" s="148">
        <f t="shared" si="1"/>
        <v>998</v>
      </c>
      <c r="P29" s="147">
        <v>440</v>
      </c>
      <c r="Q29" s="149">
        <f t="shared" si="0"/>
        <v>439120</v>
      </c>
      <c r="R29" s="150"/>
      <c r="S29" s="145"/>
      <c r="T29" s="145"/>
      <c r="U29" s="145"/>
      <c r="V29" s="145"/>
      <c r="W29" s="145">
        <v>25000</v>
      </c>
      <c r="X29" s="146">
        <v>25000</v>
      </c>
      <c r="Y29" s="147">
        <v>25000</v>
      </c>
      <c r="Z29" s="151">
        <f t="shared" si="2"/>
        <v>75000</v>
      </c>
      <c r="AA29" s="152"/>
      <c r="AB29" s="145">
        <v>50000</v>
      </c>
      <c r="AC29" s="145"/>
      <c r="AD29" s="153"/>
      <c r="AE29" s="154"/>
      <c r="AF29" s="155">
        <v>80324</v>
      </c>
      <c r="AG29" s="155">
        <v>188031</v>
      </c>
      <c r="AH29" s="163">
        <f t="shared" si="3"/>
        <v>45765</v>
      </c>
      <c r="AI29" s="111"/>
      <c r="AJ29" s="125" t="s">
        <v>175</v>
      </c>
    </row>
    <row r="30" spans="1:36">
      <c r="A30" s="116">
        <v>29</v>
      </c>
      <c r="B30" s="156">
        <v>156</v>
      </c>
      <c r="C30" s="143" t="s">
        <v>10</v>
      </c>
      <c r="D30" s="144"/>
      <c r="E30" s="145"/>
      <c r="F30" s="145"/>
      <c r="G30" s="145"/>
      <c r="H30" s="145"/>
      <c r="I30" s="146"/>
      <c r="J30" s="146"/>
      <c r="K30" s="146"/>
      <c r="L30" s="146"/>
      <c r="M30" s="147">
        <v>40</v>
      </c>
      <c r="N30" s="147">
        <v>271</v>
      </c>
      <c r="O30" s="148">
        <f t="shared" si="1"/>
        <v>311</v>
      </c>
      <c r="P30" s="147">
        <v>410</v>
      </c>
      <c r="Q30" s="149">
        <f t="shared" si="0"/>
        <v>127510</v>
      </c>
      <c r="R30" s="150"/>
      <c r="S30" s="145"/>
      <c r="T30" s="145"/>
      <c r="U30" s="145"/>
      <c r="V30" s="145"/>
      <c r="W30" s="145"/>
      <c r="X30" s="146"/>
      <c r="Y30" s="147">
        <v>25000</v>
      </c>
      <c r="Z30" s="151">
        <f t="shared" si="2"/>
        <v>25000</v>
      </c>
      <c r="AA30" s="152"/>
      <c r="AB30" s="145"/>
      <c r="AC30" s="145"/>
      <c r="AD30" s="153"/>
      <c r="AE30" s="154"/>
      <c r="AF30" s="155"/>
      <c r="AG30" s="155">
        <v>187542</v>
      </c>
      <c r="AH30" s="9">
        <f t="shared" si="3"/>
        <v>-85032</v>
      </c>
      <c r="AI30" s="111"/>
      <c r="AJ30" s="125" t="s">
        <v>175</v>
      </c>
    </row>
    <row r="31" spans="1:36">
      <c r="A31" s="116">
        <v>30</v>
      </c>
      <c r="B31" s="156">
        <v>158</v>
      </c>
      <c r="C31" s="157" t="s">
        <v>167</v>
      </c>
      <c r="D31" s="144"/>
      <c r="E31" s="145"/>
      <c r="F31" s="145"/>
      <c r="G31" s="145"/>
      <c r="H31" s="145"/>
      <c r="I31" s="146"/>
      <c r="J31" s="146"/>
      <c r="K31" s="146"/>
      <c r="L31" s="146"/>
      <c r="M31" s="147">
        <v>100</v>
      </c>
      <c r="N31" s="147">
        <v>258</v>
      </c>
      <c r="O31" s="148">
        <f t="shared" si="1"/>
        <v>358</v>
      </c>
      <c r="P31" s="147">
        <v>410</v>
      </c>
      <c r="Q31" s="149">
        <f t="shared" si="0"/>
        <v>146780</v>
      </c>
      <c r="R31" s="150"/>
      <c r="S31" s="145"/>
      <c r="T31" s="145"/>
      <c r="U31" s="145"/>
      <c r="V31" s="145"/>
      <c r="W31" s="145"/>
      <c r="X31" s="146"/>
      <c r="Y31" s="147">
        <v>25000</v>
      </c>
      <c r="Z31" s="151">
        <f t="shared" si="2"/>
        <v>25000</v>
      </c>
      <c r="AA31" s="152"/>
      <c r="AB31" s="145"/>
      <c r="AC31" s="145"/>
      <c r="AD31" s="153"/>
      <c r="AE31" s="154"/>
      <c r="AF31" s="155"/>
      <c r="AG31" s="155">
        <v>153330</v>
      </c>
      <c r="AH31" s="9">
        <f t="shared" si="3"/>
        <v>-31550</v>
      </c>
      <c r="AI31" s="111"/>
      <c r="AJ31" s="125" t="s">
        <v>175</v>
      </c>
    </row>
    <row r="32" spans="1:36">
      <c r="A32" s="117">
        <v>31</v>
      </c>
      <c r="B32" s="156">
        <v>159</v>
      </c>
      <c r="C32" s="143" t="s">
        <v>127</v>
      </c>
      <c r="D32" s="144"/>
      <c r="E32" s="145"/>
      <c r="F32" s="145"/>
      <c r="G32" s="145"/>
      <c r="H32" s="145">
        <v>318</v>
      </c>
      <c r="I32" s="146"/>
      <c r="J32" s="146"/>
      <c r="K32" s="146"/>
      <c r="L32" s="146">
        <v>345</v>
      </c>
      <c r="M32" s="147">
        <v>100</v>
      </c>
      <c r="N32" s="147">
        <v>270</v>
      </c>
      <c r="O32" s="148">
        <f t="shared" si="1"/>
        <v>1033</v>
      </c>
      <c r="P32" s="147">
        <v>400</v>
      </c>
      <c r="Q32" s="149">
        <f t="shared" si="0"/>
        <v>413200</v>
      </c>
      <c r="R32" s="150"/>
      <c r="S32" s="145"/>
      <c r="T32" s="145"/>
      <c r="U32" s="145"/>
      <c r="V32" s="145"/>
      <c r="W32" s="145">
        <v>25000</v>
      </c>
      <c r="X32" s="146">
        <v>25000</v>
      </c>
      <c r="Y32" s="147">
        <v>25000</v>
      </c>
      <c r="Z32" s="151">
        <f t="shared" si="2"/>
        <v>75000</v>
      </c>
      <c r="AA32" s="152"/>
      <c r="AB32" s="145">
        <v>50000</v>
      </c>
      <c r="AC32" s="145"/>
      <c r="AD32" s="153"/>
      <c r="AE32" s="154"/>
      <c r="AF32" s="155">
        <v>78324</v>
      </c>
      <c r="AG32" s="155">
        <v>187542</v>
      </c>
      <c r="AH32" s="163">
        <f t="shared" si="3"/>
        <v>22334</v>
      </c>
      <c r="AI32" s="111"/>
      <c r="AJ32" s="125" t="s">
        <v>175</v>
      </c>
    </row>
    <row r="33" spans="1:36">
      <c r="A33" s="116">
        <v>32</v>
      </c>
      <c r="B33" s="156">
        <v>173</v>
      </c>
      <c r="C33" s="162" t="s">
        <v>33</v>
      </c>
      <c r="D33" s="144">
        <v>54</v>
      </c>
      <c r="E33" s="145">
        <v>347</v>
      </c>
      <c r="F33" s="145">
        <v>334</v>
      </c>
      <c r="G33" s="145">
        <v>307</v>
      </c>
      <c r="H33" s="145">
        <v>297</v>
      </c>
      <c r="I33" s="146">
        <v>21</v>
      </c>
      <c r="J33" s="146">
        <v>16</v>
      </c>
      <c r="K33" s="146"/>
      <c r="L33" s="146">
        <v>385</v>
      </c>
      <c r="M33" s="147">
        <v>70</v>
      </c>
      <c r="N33" s="147">
        <v>308</v>
      </c>
      <c r="O33" s="148">
        <f t="shared" si="1"/>
        <v>2139</v>
      </c>
      <c r="P33" s="147">
        <v>450</v>
      </c>
      <c r="Q33" s="149">
        <f t="shared" si="0"/>
        <v>962550</v>
      </c>
      <c r="R33" s="150">
        <v>0</v>
      </c>
      <c r="S33" s="145"/>
      <c r="T33" s="145">
        <v>25000</v>
      </c>
      <c r="U33" s="145">
        <v>25000</v>
      </c>
      <c r="V33" s="145">
        <v>25000</v>
      </c>
      <c r="W33" s="145">
        <v>25000</v>
      </c>
      <c r="X33" s="146">
        <v>25000</v>
      </c>
      <c r="Y33" s="147">
        <v>25000</v>
      </c>
      <c r="Z33" s="151">
        <f t="shared" si="2"/>
        <v>150000</v>
      </c>
      <c r="AA33" s="152">
        <v>73285</v>
      </c>
      <c r="AB33" s="145">
        <v>30000</v>
      </c>
      <c r="AC33" s="145"/>
      <c r="AD33" s="153">
        <f>18819.5+87269.33</f>
        <v>106088.83</v>
      </c>
      <c r="AE33" s="154">
        <v>110323</v>
      </c>
      <c r="AF33" s="155">
        <v>66068</v>
      </c>
      <c r="AG33" s="155">
        <v>139862</v>
      </c>
      <c r="AH33" s="163">
        <f t="shared" si="3"/>
        <v>286923.17000000004</v>
      </c>
      <c r="AI33" s="111"/>
      <c r="AJ33" s="125" t="s">
        <v>175</v>
      </c>
    </row>
    <row r="34" spans="1:36">
      <c r="A34" s="116">
        <v>33</v>
      </c>
      <c r="B34" s="156">
        <v>174</v>
      </c>
      <c r="C34" s="162" t="s">
        <v>76</v>
      </c>
      <c r="D34" s="144">
        <v>165</v>
      </c>
      <c r="E34" s="145">
        <v>302</v>
      </c>
      <c r="F34" s="145">
        <v>331</v>
      </c>
      <c r="G34" s="145">
        <v>341</v>
      </c>
      <c r="H34" s="145">
        <v>322</v>
      </c>
      <c r="I34" s="146"/>
      <c r="J34" s="146"/>
      <c r="K34" s="146"/>
      <c r="L34" s="146">
        <v>317</v>
      </c>
      <c r="M34" s="147">
        <v>90</v>
      </c>
      <c r="N34" s="147">
        <v>270</v>
      </c>
      <c r="O34" s="148">
        <f t="shared" si="1"/>
        <v>2138</v>
      </c>
      <c r="P34" s="147">
        <v>410</v>
      </c>
      <c r="Q34" s="149">
        <f t="shared" si="0"/>
        <v>876580</v>
      </c>
      <c r="R34" s="150">
        <v>22300</v>
      </c>
      <c r="S34" s="145">
        <v>10128</v>
      </c>
      <c r="T34" s="145">
        <v>25000</v>
      </c>
      <c r="U34" s="145">
        <v>25000</v>
      </c>
      <c r="V34" s="145">
        <v>25000</v>
      </c>
      <c r="W34" s="145">
        <v>25000</v>
      </c>
      <c r="X34" s="146">
        <v>25000</v>
      </c>
      <c r="Y34" s="147">
        <v>25000</v>
      </c>
      <c r="Z34" s="151">
        <f t="shared" si="2"/>
        <v>160128</v>
      </c>
      <c r="AA34" s="152">
        <v>142949</v>
      </c>
      <c r="AB34" s="145">
        <v>10000</v>
      </c>
      <c r="AC34" s="145"/>
      <c r="AD34" s="153">
        <f t="shared" ref="AD34" si="5">24291+116379.88</f>
        <v>140670.88</v>
      </c>
      <c r="AE34" s="154">
        <v>142544</v>
      </c>
      <c r="AF34" s="155">
        <v>82171</v>
      </c>
      <c r="AG34" s="155">
        <v>185160</v>
      </c>
      <c r="AH34" s="9">
        <f t="shared" si="3"/>
        <v>-9342.8800000000047</v>
      </c>
      <c r="AI34" s="111"/>
      <c r="AJ34" s="125" t="s">
        <v>175</v>
      </c>
    </row>
    <row r="35" spans="1:36">
      <c r="A35" s="117">
        <v>34</v>
      </c>
      <c r="B35" s="142" t="s">
        <v>64</v>
      </c>
      <c r="C35" s="143" t="s">
        <v>65</v>
      </c>
      <c r="D35" s="144"/>
      <c r="E35" s="145"/>
      <c r="F35" s="145"/>
      <c r="G35" s="145"/>
      <c r="H35" s="145">
        <v>308</v>
      </c>
      <c r="I35" s="146"/>
      <c r="J35" s="146"/>
      <c r="K35" s="146"/>
      <c r="L35" s="146">
        <v>308</v>
      </c>
      <c r="M35" s="147">
        <v>10</v>
      </c>
      <c r="N35" s="147">
        <v>266</v>
      </c>
      <c r="O35" s="148">
        <f t="shared" si="1"/>
        <v>892</v>
      </c>
      <c r="P35" s="147">
        <v>380</v>
      </c>
      <c r="Q35" s="149">
        <f t="shared" si="0"/>
        <v>338960</v>
      </c>
      <c r="R35" s="150">
        <v>0</v>
      </c>
      <c r="S35" s="145"/>
      <c r="T35" s="145"/>
      <c r="U35" s="145"/>
      <c r="V35" s="145"/>
      <c r="W35" s="145">
        <v>25000</v>
      </c>
      <c r="X35" s="146">
        <v>25000</v>
      </c>
      <c r="Y35" s="147">
        <v>25000</v>
      </c>
      <c r="Z35" s="151">
        <f t="shared" si="2"/>
        <v>75000</v>
      </c>
      <c r="AA35" s="152"/>
      <c r="AB35" s="145"/>
      <c r="AC35" s="145"/>
      <c r="AD35" s="153">
        <v>-20000</v>
      </c>
      <c r="AE35" s="154">
        <v>142544</v>
      </c>
      <c r="AF35" s="155">
        <v>82171</v>
      </c>
      <c r="AG35" s="155">
        <v>187542</v>
      </c>
      <c r="AH35" s="9">
        <f t="shared" si="3"/>
        <v>-128297</v>
      </c>
      <c r="AI35" s="111"/>
      <c r="AJ35" s="125" t="s">
        <v>175</v>
      </c>
    </row>
    <row r="36" spans="1:36">
      <c r="A36" s="116">
        <v>35</v>
      </c>
      <c r="B36" s="142" t="s">
        <v>48</v>
      </c>
      <c r="C36" s="143" t="s">
        <v>49</v>
      </c>
      <c r="D36" s="144"/>
      <c r="E36" s="145"/>
      <c r="F36" s="145"/>
      <c r="G36" s="145"/>
      <c r="H36" s="145">
        <v>301</v>
      </c>
      <c r="I36" s="146"/>
      <c r="J36" s="146"/>
      <c r="K36" s="146"/>
      <c r="L36" s="146">
        <v>291</v>
      </c>
      <c r="M36" s="147">
        <v>40</v>
      </c>
      <c r="N36" s="147">
        <v>261</v>
      </c>
      <c r="O36" s="148">
        <f t="shared" si="1"/>
        <v>893</v>
      </c>
      <c r="P36" s="147">
        <v>330</v>
      </c>
      <c r="Q36" s="149">
        <f t="shared" si="0"/>
        <v>294690</v>
      </c>
      <c r="R36" s="150"/>
      <c r="S36" s="145"/>
      <c r="T36" s="145"/>
      <c r="U36" s="145"/>
      <c r="V36" s="145"/>
      <c r="W36" s="145">
        <v>25000</v>
      </c>
      <c r="X36" s="146">
        <v>25000</v>
      </c>
      <c r="Y36" s="147">
        <v>25000</v>
      </c>
      <c r="Z36" s="151">
        <f t="shared" si="2"/>
        <v>75000</v>
      </c>
      <c r="AA36" s="152"/>
      <c r="AB36" s="145"/>
      <c r="AC36" s="145"/>
      <c r="AD36" s="153">
        <v>-25000</v>
      </c>
      <c r="AE36" s="154">
        <v>160671</v>
      </c>
      <c r="AF36" s="155">
        <v>91346</v>
      </c>
      <c r="AG36" s="155">
        <v>212417</v>
      </c>
      <c r="AH36" s="9">
        <f t="shared" si="3"/>
        <v>-219744</v>
      </c>
      <c r="AI36" s="111"/>
      <c r="AJ36" s="166" t="s">
        <v>176</v>
      </c>
    </row>
    <row r="37" spans="1:36">
      <c r="A37" s="116">
        <v>36</v>
      </c>
      <c r="B37" s="113" t="s">
        <v>58</v>
      </c>
      <c r="C37" s="82" t="s">
        <v>59</v>
      </c>
      <c r="D37" s="83"/>
      <c r="E37" s="2">
        <v>300</v>
      </c>
      <c r="F37" s="2">
        <v>300</v>
      </c>
      <c r="G37" s="2">
        <v>300</v>
      </c>
      <c r="H37" s="2">
        <v>300</v>
      </c>
      <c r="I37" s="6"/>
      <c r="J37" s="6"/>
      <c r="K37" s="6"/>
      <c r="L37" s="6">
        <v>150</v>
      </c>
      <c r="M37" s="10"/>
      <c r="N37" s="10">
        <v>300</v>
      </c>
      <c r="O37" s="96">
        <f t="shared" si="1"/>
        <v>1650</v>
      </c>
      <c r="P37" s="10">
        <v>600</v>
      </c>
      <c r="Q37" s="110">
        <f t="shared" si="0"/>
        <v>990000</v>
      </c>
      <c r="R37" s="36">
        <v>0</v>
      </c>
      <c r="S37" s="2"/>
      <c r="T37" s="2"/>
      <c r="U37" s="2">
        <v>0</v>
      </c>
      <c r="V37" s="2">
        <v>0</v>
      </c>
      <c r="W37" s="2">
        <v>0</v>
      </c>
      <c r="X37" s="6">
        <v>0</v>
      </c>
      <c r="Y37" s="10">
        <v>0</v>
      </c>
      <c r="Z37" s="109">
        <f t="shared" si="2"/>
        <v>0</v>
      </c>
      <c r="AA37" s="84">
        <v>86445</v>
      </c>
      <c r="AB37" s="2"/>
      <c r="AC37" s="2">
        <v>334000</v>
      </c>
      <c r="AD37" s="77">
        <f>30375+127961.2</f>
        <v>158336.20000000001</v>
      </c>
      <c r="AE37" s="81">
        <v>160671</v>
      </c>
      <c r="AF37" s="85">
        <v>40052</v>
      </c>
      <c r="AG37" s="85">
        <v>212418</v>
      </c>
      <c r="AH37" s="9">
        <f t="shared" si="3"/>
        <v>-1922.2000000000116</v>
      </c>
      <c r="AI37" s="126"/>
      <c r="AJ37" t="s">
        <v>149</v>
      </c>
    </row>
    <row r="38" spans="1:36">
      <c r="A38" s="117">
        <v>37</v>
      </c>
      <c r="B38" s="114" t="s">
        <v>77</v>
      </c>
      <c r="C38" s="98" t="s">
        <v>78</v>
      </c>
      <c r="D38" s="99"/>
      <c r="E38" s="100"/>
      <c r="F38" s="100"/>
      <c r="G38" s="100"/>
      <c r="H38" s="100">
        <v>312</v>
      </c>
      <c r="I38" s="101"/>
      <c r="J38" s="101"/>
      <c r="K38" s="101"/>
      <c r="L38" s="101">
        <v>134</v>
      </c>
      <c r="M38" s="102"/>
      <c r="N38" s="102"/>
      <c r="O38" s="159">
        <f t="shared" si="1"/>
        <v>446</v>
      </c>
      <c r="P38" s="102">
        <v>390</v>
      </c>
      <c r="Q38" s="160">
        <f t="shared" si="0"/>
        <v>173940</v>
      </c>
      <c r="R38" s="103">
        <v>22300</v>
      </c>
      <c r="S38" s="100"/>
      <c r="T38" s="100"/>
      <c r="U38" s="100"/>
      <c r="V38" s="100"/>
      <c r="W38" s="100">
        <v>25000</v>
      </c>
      <c r="X38" s="101">
        <v>25000</v>
      </c>
      <c r="Y38" s="102"/>
      <c r="Z38" s="161">
        <f t="shared" si="2"/>
        <v>50000</v>
      </c>
      <c r="AA38" s="104"/>
      <c r="AB38" s="100"/>
      <c r="AC38" s="100"/>
      <c r="AD38" s="105"/>
      <c r="AE38" s="106">
        <v>142544</v>
      </c>
      <c r="AF38" s="107">
        <v>49302</v>
      </c>
      <c r="AG38" s="107"/>
      <c r="AH38" s="9">
        <f t="shared" si="3"/>
        <v>-90206</v>
      </c>
      <c r="AI38" s="112"/>
      <c r="AJ38" s="108" t="s">
        <v>154</v>
      </c>
    </row>
    <row r="39" spans="1:36">
      <c r="A39" s="116">
        <v>38</v>
      </c>
      <c r="B39" s="142" t="s">
        <v>52</v>
      </c>
      <c r="C39" s="143" t="s">
        <v>53</v>
      </c>
      <c r="D39" s="144"/>
      <c r="E39" s="145"/>
      <c r="F39" s="145"/>
      <c r="G39" s="145"/>
      <c r="H39" s="145">
        <v>324</v>
      </c>
      <c r="I39" s="146"/>
      <c r="J39" s="146"/>
      <c r="K39" s="146"/>
      <c r="L39" s="146">
        <v>313</v>
      </c>
      <c r="M39" s="147">
        <v>20</v>
      </c>
      <c r="N39" s="147">
        <v>272</v>
      </c>
      <c r="O39" s="148">
        <f t="shared" si="1"/>
        <v>929</v>
      </c>
      <c r="P39" s="147">
        <v>400</v>
      </c>
      <c r="Q39" s="149">
        <f t="shared" si="0"/>
        <v>371600</v>
      </c>
      <c r="R39" s="150">
        <v>0</v>
      </c>
      <c r="S39" s="145"/>
      <c r="T39" s="145"/>
      <c r="U39" s="145"/>
      <c r="V39" s="145"/>
      <c r="W39" s="145">
        <v>25000</v>
      </c>
      <c r="X39" s="146">
        <v>25000</v>
      </c>
      <c r="Y39" s="147">
        <v>25000</v>
      </c>
      <c r="Z39" s="151">
        <f t="shared" si="2"/>
        <v>75000</v>
      </c>
      <c r="AA39" s="152"/>
      <c r="AB39" s="145"/>
      <c r="AC39" s="145"/>
      <c r="AD39" s="153">
        <v>-25000</v>
      </c>
      <c r="AE39" s="154">
        <v>160671</v>
      </c>
      <c r="AF39" s="155">
        <v>91346</v>
      </c>
      <c r="AG39" s="155">
        <v>212417</v>
      </c>
      <c r="AH39" s="9">
        <f t="shared" si="3"/>
        <v>-142834</v>
      </c>
      <c r="AI39" s="111"/>
      <c r="AJ39" s="125" t="s">
        <v>175</v>
      </c>
    </row>
    <row r="40" spans="1:36">
      <c r="A40" s="116">
        <v>39</v>
      </c>
      <c r="B40" s="142" t="s">
        <v>54</v>
      </c>
      <c r="C40" s="143" t="s">
        <v>55</v>
      </c>
      <c r="D40" s="144"/>
      <c r="E40" s="145"/>
      <c r="F40" s="145"/>
      <c r="G40" s="145"/>
      <c r="H40" s="145">
        <v>298</v>
      </c>
      <c r="I40" s="146"/>
      <c r="J40" s="146"/>
      <c r="K40" s="146"/>
      <c r="L40" s="146">
        <v>308</v>
      </c>
      <c r="M40" s="147">
        <v>20</v>
      </c>
      <c r="N40" s="147">
        <v>279</v>
      </c>
      <c r="O40" s="148">
        <f t="shared" si="1"/>
        <v>905</v>
      </c>
      <c r="P40" s="147">
        <v>390</v>
      </c>
      <c r="Q40" s="149">
        <f t="shared" si="0"/>
        <v>352950</v>
      </c>
      <c r="R40" s="150">
        <v>0</v>
      </c>
      <c r="S40" s="145"/>
      <c r="T40" s="145"/>
      <c r="U40" s="145">
        <v>4</v>
      </c>
      <c r="V40" s="145"/>
      <c r="W40" s="145">
        <v>25000</v>
      </c>
      <c r="X40" s="146">
        <v>25000</v>
      </c>
      <c r="Y40" s="147">
        <v>25000</v>
      </c>
      <c r="Z40" s="151">
        <f t="shared" si="2"/>
        <v>75004</v>
      </c>
      <c r="AA40" s="152"/>
      <c r="AB40" s="145"/>
      <c r="AC40" s="145"/>
      <c r="AD40" s="153"/>
      <c r="AE40" s="154">
        <v>142544</v>
      </c>
      <c r="AF40" s="155">
        <v>82171</v>
      </c>
      <c r="AG40" s="155">
        <v>187600</v>
      </c>
      <c r="AH40" s="9">
        <f t="shared" si="3"/>
        <v>-134369</v>
      </c>
      <c r="AI40" s="111"/>
      <c r="AJ40" s="125" t="s">
        <v>175</v>
      </c>
    </row>
    <row r="41" spans="1:36">
      <c r="A41" s="117">
        <v>40</v>
      </c>
      <c r="B41" s="156">
        <v>215</v>
      </c>
      <c r="C41" s="143" t="s">
        <v>22</v>
      </c>
      <c r="D41" s="144"/>
      <c r="E41" s="145">
        <v>315</v>
      </c>
      <c r="F41" s="145">
        <v>313</v>
      </c>
      <c r="G41" s="145">
        <v>272</v>
      </c>
      <c r="H41" s="145">
        <v>342</v>
      </c>
      <c r="I41" s="146"/>
      <c r="J41" s="146"/>
      <c r="K41" s="146"/>
      <c r="L41" s="146">
        <v>302</v>
      </c>
      <c r="M41" s="147">
        <v>15</v>
      </c>
      <c r="N41" s="147">
        <v>267</v>
      </c>
      <c r="O41" s="148">
        <f t="shared" si="1"/>
        <v>1826</v>
      </c>
      <c r="P41" s="147">
        <v>390</v>
      </c>
      <c r="Q41" s="149">
        <f t="shared" si="0"/>
        <v>712140</v>
      </c>
      <c r="R41" s="150">
        <v>0</v>
      </c>
      <c r="S41" s="145"/>
      <c r="T41" s="145">
        <v>25000</v>
      </c>
      <c r="U41" s="145">
        <v>25000</v>
      </c>
      <c r="V41" s="145">
        <v>25000</v>
      </c>
      <c r="W41" s="145">
        <v>25000</v>
      </c>
      <c r="X41" s="146">
        <v>25000</v>
      </c>
      <c r="Y41" s="147">
        <v>25000</v>
      </c>
      <c r="Z41" s="151">
        <f t="shared" si="2"/>
        <v>150000</v>
      </c>
      <c r="AA41" s="152">
        <v>113127</v>
      </c>
      <c r="AB41" s="145"/>
      <c r="AC41" s="145">
        <v>-20000</v>
      </c>
      <c r="AD41" s="153">
        <f>30375+128246.79</f>
        <v>158621.78999999998</v>
      </c>
      <c r="AE41" s="154">
        <v>164739</v>
      </c>
      <c r="AF41" s="155">
        <v>71325</v>
      </c>
      <c r="AG41" s="155">
        <v>212417</v>
      </c>
      <c r="AH41" s="9">
        <f t="shared" si="3"/>
        <v>-138089.78999999998</v>
      </c>
      <c r="AI41" s="111"/>
      <c r="AJ41" s="125" t="s">
        <v>175</v>
      </c>
    </row>
    <row r="42" spans="1:36">
      <c r="A42" s="116">
        <v>41</v>
      </c>
      <c r="B42" s="156">
        <v>222</v>
      </c>
      <c r="C42" s="158" t="s">
        <v>166</v>
      </c>
      <c r="D42" s="144"/>
      <c r="E42" s="145"/>
      <c r="F42" s="145"/>
      <c r="G42" s="145"/>
      <c r="H42" s="145"/>
      <c r="I42" s="146"/>
      <c r="J42" s="146"/>
      <c r="K42" s="146"/>
      <c r="L42" s="146"/>
      <c r="M42" s="147"/>
      <c r="N42" s="147">
        <v>204</v>
      </c>
      <c r="O42" s="148">
        <f t="shared" si="1"/>
        <v>204</v>
      </c>
      <c r="P42" s="147">
        <v>420</v>
      </c>
      <c r="Q42" s="149">
        <f t="shared" si="0"/>
        <v>85680</v>
      </c>
      <c r="R42" s="150"/>
      <c r="S42" s="145"/>
      <c r="T42" s="145"/>
      <c r="U42" s="145"/>
      <c r="V42" s="145"/>
      <c r="W42" s="145"/>
      <c r="X42" s="146"/>
      <c r="Y42" s="147">
        <v>25000</v>
      </c>
      <c r="Z42" s="151">
        <f t="shared" si="2"/>
        <v>25000</v>
      </c>
      <c r="AA42" s="152"/>
      <c r="AB42" s="145"/>
      <c r="AC42" s="145"/>
      <c r="AD42" s="153"/>
      <c r="AE42" s="154"/>
      <c r="AF42" s="155"/>
      <c r="AG42" s="155">
        <v>153323</v>
      </c>
      <c r="AH42" s="9">
        <f t="shared" si="3"/>
        <v>-92643</v>
      </c>
      <c r="AI42" s="111"/>
      <c r="AJ42" s="125" t="s">
        <v>175</v>
      </c>
    </row>
    <row r="43" spans="1:36">
      <c r="A43" s="116">
        <v>42</v>
      </c>
      <c r="B43" s="156">
        <v>223</v>
      </c>
      <c r="C43" s="143" t="s">
        <v>51</v>
      </c>
      <c r="D43" s="144"/>
      <c r="E43" s="145">
        <v>335</v>
      </c>
      <c r="F43" s="145">
        <v>311</v>
      </c>
      <c r="G43" s="145">
        <v>294</v>
      </c>
      <c r="H43" s="145">
        <v>345</v>
      </c>
      <c r="I43" s="146"/>
      <c r="J43" s="146"/>
      <c r="K43" s="146"/>
      <c r="L43" s="146">
        <v>341</v>
      </c>
      <c r="M43" s="147">
        <v>20</v>
      </c>
      <c r="N43" s="147">
        <v>276</v>
      </c>
      <c r="O43" s="148">
        <f t="shared" si="1"/>
        <v>1922</v>
      </c>
      <c r="P43" s="147">
        <v>390</v>
      </c>
      <c r="Q43" s="149">
        <f t="shared" si="0"/>
        <v>749580</v>
      </c>
      <c r="R43" s="150">
        <v>0</v>
      </c>
      <c r="S43" s="145"/>
      <c r="T43" s="145">
        <v>25000</v>
      </c>
      <c r="U43" s="145">
        <v>25000</v>
      </c>
      <c r="V43" s="145">
        <v>25000</v>
      </c>
      <c r="W43" s="145">
        <v>25000</v>
      </c>
      <c r="X43" s="146">
        <v>25000</v>
      </c>
      <c r="Y43" s="147">
        <v>25000</v>
      </c>
      <c r="Z43" s="151">
        <f t="shared" si="2"/>
        <v>150000</v>
      </c>
      <c r="AA43" s="152">
        <v>142949</v>
      </c>
      <c r="AB43" s="145"/>
      <c r="AC43" s="145"/>
      <c r="AD43" s="153">
        <f t="shared" ref="AD43:AD53" si="6">24291+116379.88</f>
        <v>140670.88</v>
      </c>
      <c r="AE43" s="154">
        <v>142544</v>
      </c>
      <c r="AF43" s="155">
        <v>82171</v>
      </c>
      <c r="AG43" s="155">
        <v>187550</v>
      </c>
      <c r="AH43" s="9">
        <f t="shared" si="3"/>
        <v>-96304.88</v>
      </c>
      <c r="AI43" s="111"/>
      <c r="AJ43" s="125" t="s">
        <v>175</v>
      </c>
    </row>
    <row r="44" spans="1:36">
      <c r="A44" s="117">
        <v>43</v>
      </c>
      <c r="B44" s="156">
        <v>231</v>
      </c>
      <c r="C44" s="143" t="s">
        <v>39</v>
      </c>
      <c r="D44" s="144">
        <v>80</v>
      </c>
      <c r="E44" s="145">
        <v>301</v>
      </c>
      <c r="F44" s="145">
        <v>315</v>
      </c>
      <c r="G44" s="145">
        <v>299</v>
      </c>
      <c r="H44" s="145">
        <v>324</v>
      </c>
      <c r="I44" s="146">
        <v>63</v>
      </c>
      <c r="J44" s="146">
        <v>36</v>
      </c>
      <c r="K44" s="146">
        <v>16</v>
      </c>
      <c r="L44" s="146">
        <v>300</v>
      </c>
      <c r="M44" s="147"/>
      <c r="N44" s="147">
        <v>269</v>
      </c>
      <c r="O44" s="148">
        <f t="shared" si="1"/>
        <v>2003</v>
      </c>
      <c r="P44" s="147">
        <v>410</v>
      </c>
      <c r="Q44" s="149">
        <f t="shared" si="0"/>
        <v>821230</v>
      </c>
      <c r="R44" s="150">
        <v>22300</v>
      </c>
      <c r="S44" s="145">
        <v>5697</v>
      </c>
      <c r="T44" s="145">
        <v>25000</v>
      </c>
      <c r="U44" s="145">
        <v>25000</v>
      </c>
      <c r="V44" s="145">
        <v>25000</v>
      </c>
      <c r="W44" s="145">
        <v>25000</v>
      </c>
      <c r="X44" s="146">
        <v>25000</v>
      </c>
      <c r="Y44" s="147">
        <v>25000</v>
      </c>
      <c r="Z44" s="151">
        <f t="shared" si="2"/>
        <v>155697</v>
      </c>
      <c r="AA44" s="152">
        <v>99467</v>
      </c>
      <c r="AB44" s="145"/>
      <c r="AC44" s="145"/>
      <c r="AD44" s="153">
        <f t="shared" si="6"/>
        <v>140670.88</v>
      </c>
      <c r="AE44" s="154">
        <v>142545</v>
      </c>
      <c r="AF44" s="155">
        <v>82171</v>
      </c>
      <c r="AG44" s="155">
        <v>187542</v>
      </c>
      <c r="AH44" s="9">
        <f t="shared" si="3"/>
        <v>-9162.8800000000047</v>
      </c>
      <c r="AI44" s="111"/>
      <c r="AJ44" s="125" t="s">
        <v>175</v>
      </c>
    </row>
    <row r="45" spans="1:36">
      <c r="A45" s="116">
        <v>44</v>
      </c>
      <c r="B45" s="156">
        <v>232</v>
      </c>
      <c r="C45" s="143" t="s">
        <v>128</v>
      </c>
      <c r="D45" s="144"/>
      <c r="E45" s="145"/>
      <c r="F45" s="145"/>
      <c r="G45" s="145"/>
      <c r="H45" s="145">
        <v>341</v>
      </c>
      <c r="I45" s="146">
        <v>27</v>
      </c>
      <c r="J45" s="146">
        <v>8</v>
      </c>
      <c r="K45" s="146">
        <v>37</v>
      </c>
      <c r="L45" s="146">
        <v>391</v>
      </c>
      <c r="M45" s="147">
        <v>70</v>
      </c>
      <c r="N45" s="147">
        <v>280</v>
      </c>
      <c r="O45" s="148">
        <f t="shared" si="1"/>
        <v>1154</v>
      </c>
      <c r="P45" s="147">
        <v>400</v>
      </c>
      <c r="Q45" s="149">
        <f t="shared" si="0"/>
        <v>461600</v>
      </c>
      <c r="R45" s="150"/>
      <c r="S45" s="145"/>
      <c r="T45" s="145"/>
      <c r="U45" s="145"/>
      <c r="V45" s="145"/>
      <c r="W45" s="145">
        <v>25000</v>
      </c>
      <c r="X45" s="146">
        <v>25000</v>
      </c>
      <c r="Y45" s="147">
        <v>25000</v>
      </c>
      <c r="Z45" s="151">
        <f t="shared" si="2"/>
        <v>75000</v>
      </c>
      <c r="AA45" s="152"/>
      <c r="AB45" s="145">
        <v>50000</v>
      </c>
      <c r="AC45" s="145"/>
      <c r="AD45" s="153"/>
      <c r="AE45" s="154"/>
      <c r="AF45" s="155">
        <v>78324</v>
      </c>
      <c r="AG45" s="155">
        <v>187542</v>
      </c>
      <c r="AH45" s="163">
        <f t="shared" si="3"/>
        <v>70734</v>
      </c>
      <c r="AI45" s="111"/>
      <c r="AJ45" s="125" t="s">
        <v>175</v>
      </c>
    </row>
    <row r="46" spans="1:36">
      <c r="A46" s="116">
        <v>45</v>
      </c>
      <c r="B46" s="156">
        <v>233</v>
      </c>
      <c r="C46" s="143" t="s">
        <v>132</v>
      </c>
      <c r="D46" s="144"/>
      <c r="E46" s="145"/>
      <c r="F46" s="145"/>
      <c r="G46" s="145"/>
      <c r="H46" s="145">
        <v>325</v>
      </c>
      <c r="I46" s="146">
        <v>63</v>
      </c>
      <c r="J46" s="146">
        <v>36</v>
      </c>
      <c r="K46" s="146">
        <v>16</v>
      </c>
      <c r="L46" s="146">
        <v>292</v>
      </c>
      <c r="M46" s="147"/>
      <c r="N46" s="147">
        <v>265</v>
      </c>
      <c r="O46" s="148">
        <f t="shared" si="1"/>
        <v>997</v>
      </c>
      <c r="P46" s="147">
        <v>450</v>
      </c>
      <c r="Q46" s="149">
        <f t="shared" si="0"/>
        <v>448650</v>
      </c>
      <c r="R46" s="150"/>
      <c r="S46" s="145"/>
      <c r="T46" s="145"/>
      <c r="U46" s="145"/>
      <c r="V46" s="145"/>
      <c r="W46" s="145">
        <v>25000</v>
      </c>
      <c r="X46" s="146">
        <v>25000</v>
      </c>
      <c r="Y46" s="147">
        <v>25000</v>
      </c>
      <c r="Z46" s="151">
        <f t="shared" si="2"/>
        <v>75000</v>
      </c>
      <c r="AA46" s="152"/>
      <c r="AB46" s="145">
        <v>60000</v>
      </c>
      <c r="AC46" s="145"/>
      <c r="AD46" s="153"/>
      <c r="AE46" s="154"/>
      <c r="AF46" s="155">
        <v>78324</v>
      </c>
      <c r="AG46" s="155">
        <v>187542</v>
      </c>
      <c r="AH46" s="163">
        <f t="shared" si="3"/>
        <v>47784</v>
      </c>
      <c r="AI46" s="111"/>
      <c r="AJ46" s="125" t="s">
        <v>175</v>
      </c>
    </row>
    <row r="47" spans="1:36">
      <c r="A47" s="117">
        <v>46</v>
      </c>
      <c r="B47" s="156">
        <v>240</v>
      </c>
      <c r="C47" s="143" t="s">
        <v>115</v>
      </c>
      <c r="D47" s="144"/>
      <c r="E47" s="145"/>
      <c r="F47" s="145"/>
      <c r="G47" s="145"/>
      <c r="H47" s="145">
        <v>286</v>
      </c>
      <c r="I47" s="146">
        <v>53</v>
      </c>
      <c r="J47" s="146">
        <v>36</v>
      </c>
      <c r="K47" s="146">
        <v>16</v>
      </c>
      <c r="L47" s="146">
        <v>260</v>
      </c>
      <c r="M47" s="147">
        <v>14</v>
      </c>
      <c r="N47" s="147">
        <v>232</v>
      </c>
      <c r="O47" s="148">
        <f t="shared" si="1"/>
        <v>897</v>
      </c>
      <c r="P47" s="147">
        <v>410</v>
      </c>
      <c r="Q47" s="149">
        <f t="shared" si="0"/>
        <v>367770</v>
      </c>
      <c r="R47" s="150"/>
      <c r="S47" s="145"/>
      <c r="T47" s="145"/>
      <c r="U47" s="145"/>
      <c r="V47" s="145"/>
      <c r="W47" s="145">
        <v>25000</v>
      </c>
      <c r="X47" s="146">
        <v>25000</v>
      </c>
      <c r="Y47" s="147">
        <v>25000</v>
      </c>
      <c r="Z47" s="151">
        <f t="shared" si="2"/>
        <v>75000</v>
      </c>
      <c r="AA47" s="152"/>
      <c r="AB47" s="145">
        <v>40000</v>
      </c>
      <c r="AC47" s="145"/>
      <c r="AD47" s="153"/>
      <c r="AE47" s="154"/>
      <c r="AF47" s="155">
        <v>80324</v>
      </c>
      <c r="AG47" s="155">
        <v>187542</v>
      </c>
      <c r="AH47" s="163">
        <f t="shared" si="3"/>
        <v>-15096</v>
      </c>
      <c r="AI47" s="111"/>
      <c r="AJ47" s="125" t="s">
        <v>175</v>
      </c>
    </row>
    <row r="48" spans="1:36">
      <c r="A48" s="116">
        <v>47</v>
      </c>
      <c r="B48" s="156">
        <v>243</v>
      </c>
      <c r="C48" s="157" t="s">
        <v>169</v>
      </c>
      <c r="D48" s="144"/>
      <c r="E48" s="145"/>
      <c r="F48" s="145"/>
      <c r="G48" s="145"/>
      <c r="H48" s="145"/>
      <c r="I48" s="146">
        <v>27</v>
      </c>
      <c r="J48" s="146">
        <v>16</v>
      </c>
      <c r="K48" s="146"/>
      <c r="L48" s="146"/>
      <c r="M48" s="147">
        <v>70</v>
      </c>
      <c r="N48" s="147">
        <v>303</v>
      </c>
      <c r="O48" s="148">
        <f t="shared" si="1"/>
        <v>416</v>
      </c>
      <c r="P48" s="147">
        <v>430</v>
      </c>
      <c r="Q48" s="149">
        <f t="shared" si="0"/>
        <v>178880</v>
      </c>
      <c r="R48" s="150"/>
      <c r="S48" s="145"/>
      <c r="T48" s="145"/>
      <c r="U48" s="145"/>
      <c r="V48" s="145"/>
      <c r="W48" s="145"/>
      <c r="X48" s="146"/>
      <c r="Y48" s="147">
        <v>25000</v>
      </c>
      <c r="Z48" s="151">
        <f t="shared" si="2"/>
        <v>25000</v>
      </c>
      <c r="AA48" s="152"/>
      <c r="AB48" s="145"/>
      <c r="AC48" s="145"/>
      <c r="AD48" s="153"/>
      <c r="AE48" s="154"/>
      <c r="AF48" s="155"/>
      <c r="AG48" s="155">
        <v>151390</v>
      </c>
      <c r="AH48" s="163">
        <f t="shared" si="3"/>
        <v>2490</v>
      </c>
      <c r="AI48" s="111"/>
      <c r="AJ48" s="125" t="s">
        <v>175</v>
      </c>
    </row>
    <row r="49" spans="1:36" s="79" customFormat="1">
      <c r="A49" s="116">
        <v>48</v>
      </c>
      <c r="B49" s="156">
        <v>274</v>
      </c>
      <c r="C49" s="143" t="s">
        <v>142</v>
      </c>
      <c r="D49" s="144"/>
      <c r="E49" s="145"/>
      <c r="F49" s="145"/>
      <c r="G49" s="145"/>
      <c r="H49" s="145"/>
      <c r="I49" s="146"/>
      <c r="J49" s="146"/>
      <c r="K49" s="146"/>
      <c r="L49" s="146"/>
      <c r="M49" s="147">
        <v>20</v>
      </c>
      <c r="N49" s="147">
        <v>276</v>
      </c>
      <c r="O49" s="148">
        <f t="shared" si="1"/>
        <v>296</v>
      </c>
      <c r="P49" s="147">
        <v>350</v>
      </c>
      <c r="Q49" s="149">
        <f t="shared" si="0"/>
        <v>103600</v>
      </c>
      <c r="R49" s="150"/>
      <c r="S49" s="145"/>
      <c r="T49" s="145"/>
      <c r="U49" s="145"/>
      <c r="V49" s="145"/>
      <c r="W49" s="145"/>
      <c r="X49" s="146"/>
      <c r="Y49" s="147">
        <v>25000</v>
      </c>
      <c r="Z49" s="151">
        <f t="shared" si="2"/>
        <v>25000</v>
      </c>
      <c r="AA49" s="152"/>
      <c r="AB49" s="145"/>
      <c r="AC49" s="145"/>
      <c r="AD49" s="153"/>
      <c r="AE49" s="154"/>
      <c r="AF49" s="155"/>
      <c r="AG49" s="155">
        <v>187542</v>
      </c>
      <c r="AH49" s="9">
        <f t="shared" si="3"/>
        <v>-108942</v>
      </c>
      <c r="AI49" s="111"/>
      <c r="AJ49" s="125" t="s">
        <v>175</v>
      </c>
    </row>
    <row r="50" spans="1:36">
      <c r="A50" s="117">
        <v>49</v>
      </c>
      <c r="B50" s="156">
        <v>277</v>
      </c>
      <c r="C50" s="143" t="s">
        <v>40</v>
      </c>
      <c r="D50" s="144"/>
      <c r="E50" s="145"/>
      <c r="F50" s="145"/>
      <c r="G50" s="145"/>
      <c r="H50" s="145">
        <v>310</v>
      </c>
      <c r="I50" s="146"/>
      <c r="J50" s="146"/>
      <c r="K50" s="146"/>
      <c r="L50" s="146">
        <v>292</v>
      </c>
      <c r="M50" s="147">
        <v>20</v>
      </c>
      <c r="N50" s="147">
        <v>291</v>
      </c>
      <c r="O50" s="148">
        <f t="shared" si="1"/>
        <v>913</v>
      </c>
      <c r="P50" s="147">
        <v>360</v>
      </c>
      <c r="Q50" s="149">
        <f t="shared" si="0"/>
        <v>328680</v>
      </c>
      <c r="R50" s="150">
        <v>0</v>
      </c>
      <c r="S50" s="145"/>
      <c r="T50" s="145"/>
      <c r="U50" s="145"/>
      <c r="V50" s="145"/>
      <c r="W50" s="145">
        <v>25000</v>
      </c>
      <c r="X50" s="146">
        <v>25000</v>
      </c>
      <c r="Y50" s="147">
        <v>25000</v>
      </c>
      <c r="Z50" s="151">
        <f t="shared" si="2"/>
        <v>75000</v>
      </c>
      <c r="AA50" s="152"/>
      <c r="AB50" s="145"/>
      <c r="AC50" s="145"/>
      <c r="AD50" s="153"/>
      <c r="AE50" s="154">
        <v>142544</v>
      </c>
      <c r="AF50" s="155">
        <v>82171</v>
      </c>
      <c r="AG50" s="155">
        <v>187542</v>
      </c>
      <c r="AH50" s="9">
        <f t="shared" si="3"/>
        <v>-158577</v>
      </c>
      <c r="AI50" s="111"/>
      <c r="AJ50" s="125" t="s">
        <v>175</v>
      </c>
    </row>
    <row r="51" spans="1:36">
      <c r="A51" s="116">
        <v>50</v>
      </c>
      <c r="B51" s="156">
        <v>278</v>
      </c>
      <c r="C51" s="143" t="s">
        <v>24</v>
      </c>
      <c r="D51" s="144"/>
      <c r="E51" s="145"/>
      <c r="F51" s="145"/>
      <c r="G51" s="145">
        <v>45</v>
      </c>
      <c r="H51" s="145">
        <v>304</v>
      </c>
      <c r="I51" s="146"/>
      <c r="J51" s="146"/>
      <c r="K51" s="146"/>
      <c r="L51" s="146">
        <v>368</v>
      </c>
      <c r="M51" s="147"/>
      <c r="N51" s="147">
        <v>353</v>
      </c>
      <c r="O51" s="148">
        <f t="shared" si="1"/>
        <v>1070</v>
      </c>
      <c r="P51" s="147">
        <v>360</v>
      </c>
      <c r="Q51" s="149">
        <f t="shared" si="0"/>
        <v>385200</v>
      </c>
      <c r="R51" s="150">
        <v>0</v>
      </c>
      <c r="S51" s="145"/>
      <c r="T51" s="145"/>
      <c r="U51" s="145"/>
      <c r="V51" s="145"/>
      <c r="W51" s="145">
        <v>25000</v>
      </c>
      <c r="X51" s="146">
        <v>25000</v>
      </c>
      <c r="Y51" s="147">
        <v>25000</v>
      </c>
      <c r="Z51" s="151">
        <f t="shared" si="2"/>
        <v>75000</v>
      </c>
      <c r="AA51" s="152"/>
      <c r="AB51" s="145"/>
      <c r="AC51" s="145"/>
      <c r="AD51" s="153">
        <v>-15000</v>
      </c>
      <c r="AE51" s="154">
        <v>146082</v>
      </c>
      <c r="AF51" s="155">
        <v>84255</v>
      </c>
      <c r="AG51" s="155">
        <v>188031</v>
      </c>
      <c r="AH51" s="9">
        <f t="shared" si="3"/>
        <v>-93168</v>
      </c>
      <c r="AI51" s="111"/>
      <c r="AJ51" s="125" t="s">
        <v>175</v>
      </c>
    </row>
    <row r="52" spans="1:36">
      <c r="A52" s="116">
        <v>51</v>
      </c>
      <c r="B52" s="156">
        <v>279</v>
      </c>
      <c r="C52" s="143" t="s">
        <v>37</v>
      </c>
      <c r="D52" s="144"/>
      <c r="E52" s="145">
        <v>307</v>
      </c>
      <c r="F52" s="145">
        <v>314</v>
      </c>
      <c r="G52" s="145">
        <v>293</v>
      </c>
      <c r="H52" s="145">
        <v>267</v>
      </c>
      <c r="I52" s="146"/>
      <c r="J52" s="146"/>
      <c r="K52" s="146"/>
      <c r="L52" s="146">
        <v>333</v>
      </c>
      <c r="M52" s="147">
        <v>90</v>
      </c>
      <c r="N52" s="147">
        <v>270</v>
      </c>
      <c r="O52" s="148">
        <f t="shared" si="1"/>
        <v>1874</v>
      </c>
      <c r="P52" s="147">
        <v>400</v>
      </c>
      <c r="Q52" s="149">
        <f t="shared" si="0"/>
        <v>749600</v>
      </c>
      <c r="R52" s="150">
        <v>0</v>
      </c>
      <c r="S52" s="145"/>
      <c r="T52" s="145">
        <v>25000</v>
      </c>
      <c r="U52" s="145">
        <v>25000</v>
      </c>
      <c r="V52" s="145">
        <v>25000</v>
      </c>
      <c r="W52" s="145">
        <v>25000</v>
      </c>
      <c r="X52" s="146">
        <v>25000</v>
      </c>
      <c r="Y52" s="147">
        <v>25000</v>
      </c>
      <c r="Z52" s="151">
        <f t="shared" si="2"/>
        <v>150000</v>
      </c>
      <c r="AA52" s="152">
        <v>134145</v>
      </c>
      <c r="AB52" s="145"/>
      <c r="AC52" s="145"/>
      <c r="AD52" s="153">
        <f t="shared" si="6"/>
        <v>140670.88</v>
      </c>
      <c r="AE52" s="154">
        <v>142544</v>
      </c>
      <c r="AF52" s="155">
        <v>82171</v>
      </c>
      <c r="AG52" s="155">
        <v>187542</v>
      </c>
      <c r="AH52" s="9">
        <f t="shared" si="3"/>
        <v>-87472.88</v>
      </c>
      <c r="AI52" s="111"/>
      <c r="AJ52" s="125" t="s">
        <v>175</v>
      </c>
    </row>
    <row r="53" spans="1:36">
      <c r="A53" s="117">
        <v>52</v>
      </c>
      <c r="B53" s="156">
        <v>284</v>
      </c>
      <c r="C53" s="143" t="s">
        <v>28</v>
      </c>
      <c r="D53" s="144"/>
      <c r="E53" s="145">
        <v>349</v>
      </c>
      <c r="F53" s="145">
        <v>321</v>
      </c>
      <c r="G53" s="145">
        <v>318</v>
      </c>
      <c r="H53" s="145">
        <v>306</v>
      </c>
      <c r="I53" s="146">
        <v>58</v>
      </c>
      <c r="J53" s="146">
        <v>36</v>
      </c>
      <c r="K53" s="146">
        <v>16</v>
      </c>
      <c r="L53" s="146">
        <v>297</v>
      </c>
      <c r="M53" s="147"/>
      <c r="N53" s="147">
        <v>254</v>
      </c>
      <c r="O53" s="148">
        <f t="shared" si="1"/>
        <v>1955</v>
      </c>
      <c r="P53" s="147">
        <v>420</v>
      </c>
      <c r="Q53" s="149">
        <f t="shared" si="0"/>
        <v>821100</v>
      </c>
      <c r="R53" s="150">
        <v>0</v>
      </c>
      <c r="S53" s="145"/>
      <c r="T53" s="145">
        <v>25000</v>
      </c>
      <c r="U53" s="145">
        <v>25000</v>
      </c>
      <c r="V53" s="145">
        <v>25000</v>
      </c>
      <c r="W53" s="145">
        <v>25000</v>
      </c>
      <c r="X53" s="146">
        <v>25000</v>
      </c>
      <c r="Y53" s="147">
        <v>25000</v>
      </c>
      <c r="Z53" s="151">
        <f t="shared" si="2"/>
        <v>150000</v>
      </c>
      <c r="AA53" s="152">
        <v>142949</v>
      </c>
      <c r="AB53" s="145">
        <v>10000</v>
      </c>
      <c r="AC53" s="145"/>
      <c r="AD53" s="153">
        <f t="shared" si="6"/>
        <v>140670.88</v>
      </c>
      <c r="AE53" s="154">
        <v>146082</v>
      </c>
      <c r="AF53" s="155">
        <v>84255</v>
      </c>
      <c r="AG53" s="155">
        <v>187542</v>
      </c>
      <c r="AH53" s="9">
        <f t="shared" si="3"/>
        <v>-40398.880000000005</v>
      </c>
      <c r="AI53" s="111"/>
      <c r="AJ53" s="125" t="s">
        <v>175</v>
      </c>
    </row>
    <row r="54" spans="1:36">
      <c r="A54" s="116">
        <v>53</v>
      </c>
      <c r="B54" s="156">
        <v>285</v>
      </c>
      <c r="C54" s="143" t="s">
        <v>79</v>
      </c>
      <c r="D54" s="144"/>
      <c r="E54" s="145"/>
      <c r="F54" s="145"/>
      <c r="G54" s="145"/>
      <c r="H54" s="145">
        <v>314</v>
      </c>
      <c r="I54" s="146">
        <v>58</v>
      </c>
      <c r="J54" s="146">
        <v>36</v>
      </c>
      <c r="K54" s="146">
        <v>16</v>
      </c>
      <c r="L54" s="146">
        <v>269</v>
      </c>
      <c r="M54" s="147">
        <v>25</v>
      </c>
      <c r="N54" s="147">
        <v>273</v>
      </c>
      <c r="O54" s="148">
        <f t="shared" si="1"/>
        <v>991</v>
      </c>
      <c r="P54" s="147">
        <v>350</v>
      </c>
      <c r="Q54" s="149">
        <f t="shared" si="0"/>
        <v>346850</v>
      </c>
      <c r="R54" s="150">
        <v>0</v>
      </c>
      <c r="S54" s="145"/>
      <c r="T54" s="145"/>
      <c r="U54" s="145"/>
      <c r="V54" s="145"/>
      <c r="W54" s="145">
        <v>25000</v>
      </c>
      <c r="X54" s="146">
        <v>25000</v>
      </c>
      <c r="Y54" s="147">
        <v>25000</v>
      </c>
      <c r="Z54" s="151">
        <f t="shared" si="2"/>
        <v>75000</v>
      </c>
      <c r="AA54" s="152"/>
      <c r="AB54" s="145"/>
      <c r="AC54" s="145"/>
      <c r="AD54" s="153"/>
      <c r="AE54" s="154">
        <v>142544</v>
      </c>
      <c r="AF54" s="155">
        <v>82171</v>
      </c>
      <c r="AG54" s="155">
        <v>185160</v>
      </c>
      <c r="AH54" s="9">
        <f t="shared" si="3"/>
        <v>-138025</v>
      </c>
      <c r="AI54" s="111"/>
      <c r="AJ54" s="125" t="s">
        <v>175</v>
      </c>
    </row>
    <row r="55" spans="1:36">
      <c r="A55" s="116">
        <v>54</v>
      </c>
      <c r="B55" s="156">
        <v>287</v>
      </c>
      <c r="C55" s="143" t="s">
        <v>62</v>
      </c>
      <c r="D55" s="144"/>
      <c r="E55" s="145"/>
      <c r="F55" s="145"/>
      <c r="G55" s="145"/>
      <c r="H55" s="145"/>
      <c r="I55" s="146"/>
      <c r="J55" s="146"/>
      <c r="K55" s="146"/>
      <c r="L55" s="146"/>
      <c r="M55" s="147"/>
      <c r="N55" s="147">
        <v>277</v>
      </c>
      <c r="O55" s="148">
        <f t="shared" ref="O55:O88" si="7">D55+E55+F55+G55+H55+I55+J55+K55+L55+M55+N55</f>
        <v>277</v>
      </c>
      <c r="P55" s="147">
        <v>380</v>
      </c>
      <c r="Q55" s="149">
        <f t="shared" si="0"/>
        <v>105260</v>
      </c>
      <c r="R55" s="150">
        <v>0</v>
      </c>
      <c r="S55" s="145"/>
      <c r="T55" s="145"/>
      <c r="U55" s="145"/>
      <c r="V55" s="145"/>
      <c r="W55" s="145"/>
      <c r="X55" s="146"/>
      <c r="Y55" s="147">
        <v>25000</v>
      </c>
      <c r="Z55" s="151">
        <f t="shared" ref="Z55:Z88" si="8">S55+T55+U55+V55+W55+X55+Y55</f>
        <v>25000</v>
      </c>
      <c r="AA55" s="152"/>
      <c r="AB55" s="145"/>
      <c r="AC55" s="145"/>
      <c r="AD55" s="153"/>
      <c r="AE55" s="154"/>
      <c r="AF55" s="155"/>
      <c r="AG55" s="155">
        <v>212300</v>
      </c>
      <c r="AH55" s="9">
        <f t="shared" ref="AH55:AH88" si="9">Q55-R55-Z55-AA55-AB55-AC55-AD55-AE55-AF55-AG55</f>
        <v>-132040</v>
      </c>
      <c r="AI55" s="111"/>
      <c r="AJ55" s="125" t="s">
        <v>175</v>
      </c>
    </row>
    <row r="56" spans="1:36">
      <c r="A56" s="117">
        <v>55</v>
      </c>
      <c r="B56" s="156">
        <v>288</v>
      </c>
      <c r="C56" s="143" t="s">
        <v>16</v>
      </c>
      <c r="D56" s="144"/>
      <c r="E56" s="145"/>
      <c r="F56" s="145"/>
      <c r="G56" s="145"/>
      <c r="H56" s="145"/>
      <c r="I56" s="146"/>
      <c r="J56" s="146"/>
      <c r="K56" s="146"/>
      <c r="L56" s="146"/>
      <c r="M56" s="147">
        <v>80</v>
      </c>
      <c r="N56" s="147">
        <v>260</v>
      </c>
      <c r="O56" s="148">
        <f t="shared" si="7"/>
        <v>340</v>
      </c>
      <c r="P56" s="147">
        <v>370</v>
      </c>
      <c r="Q56" s="149">
        <f t="shared" si="0"/>
        <v>125800</v>
      </c>
      <c r="R56" s="150">
        <v>0</v>
      </c>
      <c r="S56" s="145"/>
      <c r="T56" s="145"/>
      <c r="U56" s="145"/>
      <c r="V56" s="145"/>
      <c r="W56" s="145"/>
      <c r="X56" s="146"/>
      <c r="Y56" s="147">
        <v>25000</v>
      </c>
      <c r="Z56" s="151">
        <f t="shared" si="8"/>
        <v>25000</v>
      </c>
      <c r="AA56" s="152"/>
      <c r="AB56" s="145"/>
      <c r="AC56" s="145"/>
      <c r="AD56" s="153"/>
      <c r="AE56" s="154"/>
      <c r="AF56" s="155"/>
      <c r="AG56" s="155">
        <v>187542</v>
      </c>
      <c r="AH56" s="9">
        <f t="shared" si="9"/>
        <v>-86742</v>
      </c>
      <c r="AI56" s="111"/>
      <c r="AJ56" s="125" t="s">
        <v>175</v>
      </c>
    </row>
    <row r="57" spans="1:36">
      <c r="A57" s="116">
        <v>56</v>
      </c>
      <c r="B57" s="156">
        <v>290</v>
      </c>
      <c r="C57" s="143" t="s">
        <v>90</v>
      </c>
      <c r="D57" s="144"/>
      <c r="E57" s="145"/>
      <c r="F57" s="145"/>
      <c r="G57" s="145"/>
      <c r="H57" s="145">
        <v>257</v>
      </c>
      <c r="I57" s="146"/>
      <c r="J57" s="146"/>
      <c r="K57" s="146"/>
      <c r="L57" s="146">
        <v>169</v>
      </c>
      <c r="M57" s="147">
        <v>20</v>
      </c>
      <c r="N57" s="147">
        <v>240</v>
      </c>
      <c r="O57" s="148">
        <f t="shared" si="7"/>
        <v>686</v>
      </c>
      <c r="P57" s="147">
        <v>390</v>
      </c>
      <c r="Q57" s="149">
        <f t="shared" si="0"/>
        <v>267540</v>
      </c>
      <c r="R57" s="150">
        <v>0</v>
      </c>
      <c r="S57" s="145"/>
      <c r="T57" s="145"/>
      <c r="U57" s="145"/>
      <c r="V57" s="145"/>
      <c r="W57" s="145">
        <v>12500</v>
      </c>
      <c r="X57" s="146">
        <v>25000</v>
      </c>
      <c r="Y57" s="147">
        <v>25000</v>
      </c>
      <c r="Z57" s="151">
        <f t="shared" si="8"/>
        <v>62500</v>
      </c>
      <c r="AA57" s="152"/>
      <c r="AB57" s="145"/>
      <c r="AC57" s="145"/>
      <c r="AD57" s="153">
        <v>-20000</v>
      </c>
      <c r="AE57" s="154">
        <v>143723</v>
      </c>
      <c r="AF57" s="155">
        <v>42308</v>
      </c>
      <c r="AG57" s="155">
        <v>187542</v>
      </c>
      <c r="AH57" s="9">
        <f t="shared" si="9"/>
        <v>-148533</v>
      </c>
      <c r="AI57" s="111"/>
      <c r="AJ57" s="125" t="s">
        <v>175</v>
      </c>
    </row>
    <row r="58" spans="1:36">
      <c r="A58" s="116">
        <v>57</v>
      </c>
      <c r="B58" s="156">
        <v>291</v>
      </c>
      <c r="C58" s="143" t="s">
        <v>67</v>
      </c>
      <c r="D58" s="144"/>
      <c r="E58" s="145"/>
      <c r="F58" s="145"/>
      <c r="G58" s="145"/>
      <c r="H58" s="145">
        <v>305</v>
      </c>
      <c r="I58" s="146">
        <v>58</v>
      </c>
      <c r="J58" s="146">
        <v>36</v>
      </c>
      <c r="K58" s="146">
        <v>16</v>
      </c>
      <c r="L58" s="146">
        <v>294</v>
      </c>
      <c r="M58" s="147"/>
      <c r="N58" s="147">
        <v>253</v>
      </c>
      <c r="O58" s="148">
        <f t="shared" si="7"/>
        <v>962</v>
      </c>
      <c r="P58" s="147">
        <v>350</v>
      </c>
      <c r="Q58" s="149">
        <f t="shared" si="0"/>
        <v>336700</v>
      </c>
      <c r="R58" s="150">
        <v>0</v>
      </c>
      <c r="S58" s="145"/>
      <c r="T58" s="145"/>
      <c r="U58" s="145"/>
      <c r="V58" s="145"/>
      <c r="W58" s="145">
        <v>25000</v>
      </c>
      <c r="X58" s="146">
        <v>25000</v>
      </c>
      <c r="Y58" s="147">
        <v>25000</v>
      </c>
      <c r="Z58" s="151">
        <f t="shared" si="8"/>
        <v>75000</v>
      </c>
      <c r="AA58" s="152"/>
      <c r="AB58" s="145"/>
      <c r="AC58" s="145"/>
      <c r="AD58" s="153"/>
      <c r="AE58" s="154">
        <v>142544</v>
      </c>
      <c r="AF58" s="155">
        <v>82171</v>
      </c>
      <c r="AG58" s="155">
        <v>187542</v>
      </c>
      <c r="AH58" s="9">
        <f t="shared" si="9"/>
        <v>-150557</v>
      </c>
      <c r="AI58" s="111"/>
      <c r="AJ58" s="125" t="s">
        <v>175</v>
      </c>
    </row>
    <row r="59" spans="1:36">
      <c r="A59" s="117">
        <v>58</v>
      </c>
      <c r="B59" s="156">
        <v>295</v>
      </c>
      <c r="C59" s="143" t="s">
        <v>99</v>
      </c>
      <c r="D59" s="144"/>
      <c r="E59" s="145"/>
      <c r="F59" s="145"/>
      <c r="G59" s="145"/>
      <c r="H59" s="145">
        <v>277</v>
      </c>
      <c r="I59" s="146">
        <v>63</v>
      </c>
      <c r="J59" s="146">
        <v>36</v>
      </c>
      <c r="K59" s="146">
        <v>16</v>
      </c>
      <c r="L59" s="146">
        <v>278</v>
      </c>
      <c r="M59" s="147"/>
      <c r="N59" s="147">
        <v>262</v>
      </c>
      <c r="O59" s="148">
        <f t="shared" si="7"/>
        <v>932</v>
      </c>
      <c r="P59" s="147">
        <v>350</v>
      </c>
      <c r="Q59" s="149">
        <f t="shared" si="0"/>
        <v>326200</v>
      </c>
      <c r="R59" s="150">
        <v>0</v>
      </c>
      <c r="S59" s="145"/>
      <c r="T59" s="145"/>
      <c r="U59" s="145"/>
      <c r="V59" s="145"/>
      <c r="W59" s="145">
        <v>25000</v>
      </c>
      <c r="X59" s="146">
        <v>25000</v>
      </c>
      <c r="Y59" s="147">
        <v>25000</v>
      </c>
      <c r="Z59" s="151">
        <f t="shared" si="8"/>
        <v>75000</v>
      </c>
      <c r="AA59" s="152"/>
      <c r="AB59" s="145"/>
      <c r="AC59" s="145"/>
      <c r="AD59" s="153">
        <v>-25000</v>
      </c>
      <c r="AE59" s="154">
        <v>142544</v>
      </c>
      <c r="AF59" s="155">
        <v>82171</v>
      </c>
      <c r="AG59" s="155">
        <v>187542</v>
      </c>
      <c r="AH59" s="9">
        <f t="shared" si="9"/>
        <v>-136057</v>
      </c>
      <c r="AI59" s="111"/>
      <c r="AJ59" s="125" t="s">
        <v>175</v>
      </c>
    </row>
    <row r="60" spans="1:36">
      <c r="A60" s="116">
        <v>59</v>
      </c>
      <c r="B60" s="156">
        <v>296</v>
      </c>
      <c r="C60" s="143" t="s">
        <v>66</v>
      </c>
      <c r="D60" s="144"/>
      <c r="E60" s="145">
        <v>350</v>
      </c>
      <c r="F60" s="145">
        <v>308</v>
      </c>
      <c r="G60" s="145">
        <v>301</v>
      </c>
      <c r="H60" s="145">
        <v>318</v>
      </c>
      <c r="I60" s="146">
        <v>63</v>
      </c>
      <c r="J60" s="146">
        <v>36</v>
      </c>
      <c r="K60" s="146">
        <v>16</v>
      </c>
      <c r="L60" s="146">
        <v>299</v>
      </c>
      <c r="M60" s="147"/>
      <c r="N60" s="147">
        <v>262</v>
      </c>
      <c r="O60" s="148">
        <f t="shared" si="7"/>
        <v>1953</v>
      </c>
      <c r="P60" s="147">
        <v>410</v>
      </c>
      <c r="Q60" s="149">
        <f t="shared" si="0"/>
        <v>800730</v>
      </c>
      <c r="R60" s="150">
        <v>0</v>
      </c>
      <c r="S60" s="145"/>
      <c r="T60" s="145">
        <v>25000</v>
      </c>
      <c r="U60" s="145">
        <v>25000</v>
      </c>
      <c r="V60" s="145">
        <v>25000</v>
      </c>
      <c r="W60" s="145">
        <v>25000</v>
      </c>
      <c r="X60" s="146">
        <v>25000</v>
      </c>
      <c r="Y60" s="147">
        <v>25000</v>
      </c>
      <c r="Z60" s="151">
        <f t="shared" si="8"/>
        <v>150000</v>
      </c>
      <c r="AA60" s="152">
        <v>142949</v>
      </c>
      <c r="AB60" s="145">
        <v>6300</v>
      </c>
      <c r="AC60" s="145"/>
      <c r="AD60" s="153">
        <f t="shared" ref="AD60:AD61" si="10">24291+116379.88</f>
        <v>140670.88</v>
      </c>
      <c r="AE60" s="154">
        <v>142544</v>
      </c>
      <c r="AF60" s="155">
        <v>82171</v>
      </c>
      <c r="AG60" s="155">
        <v>187542</v>
      </c>
      <c r="AH60" s="9">
        <f t="shared" si="9"/>
        <v>-51446.880000000005</v>
      </c>
      <c r="AI60" s="111"/>
      <c r="AJ60" s="125" t="s">
        <v>175</v>
      </c>
    </row>
    <row r="61" spans="1:36">
      <c r="A61" s="116">
        <v>60</v>
      </c>
      <c r="B61" s="156">
        <v>299</v>
      </c>
      <c r="C61" s="143" t="s">
        <v>38</v>
      </c>
      <c r="D61" s="144"/>
      <c r="E61" s="145">
        <v>254</v>
      </c>
      <c r="F61" s="145">
        <v>300</v>
      </c>
      <c r="G61" s="145">
        <v>320</v>
      </c>
      <c r="H61" s="145">
        <v>295</v>
      </c>
      <c r="I61" s="146"/>
      <c r="J61" s="146"/>
      <c r="K61" s="146"/>
      <c r="L61" s="146">
        <v>290</v>
      </c>
      <c r="M61" s="147">
        <v>20</v>
      </c>
      <c r="N61" s="147">
        <v>263</v>
      </c>
      <c r="O61" s="148">
        <f t="shared" si="7"/>
        <v>1742</v>
      </c>
      <c r="P61" s="147">
        <v>370</v>
      </c>
      <c r="Q61" s="149">
        <f t="shared" si="0"/>
        <v>644540</v>
      </c>
      <c r="R61" s="150">
        <v>0</v>
      </c>
      <c r="S61" s="145"/>
      <c r="T61" s="145">
        <v>25000</v>
      </c>
      <c r="U61" s="145">
        <v>25000</v>
      </c>
      <c r="V61" s="145">
        <v>25000</v>
      </c>
      <c r="W61" s="145">
        <v>25000</v>
      </c>
      <c r="X61" s="146">
        <v>25000</v>
      </c>
      <c r="Y61" s="147">
        <v>25000</v>
      </c>
      <c r="Z61" s="151">
        <f t="shared" si="8"/>
        <v>150000</v>
      </c>
      <c r="AA61" s="152">
        <v>134145</v>
      </c>
      <c r="AB61" s="145"/>
      <c r="AC61" s="145">
        <v>-24000</v>
      </c>
      <c r="AD61" s="153">
        <f t="shared" si="10"/>
        <v>140670.88</v>
      </c>
      <c r="AE61" s="154">
        <v>142544</v>
      </c>
      <c r="AF61" s="155">
        <v>82171</v>
      </c>
      <c r="AG61" s="155">
        <v>187550</v>
      </c>
      <c r="AH61" s="9">
        <f t="shared" si="9"/>
        <v>-168540.88</v>
      </c>
      <c r="AI61" s="111"/>
      <c r="AJ61" s="166" t="s">
        <v>177</v>
      </c>
    </row>
    <row r="62" spans="1:36">
      <c r="A62" s="117">
        <v>61</v>
      </c>
      <c r="B62" s="156">
        <v>300</v>
      </c>
      <c r="C62" s="143" t="s">
        <v>15</v>
      </c>
      <c r="D62" s="144">
        <v>18</v>
      </c>
      <c r="E62" s="145"/>
      <c r="F62" s="145"/>
      <c r="G62" s="145"/>
      <c r="H62" s="145">
        <v>353</v>
      </c>
      <c r="I62" s="146">
        <v>15</v>
      </c>
      <c r="J62" s="146">
        <v>16</v>
      </c>
      <c r="K62" s="146">
        <v>30</v>
      </c>
      <c r="L62" s="146">
        <v>343</v>
      </c>
      <c r="M62" s="147">
        <v>70</v>
      </c>
      <c r="N62" s="147">
        <v>300</v>
      </c>
      <c r="O62" s="148">
        <f t="shared" si="7"/>
        <v>1145</v>
      </c>
      <c r="P62" s="147">
        <v>380</v>
      </c>
      <c r="Q62" s="149">
        <f t="shared" si="0"/>
        <v>435100</v>
      </c>
      <c r="R62" s="150">
        <v>0</v>
      </c>
      <c r="S62" s="145"/>
      <c r="T62" s="145"/>
      <c r="U62" s="145"/>
      <c r="V62" s="145"/>
      <c r="W62" s="145">
        <v>25000</v>
      </c>
      <c r="X62" s="146">
        <v>25000</v>
      </c>
      <c r="Y62" s="147">
        <v>25000</v>
      </c>
      <c r="Z62" s="151">
        <f t="shared" si="8"/>
        <v>75000</v>
      </c>
      <c r="AA62" s="152"/>
      <c r="AB62" s="145"/>
      <c r="AC62" s="145"/>
      <c r="AD62" s="153"/>
      <c r="AE62" s="154">
        <v>146082</v>
      </c>
      <c r="AF62" s="155">
        <v>84254</v>
      </c>
      <c r="AG62" s="155">
        <v>188031</v>
      </c>
      <c r="AH62" s="9">
        <f t="shared" si="9"/>
        <v>-58267</v>
      </c>
      <c r="AI62" s="111"/>
      <c r="AJ62" s="125" t="s">
        <v>175</v>
      </c>
    </row>
    <row r="63" spans="1:36">
      <c r="A63" s="116">
        <v>62</v>
      </c>
      <c r="B63" s="156">
        <v>302</v>
      </c>
      <c r="C63" s="143" t="s">
        <v>143</v>
      </c>
      <c r="D63" s="144"/>
      <c r="E63" s="145"/>
      <c r="F63" s="145"/>
      <c r="G63" s="145"/>
      <c r="H63" s="145">
        <v>283</v>
      </c>
      <c r="I63" s="146">
        <v>63</v>
      </c>
      <c r="J63" s="146">
        <v>36</v>
      </c>
      <c r="K63" s="146">
        <v>16</v>
      </c>
      <c r="L63" s="146">
        <v>300</v>
      </c>
      <c r="M63" s="147"/>
      <c r="N63" s="147">
        <v>273</v>
      </c>
      <c r="O63" s="148">
        <f t="shared" si="7"/>
        <v>971</v>
      </c>
      <c r="P63" s="147">
        <v>380</v>
      </c>
      <c r="Q63" s="149">
        <f t="shared" si="0"/>
        <v>368980</v>
      </c>
      <c r="R63" s="150"/>
      <c r="S63" s="145"/>
      <c r="T63" s="145"/>
      <c r="U63" s="145"/>
      <c r="V63" s="145"/>
      <c r="W63" s="145">
        <v>25000</v>
      </c>
      <c r="X63" s="146">
        <v>25000</v>
      </c>
      <c r="Y63" s="147">
        <v>25000</v>
      </c>
      <c r="Z63" s="151">
        <f t="shared" si="8"/>
        <v>75000</v>
      </c>
      <c r="AA63" s="152"/>
      <c r="AB63" s="145">
        <v>50000</v>
      </c>
      <c r="AC63" s="145"/>
      <c r="AD63" s="153"/>
      <c r="AE63" s="154"/>
      <c r="AF63" s="155">
        <v>78324</v>
      </c>
      <c r="AG63" s="155">
        <v>187542</v>
      </c>
      <c r="AH63" s="9">
        <f t="shared" si="9"/>
        <v>-21886</v>
      </c>
      <c r="AI63" s="111"/>
      <c r="AJ63" s="125" t="s">
        <v>175</v>
      </c>
    </row>
    <row r="64" spans="1:36">
      <c r="A64" s="116">
        <v>63</v>
      </c>
      <c r="B64" s="156">
        <v>304</v>
      </c>
      <c r="C64" s="143" t="s">
        <v>13</v>
      </c>
      <c r="D64" s="144"/>
      <c r="E64" s="145"/>
      <c r="F64" s="145"/>
      <c r="G64" s="145"/>
      <c r="H64" s="145">
        <v>349</v>
      </c>
      <c r="I64" s="146"/>
      <c r="J64" s="146"/>
      <c r="K64" s="146"/>
      <c r="L64" s="146">
        <v>314</v>
      </c>
      <c r="M64" s="147">
        <v>20</v>
      </c>
      <c r="N64" s="147">
        <v>286</v>
      </c>
      <c r="O64" s="148">
        <f t="shared" si="7"/>
        <v>969</v>
      </c>
      <c r="P64" s="147">
        <v>370</v>
      </c>
      <c r="Q64" s="149">
        <f t="shared" si="0"/>
        <v>358530</v>
      </c>
      <c r="R64" s="150">
        <v>0</v>
      </c>
      <c r="S64" s="145"/>
      <c r="T64" s="145"/>
      <c r="U64" s="145"/>
      <c r="V64" s="145"/>
      <c r="W64" s="145">
        <v>25000</v>
      </c>
      <c r="X64" s="146">
        <v>25000</v>
      </c>
      <c r="Y64" s="147">
        <v>25000</v>
      </c>
      <c r="Z64" s="151">
        <f t="shared" si="8"/>
        <v>75000</v>
      </c>
      <c r="AA64" s="152"/>
      <c r="AB64" s="145"/>
      <c r="AC64" s="145"/>
      <c r="AD64" s="153">
        <v>-24000</v>
      </c>
      <c r="AE64" s="154">
        <v>146082</v>
      </c>
      <c r="AF64" s="155">
        <v>84254</v>
      </c>
      <c r="AG64" s="155">
        <v>187600</v>
      </c>
      <c r="AH64" s="9">
        <f t="shared" si="9"/>
        <v>-110406</v>
      </c>
      <c r="AI64" s="111"/>
      <c r="AJ64" s="125" t="s">
        <v>175</v>
      </c>
    </row>
    <row r="65" spans="1:36">
      <c r="A65" s="117">
        <v>64</v>
      </c>
      <c r="B65" s="156">
        <v>305</v>
      </c>
      <c r="C65" s="143" t="s">
        <v>19</v>
      </c>
      <c r="D65" s="144"/>
      <c r="E65" s="145"/>
      <c r="F65" s="145"/>
      <c r="G65" s="145"/>
      <c r="H65" s="145">
        <v>280</v>
      </c>
      <c r="I65" s="146"/>
      <c r="J65" s="146"/>
      <c r="K65" s="146"/>
      <c r="L65" s="146">
        <v>320</v>
      </c>
      <c r="M65" s="147">
        <v>50</v>
      </c>
      <c r="N65" s="147">
        <v>234</v>
      </c>
      <c r="O65" s="148">
        <f t="shared" si="7"/>
        <v>884</v>
      </c>
      <c r="P65" s="147">
        <v>370</v>
      </c>
      <c r="Q65" s="149">
        <f t="shared" si="0"/>
        <v>327080</v>
      </c>
      <c r="R65" s="150">
        <v>0</v>
      </c>
      <c r="S65" s="145"/>
      <c r="T65" s="145"/>
      <c r="U65" s="145"/>
      <c r="V65" s="145"/>
      <c r="W65" s="145">
        <v>25000</v>
      </c>
      <c r="X65" s="146">
        <v>25000</v>
      </c>
      <c r="Y65" s="147">
        <v>25000</v>
      </c>
      <c r="Z65" s="151">
        <f t="shared" si="8"/>
        <v>75000</v>
      </c>
      <c r="AA65" s="152"/>
      <c r="AB65" s="145"/>
      <c r="AC65" s="145"/>
      <c r="AD65" s="153">
        <v>-24000</v>
      </c>
      <c r="AE65" s="154">
        <v>146082</v>
      </c>
      <c r="AF65" s="155">
        <v>84255</v>
      </c>
      <c r="AG65" s="155">
        <v>187542</v>
      </c>
      <c r="AH65" s="9">
        <f t="shared" si="9"/>
        <v>-141799</v>
      </c>
      <c r="AI65" s="111"/>
      <c r="AJ65" s="125" t="s">
        <v>175</v>
      </c>
    </row>
    <row r="66" spans="1:36">
      <c r="A66" s="116">
        <v>65</v>
      </c>
      <c r="B66" s="156">
        <v>306</v>
      </c>
      <c r="C66" s="143" t="s">
        <v>14</v>
      </c>
      <c r="D66" s="144"/>
      <c r="E66" s="145"/>
      <c r="F66" s="145"/>
      <c r="G66" s="145"/>
      <c r="H66" s="145">
        <v>302</v>
      </c>
      <c r="I66" s="146">
        <v>58</v>
      </c>
      <c r="J66" s="146">
        <v>36</v>
      </c>
      <c r="K66" s="146">
        <v>16</v>
      </c>
      <c r="L66" s="146">
        <v>297</v>
      </c>
      <c r="M66" s="147"/>
      <c r="N66" s="147">
        <v>250</v>
      </c>
      <c r="O66" s="148">
        <f t="shared" si="7"/>
        <v>959</v>
      </c>
      <c r="P66" s="147">
        <v>350</v>
      </c>
      <c r="Q66" s="149">
        <f t="shared" si="0"/>
        <v>335650</v>
      </c>
      <c r="R66" s="150">
        <v>0</v>
      </c>
      <c r="S66" s="145"/>
      <c r="T66" s="145"/>
      <c r="U66" s="145"/>
      <c r="V66" s="145"/>
      <c r="W66" s="145">
        <v>25000</v>
      </c>
      <c r="X66" s="146">
        <v>25000</v>
      </c>
      <c r="Y66" s="147">
        <v>25000</v>
      </c>
      <c r="Z66" s="151">
        <f t="shared" si="8"/>
        <v>75000</v>
      </c>
      <c r="AA66" s="152"/>
      <c r="AB66" s="145"/>
      <c r="AC66" s="145"/>
      <c r="AD66" s="153"/>
      <c r="AE66" s="154">
        <v>146082</v>
      </c>
      <c r="AF66" s="155">
        <v>84254</v>
      </c>
      <c r="AG66" s="155">
        <v>188031</v>
      </c>
      <c r="AH66" s="9">
        <f t="shared" si="9"/>
        <v>-157717</v>
      </c>
      <c r="AI66" s="111"/>
      <c r="AJ66" s="125" t="s">
        <v>175</v>
      </c>
    </row>
    <row r="67" spans="1:36">
      <c r="A67" s="116">
        <v>66</v>
      </c>
      <c r="B67" s="156">
        <v>307</v>
      </c>
      <c r="C67" s="143" t="s">
        <v>25</v>
      </c>
      <c r="D67" s="144"/>
      <c r="E67" s="145"/>
      <c r="F67" s="145"/>
      <c r="G67" s="145"/>
      <c r="H67" s="145">
        <v>334</v>
      </c>
      <c r="I67" s="146"/>
      <c r="J67" s="146"/>
      <c r="K67" s="146"/>
      <c r="L67" s="146">
        <v>346</v>
      </c>
      <c r="M67" s="147">
        <v>80</v>
      </c>
      <c r="N67" s="147">
        <v>273</v>
      </c>
      <c r="O67" s="148">
        <f t="shared" si="7"/>
        <v>1033</v>
      </c>
      <c r="P67" s="147">
        <v>350</v>
      </c>
      <c r="Q67" s="149">
        <f t="shared" si="0"/>
        <v>361550</v>
      </c>
      <c r="R67" s="150"/>
      <c r="S67" s="145"/>
      <c r="T67" s="145"/>
      <c r="U67" s="145"/>
      <c r="V67" s="145"/>
      <c r="W67" s="145">
        <v>25000</v>
      </c>
      <c r="X67" s="146">
        <v>25000</v>
      </c>
      <c r="Y67" s="147">
        <v>25000</v>
      </c>
      <c r="Z67" s="151">
        <f t="shared" si="8"/>
        <v>75000</v>
      </c>
      <c r="AA67" s="152"/>
      <c r="AB67" s="145">
        <v>40000</v>
      </c>
      <c r="AC67" s="145"/>
      <c r="AD67" s="153">
        <v>-20000</v>
      </c>
      <c r="AE67" s="154">
        <v>146082</v>
      </c>
      <c r="AF67" s="155">
        <v>84255</v>
      </c>
      <c r="AG67" s="155">
        <v>187542</v>
      </c>
      <c r="AH67" s="9">
        <f t="shared" si="9"/>
        <v>-151329</v>
      </c>
      <c r="AI67" s="111"/>
      <c r="AJ67" s="125" t="s">
        <v>175</v>
      </c>
    </row>
    <row r="68" spans="1:36">
      <c r="A68" s="117">
        <v>67</v>
      </c>
      <c r="B68" s="156">
        <v>308</v>
      </c>
      <c r="C68" s="158" t="s">
        <v>170</v>
      </c>
      <c r="D68" s="144"/>
      <c r="E68" s="145"/>
      <c r="F68" s="145"/>
      <c r="G68" s="145"/>
      <c r="H68" s="145"/>
      <c r="I68" s="146">
        <v>16</v>
      </c>
      <c r="J68" s="146">
        <v>53</v>
      </c>
      <c r="K68" s="146">
        <v>36</v>
      </c>
      <c r="L68" s="146"/>
      <c r="M68" s="147"/>
      <c r="N68" s="147">
        <v>223</v>
      </c>
      <c r="O68" s="148">
        <f t="shared" si="7"/>
        <v>328</v>
      </c>
      <c r="P68" s="147">
        <v>370</v>
      </c>
      <c r="Q68" s="149">
        <f t="shared" si="0"/>
        <v>121360</v>
      </c>
      <c r="R68" s="150"/>
      <c r="S68" s="145"/>
      <c r="T68" s="145"/>
      <c r="U68" s="145"/>
      <c r="V68" s="145"/>
      <c r="W68" s="145"/>
      <c r="X68" s="146"/>
      <c r="Y68" s="147">
        <v>25000</v>
      </c>
      <c r="Z68" s="151">
        <f t="shared" si="8"/>
        <v>25000</v>
      </c>
      <c r="AA68" s="152"/>
      <c r="AB68" s="145"/>
      <c r="AC68" s="145"/>
      <c r="AD68" s="153"/>
      <c r="AE68" s="154"/>
      <c r="AF68" s="155"/>
      <c r="AG68" s="155">
        <v>153330</v>
      </c>
      <c r="AH68" s="163">
        <f t="shared" si="9"/>
        <v>-56970</v>
      </c>
      <c r="AI68" s="111"/>
      <c r="AJ68" s="125" t="s">
        <v>175</v>
      </c>
    </row>
    <row r="69" spans="1:36">
      <c r="A69" s="116">
        <v>68</v>
      </c>
      <c r="B69" s="156">
        <v>309</v>
      </c>
      <c r="C69" s="143" t="s">
        <v>29</v>
      </c>
      <c r="D69" s="144"/>
      <c r="E69" s="145"/>
      <c r="F69" s="145"/>
      <c r="G69" s="145"/>
      <c r="H69" s="145">
        <v>329</v>
      </c>
      <c r="I69" s="146"/>
      <c r="J69" s="146"/>
      <c r="K69" s="146"/>
      <c r="L69" s="146">
        <v>332</v>
      </c>
      <c r="M69" s="147">
        <v>20</v>
      </c>
      <c r="N69" s="147">
        <v>282</v>
      </c>
      <c r="O69" s="148">
        <f t="shared" si="7"/>
        <v>963</v>
      </c>
      <c r="P69" s="147">
        <v>380</v>
      </c>
      <c r="Q69" s="149">
        <f t="shared" si="0"/>
        <v>365940</v>
      </c>
      <c r="R69" s="150"/>
      <c r="S69" s="145"/>
      <c r="T69" s="145"/>
      <c r="U69" s="145"/>
      <c r="V69" s="145"/>
      <c r="W69" s="145">
        <v>25000</v>
      </c>
      <c r="X69" s="146">
        <v>25000</v>
      </c>
      <c r="Y69" s="147">
        <v>25000</v>
      </c>
      <c r="Z69" s="151">
        <f t="shared" si="8"/>
        <v>75000</v>
      </c>
      <c r="AA69" s="152"/>
      <c r="AB69" s="145"/>
      <c r="AC69" s="145"/>
      <c r="AD69" s="153">
        <v>-20000</v>
      </c>
      <c r="AE69" s="154">
        <v>146082</v>
      </c>
      <c r="AF69" s="155">
        <v>84254</v>
      </c>
      <c r="AG69" s="155">
        <v>187542</v>
      </c>
      <c r="AH69" s="9">
        <f t="shared" si="9"/>
        <v>-106938</v>
      </c>
      <c r="AI69" s="111"/>
      <c r="AJ69" s="125" t="s">
        <v>175</v>
      </c>
    </row>
    <row r="70" spans="1:36">
      <c r="A70" s="116">
        <v>69</v>
      </c>
      <c r="B70" s="156">
        <v>310</v>
      </c>
      <c r="C70" s="143" t="s">
        <v>30</v>
      </c>
      <c r="D70" s="144"/>
      <c r="E70" s="145"/>
      <c r="F70" s="145"/>
      <c r="G70" s="145"/>
      <c r="H70" s="145"/>
      <c r="I70" s="146"/>
      <c r="J70" s="146"/>
      <c r="K70" s="146"/>
      <c r="L70" s="146"/>
      <c r="M70" s="147">
        <v>100</v>
      </c>
      <c r="N70" s="147">
        <v>252</v>
      </c>
      <c r="O70" s="148">
        <f t="shared" si="7"/>
        <v>352</v>
      </c>
      <c r="P70" s="147">
        <v>400</v>
      </c>
      <c r="Q70" s="149">
        <f t="shared" si="0"/>
        <v>140800</v>
      </c>
      <c r="R70" s="150"/>
      <c r="S70" s="145"/>
      <c r="T70" s="145"/>
      <c r="U70" s="145"/>
      <c r="V70" s="145"/>
      <c r="W70" s="145"/>
      <c r="X70" s="146"/>
      <c r="Y70" s="147">
        <v>25000</v>
      </c>
      <c r="Z70" s="151">
        <f t="shared" si="8"/>
        <v>25000</v>
      </c>
      <c r="AA70" s="152"/>
      <c r="AB70" s="145"/>
      <c r="AC70" s="145"/>
      <c r="AD70" s="153"/>
      <c r="AE70" s="154"/>
      <c r="AF70" s="155"/>
      <c r="AG70" s="155">
        <v>187542</v>
      </c>
      <c r="AH70" s="9">
        <f t="shared" si="9"/>
        <v>-71742</v>
      </c>
      <c r="AI70" s="111"/>
      <c r="AJ70" s="125" t="s">
        <v>175</v>
      </c>
    </row>
    <row r="71" spans="1:36">
      <c r="A71" s="117">
        <v>70</v>
      </c>
      <c r="B71" s="156">
        <v>311</v>
      </c>
      <c r="C71" s="143" t="s">
        <v>31</v>
      </c>
      <c r="D71" s="144"/>
      <c r="E71" s="145"/>
      <c r="F71" s="145"/>
      <c r="G71" s="145"/>
      <c r="H71" s="145"/>
      <c r="I71" s="146"/>
      <c r="J71" s="146"/>
      <c r="K71" s="146"/>
      <c r="L71" s="146"/>
      <c r="M71" s="147">
        <v>20</v>
      </c>
      <c r="N71" s="147">
        <v>261</v>
      </c>
      <c r="O71" s="148">
        <f t="shared" si="7"/>
        <v>281</v>
      </c>
      <c r="P71" s="147">
        <v>390</v>
      </c>
      <c r="Q71" s="149">
        <f t="shared" si="0"/>
        <v>109590</v>
      </c>
      <c r="R71" s="150"/>
      <c r="S71" s="145"/>
      <c r="T71" s="145"/>
      <c r="U71" s="145"/>
      <c r="V71" s="145"/>
      <c r="W71" s="145"/>
      <c r="X71" s="146"/>
      <c r="Y71" s="147">
        <v>25000</v>
      </c>
      <c r="Z71" s="151">
        <f t="shared" si="8"/>
        <v>25000</v>
      </c>
      <c r="AA71" s="152"/>
      <c r="AB71" s="145"/>
      <c r="AC71" s="145"/>
      <c r="AD71" s="153"/>
      <c r="AE71" s="154"/>
      <c r="AF71" s="155"/>
      <c r="AG71" s="155">
        <v>187542</v>
      </c>
      <c r="AH71" s="9">
        <f t="shared" si="9"/>
        <v>-102952</v>
      </c>
      <c r="AI71" s="111"/>
      <c r="AJ71" s="125" t="s">
        <v>175</v>
      </c>
    </row>
    <row r="72" spans="1:36">
      <c r="A72" s="116">
        <v>71</v>
      </c>
      <c r="B72" s="156">
        <v>314</v>
      </c>
      <c r="C72" s="143" t="s">
        <v>121</v>
      </c>
      <c r="D72" s="144"/>
      <c r="E72" s="145"/>
      <c r="F72" s="145"/>
      <c r="G72" s="145"/>
      <c r="H72" s="145">
        <v>310</v>
      </c>
      <c r="I72" s="146">
        <v>63</v>
      </c>
      <c r="J72" s="146">
        <v>36</v>
      </c>
      <c r="K72" s="146">
        <v>16</v>
      </c>
      <c r="L72" s="146">
        <v>272</v>
      </c>
      <c r="M72" s="147">
        <v>25</v>
      </c>
      <c r="N72" s="147">
        <v>263</v>
      </c>
      <c r="O72" s="148">
        <f t="shared" si="7"/>
        <v>985</v>
      </c>
      <c r="P72" s="147">
        <v>370</v>
      </c>
      <c r="Q72" s="149">
        <f t="shared" si="0"/>
        <v>364450</v>
      </c>
      <c r="R72" s="150"/>
      <c r="S72" s="145"/>
      <c r="T72" s="145"/>
      <c r="U72" s="145"/>
      <c r="V72" s="145"/>
      <c r="W72" s="145">
        <v>25000</v>
      </c>
      <c r="X72" s="146">
        <v>25000</v>
      </c>
      <c r="Y72" s="147">
        <v>25000</v>
      </c>
      <c r="Z72" s="151">
        <f t="shared" si="8"/>
        <v>75000</v>
      </c>
      <c r="AA72" s="152"/>
      <c r="AB72" s="145">
        <v>40000</v>
      </c>
      <c r="AC72" s="145"/>
      <c r="AD72" s="153"/>
      <c r="AE72" s="154"/>
      <c r="AF72" s="155">
        <v>80324</v>
      </c>
      <c r="AG72" s="155">
        <v>187542</v>
      </c>
      <c r="AH72" s="163">
        <f t="shared" si="9"/>
        <v>-18416</v>
      </c>
      <c r="AI72" s="111"/>
      <c r="AJ72" s="125" t="s">
        <v>175</v>
      </c>
    </row>
    <row r="73" spans="1:36">
      <c r="A73" s="116">
        <v>72</v>
      </c>
      <c r="B73" s="156">
        <v>317</v>
      </c>
      <c r="C73" s="143" t="s">
        <v>34</v>
      </c>
      <c r="D73" s="144"/>
      <c r="E73" s="145">
        <v>324</v>
      </c>
      <c r="F73" s="145">
        <v>275</v>
      </c>
      <c r="G73" s="145">
        <v>280</v>
      </c>
      <c r="H73" s="145">
        <v>273</v>
      </c>
      <c r="I73" s="146">
        <v>48</v>
      </c>
      <c r="J73" s="146">
        <v>36</v>
      </c>
      <c r="K73" s="146">
        <v>16</v>
      </c>
      <c r="L73" s="146">
        <v>242</v>
      </c>
      <c r="M73" s="147">
        <v>25</v>
      </c>
      <c r="N73" s="147">
        <v>209</v>
      </c>
      <c r="O73" s="148">
        <f t="shared" si="7"/>
        <v>1728</v>
      </c>
      <c r="P73" s="147">
        <v>400</v>
      </c>
      <c r="Q73" s="149">
        <f t="shared" si="0"/>
        <v>691200</v>
      </c>
      <c r="R73" s="150">
        <v>0</v>
      </c>
      <c r="S73" s="145"/>
      <c r="T73" s="145">
        <v>25000</v>
      </c>
      <c r="U73" s="145">
        <v>25000</v>
      </c>
      <c r="V73" s="145">
        <v>25000</v>
      </c>
      <c r="W73" s="145">
        <v>25000</v>
      </c>
      <c r="X73" s="146">
        <v>25000</v>
      </c>
      <c r="Y73" s="147">
        <v>25000</v>
      </c>
      <c r="Z73" s="151">
        <f t="shared" si="8"/>
        <v>150000</v>
      </c>
      <c r="AA73" s="152">
        <v>142949</v>
      </c>
      <c r="AB73" s="145"/>
      <c r="AC73" s="145"/>
      <c r="AD73" s="153">
        <f t="shared" ref="AD73:AD77" si="11">24291+116379.88</f>
        <v>140670.88</v>
      </c>
      <c r="AE73" s="154">
        <v>146082</v>
      </c>
      <c r="AF73" s="155">
        <v>82170</v>
      </c>
      <c r="AG73" s="155">
        <v>187542</v>
      </c>
      <c r="AH73" s="9">
        <f t="shared" si="9"/>
        <v>-158213.88</v>
      </c>
      <c r="AI73" s="111"/>
      <c r="AJ73" s="166" t="s">
        <v>178</v>
      </c>
    </row>
    <row r="74" spans="1:36">
      <c r="A74" s="117">
        <v>73</v>
      </c>
      <c r="B74" s="156">
        <v>319</v>
      </c>
      <c r="C74" s="158" t="s">
        <v>164</v>
      </c>
      <c r="D74" s="144"/>
      <c r="E74" s="145"/>
      <c r="F74" s="145"/>
      <c r="G74" s="145"/>
      <c r="H74" s="145"/>
      <c r="I74" s="146"/>
      <c r="J74" s="146"/>
      <c r="K74" s="146"/>
      <c r="L74" s="146"/>
      <c r="M74" s="147">
        <v>100</v>
      </c>
      <c r="N74" s="147">
        <v>243</v>
      </c>
      <c r="O74" s="148">
        <f t="shared" si="7"/>
        <v>343</v>
      </c>
      <c r="P74" s="147">
        <v>400</v>
      </c>
      <c r="Q74" s="149">
        <f t="shared" si="0"/>
        <v>137200</v>
      </c>
      <c r="R74" s="150"/>
      <c r="S74" s="145"/>
      <c r="T74" s="145"/>
      <c r="U74" s="145"/>
      <c r="V74" s="145"/>
      <c r="W74" s="145"/>
      <c r="X74" s="146"/>
      <c r="Y74" s="147">
        <v>25000</v>
      </c>
      <c r="Z74" s="151">
        <f t="shared" si="8"/>
        <v>25000</v>
      </c>
      <c r="AA74" s="152"/>
      <c r="AB74" s="145"/>
      <c r="AC74" s="145"/>
      <c r="AD74" s="153"/>
      <c r="AE74" s="154"/>
      <c r="AF74" s="155"/>
      <c r="AG74" s="155">
        <v>153330</v>
      </c>
      <c r="AH74" s="9">
        <f t="shared" si="9"/>
        <v>-41130</v>
      </c>
      <c r="AI74" s="111"/>
      <c r="AJ74" s="125" t="s">
        <v>175</v>
      </c>
    </row>
    <row r="75" spans="1:36">
      <c r="A75" s="116">
        <v>74</v>
      </c>
      <c r="B75" s="156">
        <v>320</v>
      </c>
      <c r="C75" s="143" t="s">
        <v>126</v>
      </c>
      <c r="D75" s="144"/>
      <c r="E75" s="145"/>
      <c r="F75" s="145"/>
      <c r="G75" s="145"/>
      <c r="H75" s="145">
        <v>312</v>
      </c>
      <c r="I75" s="146">
        <v>24</v>
      </c>
      <c r="J75" s="146"/>
      <c r="K75" s="146"/>
      <c r="L75" s="146">
        <v>345</v>
      </c>
      <c r="M75" s="147">
        <v>100</v>
      </c>
      <c r="N75" s="147">
        <v>226</v>
      </c>
      <c r="O75" s="148">
        <f t="shared" si="7"/>
        <v>1007</v>
      </c>
      <c r="P75" s="147">
        <v>390</v>
      </c>
      <c r="Q75" s="149">
        <f t="shared" si="0"/>
        <v>392730</v>
      </c>
      <c r="R75" s="150"/>
      <c r="S75" s="145"/>
      <c r="T75" s="145"/>
      <c r="U75" s="145"/>
      <c r="V75" s="145"/>
      <c r="W75" s="145">
        <v>25000</v>
      </c>
      <c r="X75" s="146">
        <v>25000</v>
      </c>
      <c r="Y75" s="147">
        <v>25000</v>
      </c>
      <c r="Z75" s="151">
        <f t="shared" si="8"/>
        <v>75000</v>
      </c>
      <c r="AA75" s="152"/>
      <c r="AB75" s="145">
        <v>50000</v>
      </c>
      <c r="AC75" s="145"/>
      <c r="AD75" s="153"/>
      <c r="AE75" s="154"/>
      <c r="AF75" s="155">
        <v>78324</v>
      </c>
      <c r="AG75" s="155">
        <v>187542</v>
      </c>
      <c r="AH75" s="163">
        <f t="shared" si="9"/>
        <v>1864</v>
      </c>
      <c r="AI75" s="111"/>
      <c r="AJ75" s="125" t="s">
        <v>175</v>
      </c>
    </row>
    <row r="76" spans="1:36">
      <c r="A76" s="116">
        <v>75</v>
      </c>
      <c r="B76" s="156">
        <v>322</v>
      </c>
      <c r="C76" s="143" t="s">
        <v>45</v>
      </c>
      <c r="D76" s="144">
        <v>80</v>
      </c>
      <c r="E76" s="145">
        <v>263</v>
      </c>
      <c r="F76" s="145">
        <v>289</v>
      </c>
      <c r="G76" s="145">
        <v>283</v>
      </c>
      <c r="H76" s="145">
        <v>361</v>
      </c>
      <c r="I76" s="146"/>
      <c r="J76" s="146"/>
      <c r="K76" s="146"/>
      <c r="L76" s="146">
        <v>339</v>
      </c>
      <c r="M76" s="147">
        <v>40</v>
      </c>
      <c r="N76" s="147">
        <v>292</v>
      </c>
      <c r="O76" s="148">
        <f t="shared" si="7"/>
        <v>1947</v>
      </c>
      <c r="P76" s="147">
        <v>420</v>
      </c>
      <c r="Q76" s="149">
        <f t="shared" si="0"/>
        <v>817740</v>
      </c>
      <c r="R76" s="150">
        <v>22300</v>
      </c>
      <c r="S76" s="145">
        <v>8229</v>
      </c>
      <c r="T76" s="145">
        <v>25000</v>
      </c>
      <c r="U76" s="145">
        <v>25000</v>
      </c>
      <c r="V76" s="145">
        <v>25000</v>
      </c>
      <c r="W76" s="145">
        <v>25000</v>
      </c>
      <c r="X76" s="146">
        <v>25000</v>
      </c>
      <c r="Y76" s="147">
        <v>25000</v>
      </c>
      <c r="Z76" s="151">
        <f t="shared" si="8"/>
        <v>158229</v>
      </c>
      <c r="AA76" s="152">
        <v>142949</v>
      </c>
      <c r="AB76" s="145">
        <v>20000</v>
      </c>
      <c r="AC76" s="145"/>
      <c r="AD76" s="153">
        <f t="shared" si="11"/>
        <v>140670.88</v>
      </c>
      <c r="AE76" s="154">
        <v>142544</v>
      </c>
      <c r="AF76" s="155">
        <v>82171</v>
      </c>
      <c r="AG76" s="155">
        <v>187542</v>
      </c>
      <c r="AH76" s="163">
        <f t="shared" si="9"/>
        <v>-78665.88</v>
      </c>
      <c r="AI76" s="111"/>
      <c r="AJ76" s="168" t="s">
        <v>180</v>
      </c>
    </row>
    <row r="77" spans="1:36">
      <c r="A77" s="117">
        <v>76</v>
      </c>
      <c r="B77" s="156">
        <v>331</v>
      </c>
      <c r="C77" s="143" t="s">
        <v>81</v>
      </c>
      <c r="D77" s="144">
        <v>10</v>
      </c>
      <c r="E77" s="145">
        <v>304</v>
      </c>
      <c r="F77" s="145">
        <v>316</v>
      </c>
      <c r="G77" s="145">
        <v>312</v>
      </c>
      <c r="H77" s="145">
        <v>312</v>
      </c>
      <c r="I77" s="146">
        <v>63</v>
      </c>
      <c r="J77" s="146">
        <v>36</v>
      </c>
      <c r="K77" s="146">
        <v>16</v>
      </c>
      <c r="L77" s="146">
        <v>301</v>
      </c>
      <c r="M77" s="147"/>
      <c r="N77" s="147">
        <v>265</v>
      </c>
      <c r="O77" s="148">
        <f t="shared" si="7"/>
        <v>1935</v>
      </c>
      <c r="P77" s="147">
        <v>390</v>
      </c>
      <c r="Q77" s="149">
        <f t="shared" si="0"/>
        <v>754650</v>
      </c>
      <c r="R77" s="150">
        <v>0</v>
      </c>
      <c r="S77" s="145"/>
      <c r="T77" s="145">
        <v>25000</v>
      </c>
      <c r="U77" s="145">
        <v>25000</v>
      </c>
      <c r="V77" s="145">
        <v>25000</v>
      </c>
      <c r="W77" s="145">
        <v>25000</v>
      </c>
      <c r="X77" s="146">
        <v>25000</v>
      </c>
      <c r="Y77" s="147">
        <v>25000</v>
      </c>
      <c r="Z77" s="151">
        <f t="shared" si="8"/>
        <v>150000</v>
      </c>
      <c r="AA77" s="152">
        <v>142949</v>
      </c>
      <c r="AB77" s="145"/>
      <c r="AC77" s="145">
        <v>-25000</v>
      </c>
      <c r="AD77" s="153">
        <f t="shared" si="11"/>
        <v>140670.88</v>
      </c>
      <c r="AE77" s="154">
        <v>142544</v>
      </c>
      <c r="AF77" s="155">
        <v>82171</v>
      </c>
      <c r="AG77" s="155">
        <v>185160</v>
      </c>
      <c r="AH77" s="9">
        <f t="shared" si="9"/>
        <v>-63844.880000000005</v>
      </c>
      <c r="AI77" s="111"/>
      <c r="AJ77" s="125" t="s">
        <v>175</v>
      </c>
    </row>
    <row r="78" spans="1:36">
      <c r="A78" s="116">
        <v>77</v>
      </c>
      <c r="B78" s="156">
        <v>332</v>
      </c>
      <c r="C78" s="158" t="s">
        <v>165</v>
      </c>
      <c r="D78" s="144"/>
      <c r="E78" s="145"/>
      <c r="F78" s="145"/>
      <c r="G78" s="145"/>
      <c r="H78" s="145"/>
      <c r="I78" s="146"/>
      <c r="J78" s="146"/>
      <c r="K78" s="146"/>
      <c r="L78" s="146"/>
      <c r="M78" s="147"/>
      <c r="N78" s="147">
        <v>263</v>
      </c>
      <c r="O78" s="148">
        <f t="shared" si="7"/>
        <v>263</v>
      </c>
      <c r="P78" s="147">
        <v>350</v>
      </c>
      <c r="Q78" s="149">
        <f t="shared" si="0"/>
        <v>92050</v>
      </c>
      <c r="R78" s="150"/>
      <c r="S78" s="145"/>
      <c r="T78" s="145"/>
      <c r="U78" s="145"/>
      <c r="V78" s="145"/>
      <c r="W78" s="145"/>
      <c r="X78" s="146"/>
      <c r="Y78" s="147">
        <v>25000</v>
      </c>
      <c r="Z78" s="151">
        <f t="shared" si="8"/>
        <v>25000</v>
      </c>
      <c r="AA78" s="152"/>
      <c r="AB78" s="145"/>
      <c r="AC78" s="145"/>
      <c r="AD78" s="153"/>
      <c r="AE78" s="154"/>
      <c r="AF78" s="155"/>
      <c r="AG78" s="155">
        <v>151480</v>
      </c>
      <c r="AH78" s="9">
        <f t="shared" si="9"/>
        <v>-84430</v>
      </c>
      <c r="AI78" s="111"/>
      <c r="AJ78" s="125" t="s">
        <v>175</v>
      </c>
    </row>
    <row r="79" spans="1:36">
      <c r="A79" s="116">
        <v>78</v>
      </c>
      <c r="B79" s="156">
        <v>339</v>
      </c>
      <c r="C79" s="143" t="s">
        <v>138</v>
      </c>
      <c r="D79" s="144"/>
      <c r="E79" s="145"/>
      <c r="F79" s="145"/>
      <c r="G79" s="145"/>
      <c r="H79" s="145">
        <v>299</v>
      </c>
      <c r="I79" s="146">
        <v>63</v>
      </c>
      <c r="J79" s="146">
        <v>36</v>
      </c>
      <c r="K79" s="146">
        <v>16</v>
      </c>
      <c r="L79" s="146">
        <v>268</v>
      </c>
      <c r="M79" s="147">
        <v>14</v>
      </c>
      <c r="N79" s="147">
        <v>263</v>
      </c>
      <c r="O79" s="148">
        <f t="shared" si="7"/>
        <v>959</v>
      </c>
      <c r="P79" s="147">
        <v>450</v>
      </c>
      <c r="Q79" s="149">
        <f t="shared" si="0"/>
        <v>431550</v>
      </c>
      <c r="R79" s="150"/>
      <c r="S79" s="145"/>
      <c r="T79" s="145"/>
      <c r="U79" s="145"/>
      <c r="V79" s="145"/>
      <c r="W79" s="145">
        <v>25000</v>
      </c>
      <c r="X79" s="146">
        <v>25000</v>
      </c>
      <c r="Y79" s="147">
        <v>25000</v>
      </c>
      <c r="Z79" s="151">
        <f t="shared" si="8"/>
        <v>75000</v>
      </c>
      <c r="AA79" s="152"/>
      <c r="AB79" s="145">
        <v>50000</v>
      </c>
      <c r="AC79" s="145"/>
      <c r="AD79" s="153"/>
      <c r="AE79" s="154"/>
      <c r="AF79" s="155">
        <v>78324</v>
      </c>
      <c r="AG79" s="155">
        <v>187542</v>
      </c>
      <c r="AH79" s="163">
        <f t="shared" si="9"/>
        <v>40684</v>
      </c>
      <c r="AI79" s="111"/>
      <c r="AJ79" s="125" t="s">
        <v>175</v>
      </c>
    </row>
    <row r="80" spans="1:36">
      <c r="A80" s="117">
        <v>79</v>
      </c>
      <c r="B80" s="156">
        <v>348</v>
      </c>
      <c r="C80" s="158" t="s">
        <v>168</v>
      </c>
      <c r="D80" s="144"/>
      <c r="E80" s="145"/>
      <c r="F80" s="145"/>
      <c r="G80" s="145"/>
      <c r="H80" s="145"/>
      <c r="I80" s="146"/>
      <c r="J80" s="146"/>
      <c r="K80" s="146"/>
      <c r="L80" s="146"/>
      <c r="M80" s="147"/>
      <c r="N80" s="147">
        <v>359</v>
      </c>
      <c r="O80" s="148">
        <f t="shared" si="7"/>
        <v>359</v>
      </c>
      <c r="P80" s="147">
        <v>330</v>
      </c>
      <c r="Q80" s="149">
        <f t="shared" si="0"/>
        <v>118470</v>
      </c>
      <c r="R80" s="150"/>
      <c r="S80" s="145"/>
      <c r="T80" s="145"/>
      <c r="U80" s="145"/>
      <c r="V80" s="145"/>
      <c r="W80" s="145"/>
      <c r="X80" s="146"/>
      <c r="Y80" s="147">
        <v>25000</v>
      </c>
      <c r="Z80" s="151">
        <f t="shared" si="8"/>
        <v>25000</v>
      </c>
      <c r="AA80" s="152"/>
      <c r="AB80" s="145"/>
      <c r="AC80" s="145"/>
      <c r="AD80" s="153"/>
      <c r="AE80" s="154"/>
      <c r="AF80" s="155"/>
      <c r="AG80" s="155">
        <v>153330</v>
      </c>
      <c r="AH80" s="9">
        <f t="shared" si="9"/>
        <v>-59860</v>
      </c>
      <c r="AI80" s="111"/>
      <c r="AJ80" s="125" t="s">
        <v>175</v>
      </c>
    </row>
    <row r="81" spans="1:36">
      <c r="A81" s="116">
        <v>80</v>
      </c>
      <c r="B81" s="156">
        <v>353</v>
      </c>
      <c r="C81" s="143" t="s">
        <v>141</v>
      </c>
      <c r="D81" s="144"/>
      <c r="E81" s="145"/>
      <c r="F81" s="145"/>
      <c r="G81" s="145"/>
      <c r="H81" s="145">
        <v>346</v>
      </c>
      <c r="I81" s="146">
        <v>18</v>
      </c>
      <c r="J81" s="146"/>
      <c r="K81" s="146">
        <v>33</v>
      </c>
      <c r="L81" s="146">
        <v>381</v>
      </c>
      <c r="M81" s="147">
        <v>70</v>
      </c>
      <c r="N81" s="147">
        <v>329</v>
      </c>
      <c r="O81" s="148">
        <f t="shared" si="7"/>
        <v>1177</v>
      </c>
      <c r="P81" s="147">
        <v>380</v>
      </c>
      <c r="Q81" s="149">
        <f t="shared" si="0"/>
        <v>447260</v>
      </c>
      <c r="R81" s="150"/>
      <c r="S81" s="145"/>
      <c r="T81" s="145"/>
      <c r="U81" s="145"/>
      <c r="V81" s="145"/>
      <c r="W81" s="145">
        <v>25000</v>
      </c>
      <c r="X81" s="146">
        <v>25000</v>
      </c>
      <c r="Y81" s="147">
        <v>25000</v>
      </c>
      <c r="Z81" s="151">
        <f t="shared" si="8"/>
        <v>75000</v>
      </c>
      <c r="AA81" s="152"/>
      <c r="AB81" s="145">
        <v>50000</v>
      </c>
      <c r="AC81" s="145"/>
      <c r="AD81" s="153"/>
      <c r="AE81" s="154"/>
      <c r="AF81" s="155">
        <v>78324</v>
      </c>
      <c r="AG81" s="155">
        <v>187542</v>
      </c>
      <c r="AH81" s="163">
        <f t="shared" si="9"/>
        <v>56394</v>
      </c>
      <c r="AI81" s="111"/>
      <c r="AJ81" s="125" t="s">
        <v>175</v>
      </c>
    </row>
    <row r="82" spans="1:36">
      <c r="A82" s="116">
        <v>81</v>
      </c>
      <c r="B82" s="156">
        <v>355</v>
      </c>
      <c r="C82" s="143" t="s">
        <v>146</v>
      </c>
      <c r="D82" s="144"/>
      <c r="E82" s="145"/>
      <c r="F82" s="145"/>
      <c r="G82" s="145"/>
      <c r="H82" s="145">
        <v>324</v>
      </c>
      <c r="I82" s="146">
        <v>27</v>
      </c>
      <c r="J82" s="146">
        <v>16</v>
      </c>
      <c r="K82" s="146"/>
      <c r="L82" s="146">
        <v>361</v>
      </c>
      <c r="M82" s="147">
        <v>70</v>
      </c>
      <c r="N82" s="147">
        <v>274</v>
      </c>
      <c r="O82" s="148">
        <f t="shared" si="7"/>
        <v>1072</v>
      </c>
      <c r="P82" s="147">
        <v>430</v>
      </c>
      <c r="Q82" s="149">
        <f t="shared" si="0"/>
        <v>460960</v>
      </c>
      <c r="R82" s="150"/>
      <c r="S82" s="145"/>
      <c r="T82" s="145"/>
      <c r="U82" s="145"/>
      <c r="V82" s="145"/>
      <c r="W82" s="145">
        <v>25000</v>
      </c>
      <c r="X82" s="146">
        <v>25000</v>
      </c>
      <c r="Y82" s="147">
        <v>25000</v>
      </c>
      <c r="Z82" s="151">
        <f t="shared" si="8"/>
        <v>75000</v>
      </c>
      <c r="AA82" s="152"/>
      <c r="AB82" s="145">
        <v>60000</v>
      </c>
      <c r="AC82" s="145"/>
      <c r="AD82" s="153"/>
      <c r="AE82" s="154"/>
      <c r="AF82" s="155">
        <v>78324</v>
      </c>
      <c r="AG82" s="155">
        <v>187542</v>
      </c>
      <c r="AH82" s="163">
        <f t="shared" si="9"/>
        <v>60094</v>
      </c>
      <c r="AI82" s="111"/>
      <c r="AJ82" s="125" t="s">
        <v>175</v>
      </c>
    </row>
    <row r="83" spans="1:36">
      <c r="A83" s="117">
        <v>82</v>
      </c>
      <c r="B83" s="156">
        <v>362</v>
      </c>
      <c r="C83" s="158" t="s">
        <v>155</v>
      </c>
      <c r="D83" s="144"/>
      <c r="E83" s="145"/>
      <c r="F83" s="145"/>
      <c r="G83" s="145"/>
      <c r="H83" s="145"/>
      <c r="I83" s="146"/>
      <c r="J83" s="146"/>
      <c r="K83" s="146"/>
      <c r="L83" s="146"/>
      <c r="M83" s="147">
        <v>20</v>
      </c>
      <c r="N83" s="147">
        <v>284</v>
      </c>
      <c r="O83" s="148">
        <f t="shared" si="7"/>
        <v>304</v>
      </c>
      <c r="P83" s="147">
        <v>350</v>
      </c>
      <c r="Q83" s="149">
        <f t="shared" si="0"/>
        <v>106400</v>
      </c>
      <c r="R83" s="150"/>
      <c r="S83" s="145"/>
      <c r="T83" s="145"/>
      <c r="U83" s="145"/>
      <c r="V83" s="145"/>
      <c r="W83" s="145"/>
      <c r="X83" s="146"/>
      <c r="Y83" s="147">
        <v>25000</v>
      </c>
      <c r="Z83" s="151">
        <f t="shared" si="8"/>
        <v>25000</v>
      </c>
      <c r="AA83" s="152"/>
      <c r="AB83" s="145"/>
      <c r="AC83" s="145"/>
      <c r="AD83" s="153"/>
      <c r="AE83" s="154"/>
      <c r="AF83" s="155"/>
      <c r="AG83" s="155">
        <v>153643</v>
      </c>
      <c r="AH83" s="9">
        <f t="shared" si="9"/>
        <v>-72243</v>
      </c>
      <c r="AI83" s="111"/>
      <c r="AJ83" s="125" t="s">
        <v>175</v>
      </c>
    </row>
    <row r="84" spans="1:36">
      <c r="A84" s="116">
        <v>83</v>
      </c>
      <c r="B84" s="156">
        <v>363</v>
      </c>
      <c r="C84" s="158" t="s">
        <v>160</v>
      </c>
      <c r="D84" s="144"/>
      <c r="E84" s="145"/>
      <c r="F84" s="145"/>
      <c r="G84" s="145"/>
      <c r="H84" s="145"/>
      <c r="I84" s="146"/>
      <c r="J84" s="146"/>
      <c r="K84" s="146"/>
      <c r="L84" s="146"/>
      <c r="M84" s="147">
        <v>30</v>
      </c>
      <c r="N84" s="147">
        <v>286</v>
      </c>
      <c r="O84" s="148">
        <f t="shared" si="7"/>
        <v>316</v>
      </c>
      <c r="P84" s="147">
        <v>360</v>
      </c>
      <c r="Q84" s="149">
        <f t="shared" si="0"/>
        <v>113760</v>
      </c>
      <c r="R84" s="150"/>
      <c r="S84" s="145"/>
      <c r="T84" s="145"/>
      <c r="U84" s="145"/>
      <c r="V84" s="145"/>
      <c r="W84" s="145"/>
      <c r="X84" s="146"/>
      <c r="Y84" s="147">
        <v>25000</v>
      </c>
      <c r="Z84" s="151">
        <f t="shared" si="8"/>
        <v>25000</v>
      </c>
      <c r="AA84" s="152"/>
      <c r="AB84" s="145"/>
      <c r="AC84" s="145"/>
      <c r="AD84" s="153"/>
      <c r="AE84" s="154"/>
      <c r="AF84" s="155"/>
      <c r="AG84" s="155">
        <v>153330</v>
      </c>
      <c r="AH84" s="9">
        <f t="shared" si="9"/>
        <v>-64570</v>
      </c>
      <c r="AI84" s="111"/>
      <c r="AJ84" s="125" t="s">
        <v>175</v>
      </c>
    </row>
    <row r="85" spans="1:36">
      <c r="A85" s="116">
        <v>84</v>
      </c>
      <c r="B85" s="156">
        <v>365</v>
      </c>
      <c r="C85" s="158" t="s">
        <v>161</v>
      </c>
      <c r="D85" s="144"/>
      <c r="E85" s="145"/>
      <c r="F85" s="145"/>
      <c r="G85" s="145"/>
      <c r="H85" s="145"/>
      <c r="I85" s="146"/>
      <c r="J85" s="146"/>
      <c r="K85" s="146"/>
      <c r="L85" s="146"/>
      <c r="M85" s="147">
        <v>30</v>
      </c>
      <c r="N85" s="147">
        <v>266</v>
      </c>
      <c r="O85" s="148">
        <f t="shared" si="7"/>
        <v>296</v>
      </c>
      <c r="P85" s="147">
        <v>360</v>
      </c>
      <c r="Q85" s="149">
        <f t="shared" si="0"/>
        <v>106560</v>
      </c>
      <c r="R85" s="150"/>
      <c r="S85" s="145"/>
      <c r="T85" s="145"/>
      <c r="U85" s="145"/>
      <c r="V85" s="145"/>
      <c r="W85" s="145"/>
      <c r="X85" s="146"/>
      <c r="Y85" s="147">
        <v>25000</v>
      </c>
      <c r="Z85" s="151">
        <f t="shared" si="8"/>
        <v>25000</v>
      </c>
      <c r="AA85" s="152"/>
      <c r="AB85" s="145"/>
      <c r="AC85" s="145"/>
      <c r="AD85" s="153"/>
      <c r="AE85" s="154"/>
      <c r="AF85" s="155"/>
      <c r="AG85" s="155">
        <v>153330</v>
      </c>
      <c r="AH85" s="9">
        <f t="shared" si="9"/>
        <v>-71770</v>
      </c>
      <c r="AI85" s="111"/>
      <c r="AJ85" s="125" t="s">
        <v>175</v>
      </c>
    </row>
    <row r="86" spans="1:36">
      <c r="A86" s="117">
        <v>85</v>
      </c>
      <c r="B86" s="156">
        <v>371</v>
      </c>
      <c r="C86" s="143" t="s">
        <v>111</v>
      </c>
      <c r="D86" s="144"/>
      <c r="E86" s="145"/>
      <c r="F86" s="145"/>
      <c r="G86" s="145"/>
      <c r="H86" s="145">
        <v>332</v>
      </c>
      <c r="I86" s="146"/>
      <c r="J86" s="146"/>
      <c r="K86" s="146"/>
      <c r="L86" s="146">
        <v>387</v>
      </c>
      <c r="M86" s="147">
        <v>30</v>
      </c>
      <c r="N86" s="147">
        <v>283</v>
      </c>
      <c r="O86" s="148">
        <f t="shared" si="7"/>
        <v>1032</v>
      </c>
      <c r="P86" s="147">
        <v>410</v>
      </c>
      <c r="Q86" s="149">
        <f t="shared" si="0"/>
        <v>423120</v>
      </c>
      <c r="R86" s="150"/>
      <c r="S86" s="145"/>
      <c r="T86" s="145"/>
      <c r="U86" s="145"/>
      <c r="V86" s="145"/>
      <c r="W86" s="145">
        <v>25000</v>
      </c>
      <c r="X86" s="146">
        <v>25000</v>
      </c>
      <c r="Y86" s="147">
        <v>25000</v>
      </c>
      <c r="Z86" s="151">
        <f t="shared" si="8"/>
        <v>75000</v>
      </c>
      <c r="AA86" s="152"/>
      <c r="AB86" s="145">
        <v>50000</v>
      </c>
      <c r="AC86" s="145"/>
      <c r="AD86" s="153"/>
      <c r="AE86" s="154"/>
      <c r="AF86" s="155">
        <v>80324</v>
      </c>
      <c r="AG86" s="155">
        <v>187700</v>
      </c>
      <c r="AH86" s="163">
        <f t="shared" si="9"/>
        <v>30096</v>
      </c>
      <c r="AI86" s="111"/>
      <c r="AJ86" s="125" t="s">
        <v>175</v>
      </c>
    </row>
    <row r="87" spans="1:36">
      <c r="A87" s="116">
        <v>86</v>
      </c>
      <c r="B87" s="156">
        <v>374</v>
      </c>
      <c r="C87" s="143" t="s">
        <v>112</v>
      </c>
      <c r="D87" s="144"/>
      <c r="E87" s="145"/>
      <c r="F87" s="145"/>
      <c r="G87" s="145">
        <v>10</v>
      </c>
      <c r="H87" s="145">
        <v>289</v>
      </c>
      <c r="I87" s="146">
        <v>63</v>
      </c>
      <c r="J87" s="146">
        <v>36</v>
      </c>
      <c r="K87" s="146">
        <v>16</v>
      </c>
      <c r="L87" s="146">
        <v>288</v>
      </c>
      <c r="M87" s="147"/>
      <c r="N87" s="147">
        <v>265</v>
      </c>
      <c r="O87" s="148">
        <f t="shared" si="7"/>
        <v>967</v>
      </c>
      <c r="P87" s="147">
        <v>450</v>
      </c>
      <c r="Q87" s="149">
        <f t="shared" ref="Q87:Q88" si="12">O87*P87</f>
        <v>435150</v>
      </c>
      <c r="R87" s="150"/>
      <c r="S87" s="145"/>
      <c r="T87" s="145"/>
      <c r="U87" s="145"/>
      <c r="V87" s="145"/>
      <c r="W87" s="145">
        <v>25000</v>
      </c>
      <c r="X87" s="146">
        <v>25000</v>
      </c>
      <c r="Y87" s="147">
        <v>25000</v>
      </c>
      <c r="Z87" s="151">
        <f t="shared" si="8"/>
        <v>75000</v>
      </c>
      <c r="AA87" s="152"/>
      <c r="AB87" s="145">
        <v>50000</v>
      </c>
      <c r="AC87" s="145"/>
      <c r="AD87" s="153"/>
      <c r="AE87" s="154"/>
      <c r="AF87" s="155">
        <v>80324</v>
      </c>
      <c r="AG87" s="155">
        <v>188031</v>
      </c>
      <c r="AH87" s="163">
        <f t="shared" si="9"/>
        <v>41795</v>
      </c>
      <c r="AI87" s="111"/>
      <c r="AJ87" s="125" t="s">
        <v>175</v>
      </c>
    </row>
    <row r="88" spans="1:36" ht="15" thickBot="1">
      <c r="A88" s="167">
        <v>87</v>
      </c>
      <c r="B88" s="128">
        <v>376</v>
      </c>
      <c r="C88" s="129" t="s">
        <v>118</v>
      </c>
      <c r="D88" s="130"/>
      <c r="E88" s="131"/>
      <c r="F88" s="131"/>
      <c r="G88" s="131"/>
      <c r="H88" s="131">
        <v>328</v>
      </c>
      <c r="I88" s="132"/>
      <c r="J88" s="132"/>
      <c r="K88" s="132"/>
      <c r="L88" s="132">
        <v>331</v>
      </c>
      <c r="M88" s="133">
        <v>40</v>
      </c>
      <c r="N88" s="133">
        <v>262</v>
      </c>
      <c r="O88" s="134">
        <f t="shared" si="7"/>
        <v>961</v>
      </c>
      <c r="P88" s="133">
        <v>360</v>
      </c>
      <c r="Q88" s="135">
        <f t="shared" si="12"/>
        <v>345960</v>
      </c>
      <c r="R88" s="136"/>
      <c r="S88" s="131"/>
      <c r="T88" s="131"/>
      <c r="U88" s="131"/>
      <c r="V88" s="131"/>
      <c r="W88" s="131">
        <v>25000</v>
      </c>
      <c r="X88" s="132">
        <v>25000</v>
      </c>
      <c r="Y88" s="133">
        <v>25000</v>
      </c>
      <c r="Z88" s="137">
        <f t="shared" si="8"/>
        <v>75000</v>
      </c>
      <c r="AA88" s="138"/>
      <c r="AB88" s="131">
        <v>50000</v>
      </c>
      <c r="AC88" s="131"/>
      <c r="AD88" s="139"/>
      <c r="AE88" s="140"/>
      <c r="AF88" s="141">
        <v>80324</v>
      </c>
      <c r="AG88" s="141">
        <v>187542</v>
      </c>
      <c r="AH88" s="87">
        <f t="shared" si="9"/>
        <v>-46906</v>
      </c>
      <c r="AI88" s="127"/>
      <c r="AJ88" s="125" t="s">
        <v>175</v>
      </c>
    </row>
    <row r="89" spans="1:36" ht="15" thickBot="1"/>
    <row r="90" spans="1:36">
      <c r="AE90" s="73" t="s">
        <v>106</v>
      </c>
      <c r="AF90" s="75"/>
      <c r="AG90" s="75"/>
      <c r="AH90" s="71">
        <f>SUMIF(AH2:AH88,"&lt;0")</f>
        <v>-5145743.7499999991</v>
      </c>
      <c r="AI90" s="4"/>
    </row>
    <row r="91" spans="1:36" ht="15" thickBot="1">
      <c r="AE91" s="74" t="s">
        <v>105</v>
      </c>
      <c r="AF91" s="76"/>
      <c r="AG91" s="76"/>
      <c r="AH91" s="72">
        <f>SUMIF(AH2:AH89,"&gt;0")</f>
        <v>2331455.39</v>
      </c>
      <c r="AI91" s="4"/>
    </row>
  </sheetData>
  <conditionalFormatting sqref="AH1:AI88 AJ76 AH90:AI91">
    <cfRule type="cellIs" dxfId="0" priority="1" operator="lessThan">
      <formula>0</formula>
    </cfRule>
  </conditionalFormatting>
  <pageMargins left="0.25" right="0.25" top="0.75" bottom="0.75" header="0.3" footer="0.3"/>
  <pageSetup paperSize="9" scale="67" fitToHeight="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cp:lastPrinted>2024-06-06T09:51:05Z</cp:lastPrinted>
  <dcterms:created xsi:type="dcterms:W3CDTF">2015-06-05T18:19:34Z</dcterms:created>
  <dcterms:modified xsi:type="dcterms:W3CDTF">2024-08-18T13:45:43Z</dcterms:modified>
</cp:coreProperties>
</file>