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/>
  <mc:AlternateContent xmlns:mc="http://schemas.openxmlformats.org/markup-compatibility/2006">
    <mc:Choice Requires="x15">
      <x15ac:absPath xmlns:x15ac="http://schemas.microsoft.com/office/spreadsheetml/2010/11/ac" url="C:\Users\samil\OneDrive\Masaüstü\"/>
    </mc:Choice>
  </mc:AlternateContent>
  <xr:revisionPtr revIDLastSave="0" documentId="13_ncr:1_{D8B0B54E-A325-4854-9AB4-ABF2F73C0599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ayfa1" sheetId="1" r:id="rId1"/>
    <sheet name="Лист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67" i="2" l="1"/>
  <c r="W66" i="2"/>
  <c r="R64" i="2"/>
  <c r="I64" i="2"/>
  <c r="K64" i="2" s="1"/>
  <c r="U63" i="2"/>
  <c r="R63" i="2"/>
  <c r="I63" i="2"/>
  <c r="K63" i="2" s="1"/>
  <c r="R62" i="2"/>
  <c r="I62" i="2"/>
  <c r="K62" i="2" s="1"/>
  <c r="W62" i="2" s="1"/>
  <c r="R61" i="2"/>
  <c r="I61" i="2"/>
  <c r="K61" i="2" s="1"/>
  <c r="U60" i="2"/>
  <c r="R60" i="2"/>
  <c r="I60" i="2"/>
  <c r="K60" i="2" s="1"/>
  <c r="W60" i="2" s="1"/>
  <c r="U59" i="2"/>
  <c r="R59" i="2"/>
  <c r="I59" i="2"/>
  <c r="K59" i="2" s="1"/>
  <c r="U58" i="2"/>
  <c r="R58" i="2"/>
  <c r="I58" i="2"/>
  <c r="K58" i="2" s="1"/>
  <c r="U57" i="2"/>
  <c r="R57" i="2"/>
  <c r="I57" i="2"/>
  <c r="K57" i="2" s="1"/>
  <c r="U56" i="2"/>
  <c r="R56" i="2"/>
  <c r="I56" i="2"/>
  <c r="K56" i="2" s="1"/>
  <c r="U55" i="2"/>
  <c r="R55" i="2"/>
  <c r="I55" i="2"/>
  <c r="K55" i="2" s="1"/>
  <c r="W55" i="2" s="1"/>
  <c r="U54" i="2"/>
  <c r="R54" i="2"/>
  <c r="I54" i="2"/>
  <c r="K54" i="2" s="1"/>
  <c r="U53" i="2"/>
  <c r="R53" i="2"/>
  <c r="I53" i="2"/>
  <c r="K53" i="2" s="1"/>
  <c r="U52" i="2"/>
  <c r="R52" i="2"/>
  <c r="I52" i="2"/>
  <c r="K52" i="2" s="1"/>
  <c r="U51" i="2"/>
  <c r="R51" i="2"/>
  <c r="I51" i="2"/>
  <c r="K51" i="2" s="1"/>
  <c r="W51" i="2" s="1"/>
  <c r="U50" i="2"/>
  <c r="R50" i="2"/>
  <c r="I50" i="2"/>
  <c r="K50" i="2" s="1"/>
  <c r="W50" i="2" s="1"/>
  <c r="U49" i="2"/>
  <c r="R49" i="2"/>
  <c r="I49" i="2"/>
  <c r="K49" i="2" s="1"/>
  <c r="U48" i="2"/>
  <c r="R48" i="2"/>
  <c r="I48" i="2"/>
  <c r="K48" i="2" s="1"/>
  <c r="U47" i="2"/>
  <c r="R47" i="2"/>
  <c r="I47" i="2"/>
  <c r="K47" i="2" s="1"/>
  <c r="U46" i="2"/>
  <c r="R46" i="2"/>
  <c r="I46" i="2"/>
  <c r="K46" i="2" s="1"/>
  <c r="W46" i="2" s="1"/>
  <c r="U45" i="2"/>
  <c r="R45" i="2"/>
  <c r="I45" i="2"/>
  <c r="K45" i="2" s="1"/>
  <c r="W45" i="2" s="1"/>
  <c r="U44" i="2"/>
  <c r="R44" i="2"/>
  <c r="I44" i="2"/>
  <c r="K44" i="2" s="1"/>
  <c r="U43" i="2"/>
  <c r="R43" i="2"/>
  <c r="I43" i="2"/>
  <c r="K43" i="2" s="1"/>
  <c r="W43" i="2" s="1"/>
  <c r="U42" i="2"/>
  <c r="R42" i="2"/>
  <c r="I42" i="2"/>
  <c r="K42" i="2" s="1"/>
  <c r="U41" i="2"/>
  <c r="R41" i="2"/>
  <c r="I41" i="2"/>
  <c r="K41" i="2" s="1"/>
  <c r="U40" i="2"/>
  <c r="R40" i="2"/>
  <c r="I40" i="2"/>
  <c r="K40" i="2" s="1"/>
  <c r="U39" i="2"/>
  <c r="R39" i="2"/>
  <c r="I39" i="2"/>
  <c r="K39" i="2" s="1"/>
  <c r="U38" i="2"/>
  <c r="R38" i="2"/>
  <c r="I38" i="2"/>
  <c r="K38" i="2" s="1"/>
  <c r="U37" i="2"/>
  <c r="R37" i="2"/>
  <c r="I37" i="2"/>
  <c r="K37" i="2" s="1"/>
  <c r="U36" i="2"/>
  <c r="R36" i="2"/>
  <c r="I36" i="2"/>
  <c r="K36" i="2" s="1"/>
  <c r="U35" i="2"/>
  <c r="R35" i="2"/>
  <c r="I35" i="2"/>
  <c r="K35" i="2" s="1"/>
  <c r="U34" i="2"/>
  <c r="R34" i="2"/>
  <c r="I34" i="2"/>
  <c r="K34" i="2" s="1"/>
  <c r="R33" i="2"/>
  <c r="I33" i="2"/>
  <c r="K33" i="2" s="1"/>
  <c r="U32" i="2"/>
  <c r="R32" i="2"/>
  <c r="I32" i="2"/>
  <c r="K32" i="2" s="1"/>
  <c r="W32" i="2" s="1"/>
  <c r="U31" i="2"/>
  <c r="R31" i="2"/>
  <c r="I31" i="2"/>
  <c r="K31" i="2" s="1"/>
  <c r="U30" i="2"/>
  <c r="R30" i="2"/>
  <c r="I30" i="2"/>
  <c r="K30" i="2" s="1"/>
  <c r="U29" i="2"/>
  <c r="R29" i="2"/>
  <c r="I29" i="2"/>
  <c r="K29" i="2" s="1"/>
  <c r="U28" i="2"/>
  <c r="R28" i="2"/>
  <c r="I28" i="2"/>
  <c r="K28" i="2" s="1"/>
  <c r="U27" i="2"/>
  <c r="R27" i="2"/>
  <c r="I27" i="2"/>
  <c r="K27" i="2" s="1"/>
  <c r="W27" i="2" s="1"/>
  <c r="R26" i="2"/>
  <c r="I26" i="2"/>
  <c r="K26" i="2" s="1"/>
  <c r="R25" i="2"/>
  <c r="I25" i="2"/>
  <c r="K25" i="2" s="1"/>
  <c r="U24" i="2"/>
  <c r="R24" i="2"/>
  <c r="I24" i="2"/>
  <c r="K24" i="2" s="1"/>
  <c r="U23" i="2"/>
  <c r="R23" i="2"/>
  <c r="I23" i="2"/>
  <c r="K23" i="2" s="1"/>
  <c r="U22" i="2"/>
  <c r="R22" i="2"/>
  <c r="I22" i="2"/>
  <c r="K22" i="2" s="1"/>
  <c r="U21" i="2"/>
  <c r="R21" i="2"/>
  <c r="I21" i="2"/>
  <c r="K21" i="2" s="1"/>
  <c r="W21" i="2" s="1"/>
  <c r="U20" i="2"/>
  <c r="R20" i="2"/>
  <c r="I20" i="2"/>
  <c r="K20" i="2" s="1"/>
  <c r="U19" i="2"/>
  <c r="R19" i="2"/>
  <c r="I19" i="2"/>
  <c r="K19" i="2" s="1"/>
  <c r="U18" i="2"/>
  <c r="R18" i="2"/>
  <c r="I18" i="2"/>
  <c r="K18" i="2" s="1"/>
  <c r="U17" i="2"/>
  <c r="R17" i="2"/>
  <c r="I17" i="2"/>
  <c r="K17" i="2" s="1"/>
  <c r="U16" i="2"/>
  <c r="R16" i="2"/>
  <c r="I16" i="2"/>
  <c r="K16" i="2" s="1"/>
  <c r="W16" i="2" s="1"/>
  <c r="U15" i="2"/>
  <c r="R15" i="2"/>
  <c r="I15" i="2"/>
  <c r="K15" i="2" s="1"/>
  <c r="U14" i="2"/>
  <c r="R14" i="2"/>
  <c r="I14" i="2"/>
  <c r="K14" i="2" s="1"/>
  <c r="U13" i="2"/>
  <c r="R13" i="2"/>
  <c r="I13" i="2"/>
  <c r="K13" i="2" s="1"/>
  <c r="W13" i="2" s="1"/>
  <c r="U12" i="2"/>
  <c r="R12" i="2"/>
  <c r="I12" i="2"/>
  <c r="K12" i="2" s="1"/>
  <c r="U11" i="2"/>
  <c r="R11" i="2"/>
  <c r="I11" i="2"/>
  <c r="K11" i="2" s="1"/>
  <c r="U10" i="2"/>
  <c r="R10" i="2"/>
  <c r="I10" i="2"/>
  <c r="K10" i="2" s="1"/>
  <c r="W10" i="2" s="1"/>
  <c r="U9" i="2"/>
  <c r="R9" i="2"/>
  <c r="I9" i="2"/>
  <c r="K9" i="2" s="1"/>
  <c r="U8" i="2"/>
  <c r="R8" i="2"/>
  <c r="I8" i="2"/>
  <c r="K8" i="2" s="1"/>
  <c r="U7" i="2"/>
  <c r="R7" i="2"/>
  <c r="I7" i="2"/>
  <c r="K7" i="2" s="1"/>
  <c r="U6" i="2"/>
  <c r="R6" i="2"/>
  <c r="I6" i="2"/>
  <c r="K6" i="2" s="1"/>
  <c r="U5" i="2"/>
  <c r="R5" i="2"/>
  <c r="I5" i="2"/>
  <c r="K5" i="2" s="1"/>
  <c r="W5" i="2" s="1"/>
  <c r="R4" i="2"/>
  <c r="I4" i="2"/>
  <c r="K4" i="2" s="1"/>
  <c r="U3" i="2"/>
  <c r="R3" i="2"/>
  <c r="I3" i="2"/>
  <c r="K3" i="2" s="1"/>
  <c r="U2" i="2"/>
  <c r="R2" i="2"/>
  <c r="I2" i="2"/>
  <c r="K2" i="2" s="1"/>
  <c r="V63" i="1"/>
  <c r="V60" i="1"/>
  <c r="V59" i="1"/>
  <c r="V58" i="1"/>
  <c r="V57" i="1"/>
  <c r="V56" i="1"/>
  <c r="V55" i="1"/>
  <c r="V54" i="1"/>
  <c r="V53" i="1"/>
  <c r="V52" i="1"/>
  <c r="V51" i="1"/>
  <c r="V50" i="1"/>
  <c r="V49" i="1"/>
  <c r="V48" i="1"/>
  <c r="V47" i="1"/>
  <c r="V46" i="1"/>
  <c r="V45" i="1"/>
  <c r="V44" i="1"/>
  <c r="V43" i="1"/>
  <c r="V42" i="1"/>
  <c r="V41" i="1"/>
  <c r="V40" i="1"/>
  <c r="V39" i="1"/>
  <c r="V38" i="1"/>
  <c r="V37" i="1"/>
  <c r="V36" i="1"/>
  <c r="V35" i="1"/>
  <c r="V34" i="1"/>
  <c r="V32" i="1"/>
  <c r="V31" i="1"/>
  <c r="V30" i="1"/>
  <c r="V29" i="1"/>
  <c r="V28" i="1"/>
  <c r="V27" i="1"/>
  <c r="V24" i="1"/>
  <c r="V23" i="1"/>
  <c r="V22" i="1"/>
  <c r="V21" i="1"/>
  <c r="V20" i="1"/>
  <c r="V19" i="1"/>
  <c r="V18" i="1"/>
  <c r="V17" i="1"/>
  <c r="V16" i="1"/>
  <c r="V15" i="1"/>
  <c r="V14" i="1"/>
  <c r="V13" i="1"/>
  <c r="V12" i="1"/>
  <c r="V11" i="1"/>
  <c r="V10" i="1"/>
  <c r="V9" i="1"/>
  <c r="V8" i="1"/>
  <c r="V7" i="1"/>
  <c r="V6" i="1"/>
  <c r="V5" i="1"/>
  <c r="V3" i="1"/>
  <c r="V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2" i="1"/>
  <c r="U2" i="1"/>
  <c r="W8" i="2" l="1"/>
  <c r="W63" i="2"/>
  <c r="W47" i="2"/>
  <c r="W52" i="2"/>
  <c r="W25" i="2"/>
  <c r="W64" i="2"/>
  <c r="W26" i="2"/>
  <c r="W48" i="2"/>
  <c r="W53" i="2"/>
  <c r="W6" i="2"/>
  <c r="W11" i="2"/>
  <c r="W23" i="2"/>
  <c r="W29" i="2"/>
  <c r="W40" i="2"/>
  <c r="W2" i="2"/>
  <c r="W18" i="2"/>
  <c r="W35" i="2"/>
  <c r="W41" i="2"/>
  <c r="W42" i="2"/>
  <c r="W4" i="2"/>
  <c r="W58" i="2"/>
  <c r="W7" i="2"/>
  <c r="W12" i="2"/>
  <c r="W54" i="2"/>
  <c r="W59" i="2"/>
  <c r="W34" i="2"/>
  <c r="W39" i="2"/>
  <c r="W44" i="2"/>
  <c r="W24" i="2"/>
  <c r="W30" i="2"/>
  <c r="W3" i="2"/>
  <c r="W9" i="2"/>
  <c r="W14" i="2"/>
  <c r="W19" i="2"/>
  <c r="W56" i="2"/>
  <c r="W61" i="2"/>
  <c r="W31" i="2"/>
  <c r="W36" i="2"/>
  <c r="W15" i="2"/>
  <c r="W20" i="2"/>
  <c r="W57" i="2"/>
  <c r="W38" i="2"/>
  <c r="W17" i="2"/>
  <c r="W22" i="2"/>
  <c r="W28" i="2"/>
  <c r="W33" i="2"/>
  <c r="U63" i="1"/>
  <c r="U60" i="1"/>
  <c r="U59" i="1"/>
  <c r="U58" i="1"/>
  <c r="U57" i="1"/>
  <c r="U56" i="1"/>
  <c r="U55" i="1"/>
  <c r="U54" i="1"/>
  <c r="U53" i="1"/>
  <c r="U51" i="1"/>
  <c r="U49" i="1"/>
  <c r="U47" i="1"/>
  <c r="U46" i="1"/>
  <c r="U45" i="1"/>
  <c r="U44" i="1"/>
  <c r="U43" i="1"/>
  <c r="U42" i="1"/>
  <c r="U39" i="1"/>
  <c r="U38" i="1"/>
  <c r="U37" i="1"/>
  <c r="U36" i="1"/>
  <c r="U35" i="1"/>
  <c r="U34" i="1"/>
  <c r="U32" i="1"/>
  <c r="U31" i="1"/>
  <c r="U30" i="1"/>
  <c r="U29" i="1"/>
  <c r="U28" i="1"/>
  <c r="U24" i="1"/>
  <c r="U22" i="1"/>
  <c r="U19" i="1"/>
  <c r="U18" i="1"/>
  <c r="U17" i="1"/>
  <c r="U15" i="1"/>
  <c r="U13" i="1"/>
  <c r="U12" i="1"/>
  <c r="U11" i="1"/>
  <c r="U9" i="1"/>
  <c r="U6" i="1"/>
  <c r="U3" i="1"/>
  <c r="U40" i="1"/>
  <c r="U21" i="1"/>
  <c r="U23" i="1"/>
  <c r="U27" i="1"/>
  <c r="U16" i="1"/>
  <c r="U5" i="1"/>
  <c r="U20" i="1"/>
  <c r="U8" i="1"/>
  <c r="U41" i="1"/>
  <c r="U48" i="1"/>
  <c r="U52" i="1"/>
  <c r="U50" i="1"/>
  <c r="U7" i="1"/>
  <c r="U14" i="1"/>
  <c r="U10" i="1"/>
  <c r="K9" i="1"/>
  <c r="W9" i="1" s="1"/>
  <c r="K10" i="1"/>
  <c r="W10" i="1" s="1"/>
  <c r="K12" i="1"/>
  <c r="K13" i="1"/>
  <c r="K24" i="1"/>
  <c r="K25" i="1"/>
  <c r="W25" i="1" s="1"/>
  <c r="K26" i="1"/>
  <c r="W26" i="1" s="1"/>
  <c r="K32" i="1"/>
  <c r="K33" i="1"/>
  <c r="W33" i="1" s="1"/>
  <c r="K34" i="1"/>
  <c r="K36" i="1"/>
  <c r="K48" i="1"/>
  <c r="W48" i="1" s="1"/>
  <c r="K49" i="1"/>
  <c r="W49" i="1" s="1"/>
  <c r="K50" i="1"/>
  <c r="W50" i="1" s="1"/>
  <c r="K57" i="1"/>
  <c r="W57" i="1" s="1"/>
  <c r="K58" i="1"/>
  <c r="W58" i="1" s="1"/>
  <c r="K60" i="1"/>
  <c r="W60" i="1" s="1"/>
  <c r="K3" i="1"/>
  <c r="W3" i="1" s="1"/>
  <c r="K4" i="1"/>
  <c r="W4" i="1" s="1"/>
  <c r="K5" i="1"/>
  <c r="K6" i="1"/>
  <c r="K7" i="1"/>
  <c r="K8" i="1"/>
  <c r="W8" i="1" s="1"/>
  <c r="K11" i="1"/>
  <c r="K14" i="1"/>
  <c r="K15" i="1"/>
  <c r="W15" i="1" s="1"/>
  <c r="K16" i="1"/>
  <c r="K17" i="1"/>
  <c r="W17" i="1" s="1"/>
  <c r="K18" i="1"/>
  <c r="W18" i="1" s="1"/>
  <c r="K19" i="1"/>
  <c r="W19" i="1" s="1"/>
  <c r="K20" i="1"/>
  <c r="W20" i="1" s="1"/>
  <c r="K21" i="1"/>
  <c r="W21" i="1" s="1"/>
  <c r="K22" i="1"/>
  <c r="W22" i="1" s="1"/>
  <c r="K23" i="1"/>
  <c r="W23" i="1" s="1"/>
  <c r="K27" i="1"/>
  <c r="W27" i="1" s="1"/>
  <c r="K28" i="1"/>
  <c r="K29" i="1"/>
  <c r="W29" i="1" s="1"/>
  <c r="K30" i="1"/>
  <c r="W30" i="1" s="1"/>
  <c r="K31" i="1"/>
  <c r="K35" i="1"/>
  <c r="K37" i="1"/>
  <c r="K38" i="1"/>
  <c r="K39" i="1"/>
  <c r="W39" i="1" s="1"/>
  <c r="K40" i="1"/>
  <c r="K41" i="1"/>
  <c r="W41" i="1" s="1"/>
  <c r="K42" i="1"/>
  <c r="W42" i="1" s="1"/>
  <c r="K43" i="1"/>
  <c r="W43" i="1" s="1"/>
  <c r="K44" i="1"/>
  <c r="W44" i="1" s="1"/>
  <c r="K45" i="1"/>
  <c r="W45" i="1" s="1"/>
  <c r="K46" i="1"/>
  <c r="W46" i="1" s="1"/>
  <c r="K47" i="1"/>
  <c r="W47" i="1" s="1"/>
  <c r="K51" i="1"/>
  <c r="W51" i="1" s="1"/>
  <c r="K52" i="1"/>
  <c r="K53" i="1"/>
  <c r="K54" i="1"/>
  <c r="K55" i="1"/>
  <c r="K56" i="1"/>
  <c r="K59" i="1"/>
  <c r="K61" i="1"/>
  <c r="W61" i="1" s="1"/>
  <c r="K62" i="1"/>
  <c r="W62" i="1" s="1"/>
  <c r="K63" i="1"/>
  <c r="W63" i="1" s="1"/>
  <c r="K64" i="1"/>
  <c r="W64" i="1" s="1"/>
  <c r="K2" i="1"/>
  <c r="W2" i="1" s="1"/>
  <c r="U66" i="1" l="1"/>
  <c r="W16" i="1"/>
  <c r="W36" i="1"/>
  <c r="W38" i="1"/>
  <c r="W34" i="1"/>
  <c r="W56" i="1"/>
  <c r="W14" i="1"/>
  <c r="W37" i="1"/>
  <c r="W55" i="1"/>
  <c r="W35" i="1"/>
  <c r="W11" i="1"/>
  <c r="W32" i="1"/>
  <c r="W40" i="1"/>
  <c r="W59" i="1"/>
  <c r="W54" i="1"/>
  <c r="W31" i="1"/>
  <c r="W6" i="1"/>
  <c r="W7" i="1"/>
  <c r="W52" i="1"/>
  <c r="W24" i="1"/>
  <c r="W28" i="1"/>
  <c r="W5" i="1"/>
  <c r="W13" i="1"/>
  <c r="W53" i="1"/>
  <c r="W12" i="1"/>
  <c r="S66" i="1"/>
  <c r="W66" i="1" l="1"/>
</calcChain>
</file>

<file path=xl/sharedStrings.xml><?xml version="1.0" encoding="utf-8"?>
<sst xmlns="http://schemas.openxmlformats.org/spreadsheetml/2006/main" count="214" uniqueCount="109">
  <si>
    <t>№</t>
  </si>
  <si>
    <t>SICIL NO</t>
  </si>
  <si>
    <t>ADI SOYADI</t>
  </si>
  <si>
    <t>SUBAT SAATI</t>
  </si>
  <si>
    <t>SAAT UCRETI</t>
  </si>
  <si>
    <t>HAKEDIS</t>
  </si>
  <si>
    <t>YYP SUBAT</t>
  </si>
  <si>
    <t>NET HAKEDIS</t>
  </si>
  <si>
    <t>130</t>
  </si>
  <si>
    <t xml:space="preserve">YAHYA ABDURAHMANOV </t>
  </si>
  <si>
    <t>CIHANGIRMIRZO ABDULLAYEV</t>
  </si>
  <si>
    <t>092</t>
  </si>
  <si>
    <t xml:space="preserve">HAMIDULLAH ABDULLAYEV </t>
  </si>
  <si>
    <t>SERDAR ABDURRAHIMOV</t>
  </si>
  <si>
    <t>MANSURBEK ADAHAMJONOV</t>
  </si>
  <si>
    <t>ABBASBEK ALICANOV</t>
  </si>
  <si>
    <t>OHUNJON ALIJONOV</t>
  </si>
  <si>
    <t>113</t>
  </si>
  <si>
    <t xml:space="preserve">KADIRALI ALIMKULOV </t>
  </si>
  <si>
    <t>SEYITCAN EMINOV</t>
  </si>
  <si>
    <t>186</t>
  </si>
  <si>
    <t xml:space="preserve">ANVARCAN AHMADALIYEV </t>
  </si>
  <si>
    <t xml:space="preserve">ROHATALI AHMADALIYEV </t>
  </si>
  <si>
    <t>128</t>
  </si>
  <si>
    <t>ATABEK AHMEDOV</t>
  </si>
  <si>
    <t>MANSURJAN ASIRETOV</t>
  </si>
  <si>
    <t>NAZIMCAN BAHADIROV</t>
  </si>
  <si>
    <t>MUHAMMEDKADIR BAKIYEV</t>
  </si>
  <si>
    <t>CUMABEK CANIBEKOV</t>
  </si>
  <si>
    <t>ISAKOV HASANBOY</t>
  </si>
  <si>
    <t>JAHONGIR ISRAILOV</t>
  </si>
  <si>
    <t>ZUHRIDDIN KAMALOV</t>
  </si>
  <si>
    <t>RAHMANALI KAYYUMOV</t>
  </si>
  <si>
    <t>MIRADIL MEVLANKULOV</t>
  </si>
  <si>
    <t>MASRABBEK MAMATKADIROV</t>
  </si>
  <si>
    <t>017</t>
  </si>
  <si>
    <t xml:space="preserve">NADIR MEMETKULOV </t>
  </si>
  <si>
    <t>ELYARBEK MAHMUTZADE</t>
  </si>
  <si>
    <t>HAMIDULLAH MAHMUDOV</t>
  </si>
  <si>
    <t xml:space="preserve">TAHIRJAN MIRZAYEV </t>
  </si>
  <si>
    <t>AYETULLAH MIRZACANOV</t>
  </si>
  <si>
    <t>135</t>
  </si>
  <si>
    <t xml:space="preserve">BEKMURAD NAZIROV </t>
  </si>
  <si>
    <t>069</t>
  </si>
  <si>
    <t xml:space="preserve">ADIHAMCAN NIMETOV </t>
  </si>
  <si>
    <t>NIYOZBEK NORMIRZAYEV</t>
  </si>
  <si>
    <t>074</t>
  </si>
  <si>
    <t xml:space="preserve">MARUFCAN RAIMOV </t>
  </si>
  <si>
    <t>188</t>
  </si>
  <si>
    <t xml:space="preserve">ILHAM RAHIMOV </t>
  </si>
  <si>
    <t>KAHRAMON RAHIMOV</t>
  </si>
  <si>
    <t xml:space="preserve">ABDULAZIZ RAHMATOV </t>
  </si>
  <si>
    <t>198</t>
  </si>
  <si>
    <t xml:space="preserve">ABDURASID RAHMATOV </t>
  </si>
  <si>
    <t>199</t>
  </si>
  <si>
    <t xml:space="preserve">ABDUSAMIN RAHMATOV </t>
  </si>
  <si>
    <t>BURHANETTIN ROZMATOV</t>
  </si>
  <si>
    <t>MADAMINJON RUZIMATOV</t>
  </si>
  <si>
    <t>190</t>
  </si>
  <si>
    <t xml:space="preserve">HAMIDULLO SAYDILLAYEV </t>
  </si>
  <si>
    <t>146</t>
  </si>
  <si>
    <t xml:space="preserve">HUSNIDDIN SAYDULLAYEV </t>
  </si>
  <si>
    <t>BAHTIYOR SAYFUTDINOV</t>
  </si>
  <si>
    <t>HOLMIRZA SAYFUTDINOV</t>
  </si>
  <si>
    <t>181</t>
  </si>
  <si>
    <t xml:space="preserve">TAHIRCAN SADIKOV </t>
  </si>
  <si>
    <t>BAHTIYOR SOLIJONOV</t>
  </si>
  <si>
    <t>SEROZBEK SOTBOLDIYEV</t>
  </si>
  <si>
    <t>BAHTIYORJON SULEYMANOV</t>
  </si>
  <si>
    <t xml:space="preserve">ALISER TURSUNALIYEV </t>
  </si>
  <si>
    <t>CEMSIT UZGANOV</t>
  </si>
  <si>
    <t>SERZAT URINBAYEV</t>
  </si>
  <si>
    <t>088</t>
  </si>
  <si>
    <t xml:space="preserve">DILSAT HAMRALIYEV </t>
  </si>
  <si>
    <t>MARUFCAN HALMATOV</t>
  </si>
  <si>
    <t>SAMANDAR HALMATOV</t>
  </si>
  <si>
    <t>ISMAIL HUDABERGANOV</t>
  </si>
  <si>
    <t>191</t>
  </si>
  <si>
    <t xml:space="preserve">DILSODBEK EGAMOV </t>
  </si>
  <si>
    <t>ISMETULLAH ERGESOV</t>
  </si>
  <si>
    <t>OTABEK ERGASEV</t>
  </si>
  <si>
    <t>SIROCBEK ERGASEV</t>
  </si>
  <si>
    <t>132</t>
  </si>
  <si>
    <t xml:space="preserve">BAHTIYAR YOLDASOV </t>
  </si>
  <si>
    <t>068</t>
  </si>
  <si>
    <t xml:space="preserve">FERHAT YUNUSOV </t>
  </si>
  <si>
    <t>ILYOSJON YAKUBOV</t>
  </si>
  <si>
    <t>MART SAATI</t>
  </si>
  <si>
    <t>YYP MART</t>
  </si>
  <si>
    <t>YATAN PARA</t>
  </si>
  <si>
    <t xml:space="preserve">ILHOMJON MAMATOV </t>
  </si>
  <si>
    <t>AVANS</t>
  </si>
  <si>
    <t>OCAK SAATI</t>
  </si>
  <si>
    <t>PATENT</t>
  </si>
  <si>
    <t>YPP OCAK</t>
  </si>
  <si>
    <t>NISAN SAATI</t>
  </si>
  <si>
    <t>NISAN YYP</t>
  </si>
  <si>
    <t xml:space="preserve">NISAN YATAN </t>
  </si>
  <si>
    <t>AHADCAN AHMADCANOV</t>
  </si>
  <si>
    <t>HACIEKBER SADIKCANOV</t>
  </si>
  <si>
    <t>TOPLAM SAAT</t>
  </si>
  <si>
    <t>TOPLAM YYP</t>
  </si>
  <si>
    <t>MAYIS SAATI</t>
  </si>
  <si>
    <t>MAYIS YYP</t>
  </si>
  <si>
    <t xml:space="preserve">MAYIS YATAN </t>
  </si>
  <si>
    <t>HESABI YAPILDI. 186,315 RUBLE ALINDI</t>
  </si>
  <si>
    <t>HESABI YAPILDI. 128,188 RUBLE ALINDI</t>
  </si>
  <si>
    <t>VERILECEK:</t>
  </si>
  <si>
    <t>ALINACAK: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</si>
</sst>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* #,##0.00\ &quot;₽&quot;_-;\-* #,##0.00\ &quot;₽&quot;_-;_-* &quot;-&quot;??\ &quot;₽&quot;_-;_-@_-"/>
    <numFmt numFmtId="164" formatCode="_-* #,##0.00\ _₽_-;\-* #,##0.00\ _₽_-;_-* &quot;-&quot;??\ _₽_-;_-@_-"/>
    <numFmt numFmtId="165" formatCode="#,##0.00\ &quot;₽&quot;"/>
    <numFmt numFmtId="166" formatCode="#,##0.00\ _₽;[Red]#,##0.00\ _₽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 Tur"/>
      <charset val="204"/>
    </font>
    <font>
      <b/>
      <sz val="10"/>
      <color theme="1"/>
      <name val="Calibri"/>
      <family val="2"/>
      <scheme val="minor"/>
    </font>
    <font>
      <b/>
      <sz val="10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8">
    <xf numFmtId="0" fontId="0" fillId="0" borderId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9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44" fontId="0" fillId="0" borderId="0" xfId="8" applyFont="1" applyFill="1" applyBorder="1" applyAlignment="1">
      <alignment horizontal="center" vertical="center"/>
    </xf>
    <xf numFmtId="44" fontId="0" fillId="0" borderId="0" xfId="8" applyFont="1"/>
    <xf numFmtId="0" fontId="0" fillId="0" borderId="13" xfId="0" applyBorder="1" applyAlignment="1">
      <alignment horizontal="center" vertical="center"/>
    </xf>
    <xf numFmtId="0" fontId="0" fillId="0" borderId="5" xfId="0" applyBorder="1"/>
    <xf numFmtId="0" fontId="0" fillId="0" borderId="15" xfId="0" applyBorder="1"/>
    <xf numFmtId="44" fontId="0" fillId="0" borderId="1" xfId="8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0" fontId="0" fillId="0" borderId="6" xfId="0" quotePrefix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2" borderId="4" xfId="0" quotePrefix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left" vertical="center"/>
    </xf>
    <xf numFmtId="0" fontId="3" fillId="2" borderId="21" xfId="0" applyFont="1" applyFill="1" applyBorder="1" applyAlignment="1">
      <alignment horizontal="left" vertical="center"/>
    </xf>
    <xf numFmtId="0" fontId="0" fillId="0" borderId="28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6" fillId="0" borderId="29" xfId="0" applyFont="1" applyBorder="1" applyAlignment="1">
      <alignment horizontal="center" vertical="center" wrapText="1"/>
    </xf>
    <xf numFmtId="164" fontId="6" fillId="0" borderId="16" xfId="9" applyFont="1" applyBorder="1" applyAlignment="1">
      <alignment horizontal="center" vertical="center" wrapText="1"/>
    </xf>
    <xf numFmtId="164" fontId="0" fillId="0" borderId="30" xfId="9" applyFont="1" applyBorder="1" applyAlignment="1">
      <alignment horizontal="center" vertical="center"/>
    </xf>
    <xf numFmtId="164" fontId="0" fillId="0" borderId="1" xfId="9" applyFont="1" applyBorder="1" applyAlignment="1">
      <alignment horizontal="center" vertical="center"/>
    </xf>
    <xf numFmtId="164" fontId="0" fillId="2" borderId="1" xfId="9" applyFont="1" applyFill="1" applyBorder="1" applyAlignment="1">
      <alignment horizontal="center" vertical="center"/>
    </xf>
    <xf numFmtId="164" fontId="0" fillId="2" borderId="12" xfId="9" applyFont="1" applyFill="1" applyBorder="1" applyAlignment="1">
      <alignment horizontal="center" vertical="center"/>
    </xf>
    <xf numFmtId="44" fontId="0" fillId="0" borderId="30" xfId="8" applyFont="1" applyBorder="1" applyAlignment="1">
      <alignment horizontal="center" vertical="center"/>
    </xf>
    <xf numFmtId="44" fontId="0" fillId="2" borderId="1" xfId="8" applyFont="1" applyFill="1" applyBorder="1" applyAlignment="1">
      <alignment horizontal="center" vertical="center"/>
    </xf>
    <xf numFmtId="44" fontId="0" fillId="2" borderId="12" xfId="8" applyFont="1" applyFill="1" applyBorder="1" applyAlignment="1">
      <alignment horizontal="center" vertical="center"/>
    </xf>
    <xf numFmtId="0" fontId="4" fillId="0" borderId="33" xfId="0" applyFont="1" applyBorder="1" applyAlignment="1">
      <alignment horizontal="center" vertical="center" wrapText="1"/>
    </xf>
    <xf numFmtId="0" fontId="0" fillId="0" borderId="34" xfId="0" applyBorder="1"/>
    <xf numFmtId="44" fontId="6" fillId="0" borderId="16" xfId="8" applyFont="1" applyBorder="1" applyAlignment="1">
      <alignment horizontal="center" vertical="center" wrapText="1"/>
    </xf>
    <xf numFmtId="0" fontId="3" fillId="0" borderId="26" xfId="0" applyFont="1" applyBorder="1" applyAlignment="1">
      <alignment horizontal="left" vertical="center"/>
    </xf>
    <xf numFmtId="0" fontId="3" fillId="0" borderId="20" xfId="0" applyFont="1" applyBorder="1" applyAlignment="1">
      <alignment horizontal="left" vertical="center"/>
    </xf>
    <xf numFmtId="0" fontId="3" fillId="0" borderId="20" xfId="0" applyFont="1" applyBorder="1"/>
    <xf numFmtId="166" fontId="6" fillId="0" borderId="16" xfId="0" applyNumberFormat="1" applyFont="1" applyBorder="1" applyAlignment="1">
      <alignment horizontal="center" vertical="center" wrapText="1"/>
    </xf>
    <xf numFmtId="166" fontId="0" fillId="0" borderId="30" xfId="0" applyNumberForma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166" fontId="0" fillId="2" borderId="1" xfId="0" applyNumberFormat="1" applyFill="1" applyBorder="1" applyAlignment="1">
      <alignment horizontal="center" vertical="center"/>
    </xf>
    <xf numFmtId="166" fontId="0" fillId="2" borderId="12" xfId="0" applyNumberFormat="1" applyFill="1" applyBorder="1" applyAlignment="1">
      <alignment horizontal="center" vertical="center"/>
    </xf>
    <xf numFmtId="166" fontId="0" fillId="0" borderId="0" xfId="0" applyNumberFormat="1"/>
    <xf numFmtId="166" fontId="0" fillId="0" borderId="0" xfId="0" applyNumberFormat="1" applyAlignment="1">
      <alignment horizontal="center" vertical="center"/>
    </xf>
    <xf numFmtId="44" fontId="0" fillId="2" borderId="1" xfId="17" applyFont="1" applyFill="1" applyBorder="1" applyAlignment="1">
      <alignment horizontal="center" vertical="center"/>
    </xf>
    <xf numFmtId="44" fontId="0" fillId="0" borderId="30" xfId="17" applyFont="1" applyFill="1" applyBorder="1" applyAlignment="1">
      <alignment horizontal="center" vertical="center"/>
    </xf>
    <xf numFmtId="44" fontId="0" fillId="0" borderId="1" xfId="17" applyFont="1" applyFill="1" applyBorder="1" applyAlignment="1">
      <alignment horizontal="center" vertical="center"/>
    </xf>
    <xf numFmtId="44" fontId="0" fillId="2" borderId="12" xfId="17" applyFont="1" applyFill="1" applyBorder="1" applyAlignment="1">
      <alignment horizontal="center" vertical="center"/>
    </xf>
    <xf numFmtId="44" fontId="0" fillId="3" borderId="30" xfId="8" applyFont="1" applyFill="1" applyBorder="1" applyAlignment="1">
      <alignment horizontal="center" vertical="center"/>
    </xf>
    <xf numFmtId="0" fontId="0" fillId="3" borderId="0" xfId="0" applyFill="1"/>
    <xf numFmtId="0" fontId="0" fillId="3" borderId="10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3" fillId="3" borderId="20" xfId="0" applyFont="1" applyFill="1" applyBorder="1" applyAlignment="1">
      <alignment horizontal="left" vertical="center"/>
    </xf>
    <xf numFmtId="0" fontId="1" fillId="3" borderId="24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30" xfId="0" applyFill="1" applyBorder="1" applyAlignment="1">
      <alignment horizontal="center" vertical="center"/>
    </xf>
    <xf numFmtId="166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164" fontId="0" fillId="3" borderId="30" xfId="9" applyFont="1" applyFill="1" applyBorder="1" applyAlignment="1">
      <alignment horizontal="center" vertical="center"/>
    </xf>
    <xf numFmtId="44" fontId="0" fillId="3" borderId="1" xfId="8" applyFont="1" applyFill="1" applyBorder="1" applyAlignment="1">
      <alignment horizontal="center" vertical="center"/>
    </xf>
    <xf numFmtId="164" fontId="0" fillId="3" borderId="1" xfId="9" applyFont="1" applyFill="1" applyBorder="1" applyAlignment="1">
      <alignment horizontal="center" vertical="center"/>
    </xf>
    <xf numFmtId="44" fontId="0" fillId="3" borderId="1" xfId="17" applyFont="1" applyFill="1" applyBorder="1" applyAlignment="1">
      <alignment horizontal="center" vertical="center"/>
    </xf>
    <xf numFmtId="44" fontId="0" fillId="0" borderId="35" xfId="8" applyFont="1" applyFill="1" applyBorder="1" applyAlignment="1">
      <alignment horizontal="center" vertical="center"/>
    </xf>
    <xf numFmtId="44" fontId="0" fillId="0" borderId="15" xfId="8" applyFont="1" applyFill="1" applyBorder="1" applyAlignment="1">
      <alignment horizontal="center" vertical="center"/>
    </xf>
    <xf numFmtId="0" fontId="3" fillId="0" borderId="36" xfId="0" applyFont="1" applyBorder="1"/>
    <xf numFmtId="0" fontId="3" fillId="0" borderId="12" xfId="0" applyFont="1" applyBorder="1"/>
  </cellXfs>
  <cellStyles count="18">
    <cellStyle name="Normal" xfId="0" builtinId="0"/>
    <cellStyle name="ParaBirimi" xfId="8" builtinId="4"/>
    <cellStyle name="ParaBirimi 2" xfId="1" xr:uid="{00000000-0005-0000-0000-000000000000}"/>
    <cellStyle name="ParaBirimi 2 2" xfId="6" xr:uid="{00000000-0005-0000-0000-000001000000}"/>
    <cellStyle name="ParaBirimi 2 2 2" xfId="15" xr:uid="{83601AF2-37F9-41A1-B51C-D00E12C62FFE}"/>
    <cellStyle name="ParaBirimi 2 3" xfId="4" xr:uid="{00000000-0005-0000-0000-000002000000}"/>
    <cellStyle name="ParaBirimi 2 3 2" xfId="13" xr:uid="{0F2B821A-E7CC-4A91-9647-9242628A81F3}"/>
    <cellStyle name="ParaBirimi 2 4" xfId="10" xr:uid="{A80A6901-83BD-4FF0-9122-ABFA057AF91E}"/>
    <cellStyle name="ParaBirimi 3" xfId="2" xr:uid="{00000000-0005-0000-0000-000003000000}"/>
    <cellStyle name="ParaBirimi 3 2" xfId="5" xr:uid="{00000000-0005-0000-0000-000004000000}"/>
    <cellStyle name="ParaBirimi 3 2 2" xfId="14" xr:uid="{73525F3D-FB4B-49D9-AB5F-CEAA776A5E66}"/>
    <cellStyle name="ParaBirimi 3 3" xfId="11" xr:uid="{3A856A53-D9C9-428D-8EA1-058F9408C5F9}"/>
    <cellStyle name="ParaBirimi 4" xfId="3" xr:uid="{00000000-0005-0000-0000-000005000000}"/>
    <cellStyle name="ParaBirimi 4 2" xfId="7" xr:uid="{00000000-0005-0000-0000-000006000000}"/>
    <cellStyle name="ParaBirimi 4 2 2" xfId="16" xr:uid="{CCC42EAD-FD58-4661-A098-A0F98FCEF010}"/>
    <cellStyle name="ParaBirimi 4 3" xfId="12" xr:uid="{CA1A70A5-C0D6-4C1D-8761-8F57C023385C}"/>
    <cellStyle name="ParaBirimi 5" xfId="17" xr:uid="{74FE9ED2-358C-42A2-BEC0-2E5ECB441794}"/>
    <cellStyle name="Virgül" xfId="9" builtinId="3"/>
  </cellStyles>
  <dxfs count="2"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6"/>
  <sheetViews>
    <sheetView zoomScale="110" zoomScaleNormal="110" workbookViewId="0">
      <pane xSplit="1" ySplit="1" topLeftCell="B31" activePane="bottomRight" state="frozen"/>
      <selection pane="topRight" activeCell="B1" sqref="B1"/>
      <selection pane="bottomLeft" activeCell="A2" sqref="A2"/>
      <selection pane="bottomRight" activeCell="W63" sqref="A1:W64"/>
    </sheetView>
  </sheetViews>
  <sheetFormatPr defaultRowHeight="14.4"/>
  <cols>
    <col min="1" max="1" width="3.33203125" bestFit="1" customWidth="1"/>
    <col min="2" max="2" width="5.109375" bestFit="1" customWidth="1"/>
    <col min="3" max="3" width="28.44140625" bestFit="1" customWidth="1"/>
    <col min="4" max="4" width="6" bestFit="1" customWidth="1"/>
    <col min="5" max="5" width="6.6640625" bestFit="1" customWidth="1"/>
    <col min="6" max="6" width="6.109375" bestFit="1" customWidth="1"/>
    <col min="7" max="7" width="6.6640625" bestFit="1" customWidth="1"/>
    <col min="8" max="8" width="6.6640625" customWidth="1"/>
    <col min="9" max="9" width="11.88671875" customWidth="1"/>
    <col min="10" max="10" width="7.109375" bestFit="1" customWidth="1"/>
    <col min="11" max="11" width="11.88671875" style="69" bestFit="1" customWidth="1"/>
    <col min="12" max="12" width="8.33203125" customWidth="1"/>
    <col min="13" max="13" width="6" bestFit="1" customWidth="1"/>
    <col min="14" max="14" width="6.6640625" bestFit="1" customWidth="1"/>
    <col min="15" max="15" width="6.109375" bestFit="1" customWidth="1"/>
    <col min="16" max="17" width="7" customWidth="1"/>
    <col min="18" max="18" width="13.109375" bestFit="1" customWidth="1"/>
    <col min="19" max="19" width="14.88671875" bestFit="1" customWidth="1"/>
    <col min="20" max="20" width="7" customWidth="1"/>
    <col min="21" max="21" width="13.5546875" bestFit="1" customWidth="1"/>
    <col min="22" max="22" width="13.5546875" customWidth="1"/>
    <col min="23" max="23" width="14.88671875" style="5" bestFit="1" customWidth="1"/>
    <col min="24" max="24" width="17.88671875" customWidth="1"/>
    <col min="25" max="25" width="12.5546875" bestFit="1" customWidth="1"/>
  </cols>
  <sheetData>
    <row r="1" spans="1:24" ht="36.6" customHeight="1" thickBot="1">
      <c r="A1" s="43" t="s">
        <v>0</v>
      </c>
      <c r="B1" s="44" t="s">
        <v>1</v>
      </c>
      <c r="C1" s="44" t="s">
        <v>2</v>
      </c>
      <c r="D1" s="44" t="s">
        <v>92</v>
      </c>
      <c r="E1" s="45" t="s">
        <v>3</v>
      </c>
      <c r="F1" s="44" t="s">
        <v>87</v>
      </c>
      <c r="G1" s="46" t="s">
        <v>95</v>
      </c>
      <c r="H1" s="46" t="s">
        <v>102</v>
      </c>
      <c r="I1" s="47" t="s">
        <v>100</v>
      </c>
      <c r="J1" s="48" t="s">
        <v>4</v>
      </c>
      <c r="K1" s="64" t="s">
        <v>5</v>
      </c>
      <c r="L1" s="47" t="s">
        <v>93</v>
      </c>
      <c r="M1" s="49" t="s">
        <v>94</v>
      </c>
      <c r="N1" s="44" t="s">
        <v>6</v>
      </c>
      <c r="O1" s="44" t="s">
        <v>88</v>
      </c>
      <c r="P1" s="46" t="s">
        <v>96</v>
      </c>
      <c r="Q1" s="46" t="s">
        <v>103</v>
      </c>
      <c r="R1" s="50" t="s">
        <v>101</v>
      </c>
      <c r="S1" s="47" t="s">
        <v>89</v>
      </c>
      <c r="T1" s="48" t="s">
        <v>91</v>
      </c>
      <c r="U1" s="47" t="s">
        <v>97</v>
      </c>
      <c r="V1" s="47" t="s">
        <v>104</v>
      </c>
      <c r="W1" s="60" t="s">
        <v>7</v>
      </c>
      <c r="X1" s="58"/>
    </row>
    <row r="2" spans="1:24">
      <c r="A2" s="24">
        <v>1</v>
      </c>
      <c r="B2" s="29" t="s">
        <v>35</v>
      </c>
      <c r="C2" s="61" t="s">
        <v>36</v>
      </c>
      <c r="D2" s="25"/>
      <c r="E2" s="20">
        <v>272</v>
      </c>
      <c r="F2" s="20">
        <v>367</v>
      </c>
      <c r="G2" s="34">
        <v>333</v>
      </c>
      <c r="H2" s="40">
        <v>302</v>
      </c>
      <c r="I2" s="39">
        <f>D2+E2+F2+G2+H2</f>
        <v>1274</v>
      </c>
      <c r="J2" s="40">
        <v>500</v>
      </c>
      <c r="K2" s="65">
        <f t="shared" ref="K2:K33" si="0">I2*J2</f>
        <v>637000</v>
      </c>
      <c r="L2" s="39"/>
      <c r="M2" s="35"/>
      <c r="N2" s="20"/>
      <c r="O2" s="20"/>
      <c r="P2" s="34"/>
      <c r="Q2" s="34"/>
      <c r="R2" s="51">
        <f>M2+N2+O2+P2+Q2</f>
        <v>0</v>
      </c>
      <c r="S2" s="55">
        <v>142949</v>
      </c>
      <c r="T2" s="40">
        <v>50000</v>
      </c>
      <c r="U2" s="51">
        <f>24291+116379.88</f>
        <v>140670.88</v>
      </c>
      <c r="V2" s="51">
        <f>24291+116379.88</f>
        <v>140670.88</v>
      </c>
      <c r="W2" s="55">
        <f>K2-L2-R2-S2-T2-U2-V2</f>
        <v>162709.24</v>
      </c>
      <c r="X2" s="59"/>
    </row>
    <row r="3" spans="1:24">
      <c r="A3" s="3">
        <v>2</v>
      </c>
      <c r="B3" s="30" t="s">
        <v>84</v>
      </c>
      <c r="C3" s="62" t="s">
        <v>85</v>
      </c>
      <c r="D3" s="26"/>
      <c r="E3" s="2">
        <v>283</v>
      </c>
      <c r="F3" s="2">
        <v>300</v>
      </c>
      <c r="G3" s="6">
        <v>296</v>
      </c>
      <c r="H3" s="10">
        <v>311</v>
      </c>
      <c r="I3" s="39">
        <f t="shared" ref="I3:I64" si="1">D3+E3+F3+G3+H3</f>
        <v>1190</v>
      </c>
      <c r="J3" s="10">
        <v>390</v>
      </c>
      <c r="K3" s="66">
        <f t="shared" si="0"/>
        <v>464100</v>
      </c>
      <c r="L3" s="1">
        <v>22300</v>
      </c>
      <c r="M3" s="36">
        <v>0</v>
      </c>
      <c r="N3" s="2"/>
      <c r="O3" s="2"/>
      <c r="P3" s="6"/>
      <c r="Q3" s="6"/>
      <c r="R3" s="51">
        <f t="shared" ref="R3:R64" si="2">M3+N3+O3+P3+Q3</f>
        <v>0</v>
      </c>
      <c r="S3" s="9">
        <v>86446</v>
      </c>
      <c r="T3" s="10">
        <v>45000</v>
      </c>
      <c r="U3" s="52">
        <f>30375+127961.2</f>
        <v>158336.20000000001</v>
      </c>
      <c r="V3" s="52">
        <f>30375+127961.2</f>
        <v>158336.20000000001</v>
      </c>
      <c r="W3" s="55">
        <f t="shared" ref="W3:W64" si="3">K3-L3-R3-S3-T3-U3-V3</f>
        <v>-6318.4000000000233</v>
      </c>
      <c r="X3" s="7"/>
    </row>
    <row r="4" spans="1:24">
      <c r="A4" s="12">
        <v>3</v>
      </c>
      <c r="B4" s="31" t="s">
        <v>43</v>
      </c>
      <c r="C4" s="32" t="s">
        <v>44</v>
      </c>
      <c r="D4" s="27"/>
      <c r="E4" s="13">
        <v>280</v>
      </c>
      <c r="F4" s="13">
        <v>314</v>
      </c>
      <c r="G4" s="14">
        <v>262</v>
      </c>
      <c r="H4" s="41">
        <v>262</v>
      </c>
      <c r="I4" s="39">
        <f t="shared" si="1"/>
        <v>1118</v>
      </c>
      <c r="J4" s="41">
        <v>400</v>
      </c>
      <c r="K4" s="67">
        <f t="shared" si="0"/>
        <v>447200</v>
      </c>
      <c r="L4" s="15"/>
      <c r="M4" s="37"/>
      <c r="N4" s="13">
        <v>25000</v>
      </c>
      <c r="O4" s="13">
        <v>25000</v>
      </c>
      <c r="P4" s="14">
        <v>25000</v>
      </c>
      <c r="Q4" s="14">
        <v>25000</v>
      </c>
      <c r="R4" s="51">
        <f t="shared" si="2"/>
        <v>100000</v>
      </c>
      <c r="S4" s="56">
        <v>46883</v>
      </c>
      <c r="T4" s="41"/>
      <c r="U4" s="53">
        <v>43000</v>
      </c>
      <c r="V4" s="53">
        <v>43000</v>
      </c>
      <c r="W4" s="55">
        <f t="shared" si="3"/>
        <v>214317</v>
      </c>
      <c r="X4" s="7"/>
    </row>
    <row r="5" spans="1:24">
      <c r="A5" s="3">
        <v>4</v>
      </c>
      <c r="B5" s="30" t="s">
        <v>46</v>
      </c>
      <c r="C5" s="62" t="s">
        <v>47</v>
      </c>
      <c r="D5" s="26"/>
      <c r="E5" s="2">
        <v>348</v>
      </c>
      <c r="F5" s="2">
        <v>361</v>
      </c>
      <c r="G5" s="6">
        <v>310</v>
      </c>
      <c r="H5" s="10">
        <v>342</v>
      </c>
      <c r="I5" s="39">
        <f t="shared" si="1"/>
        <v>1361</v>
      </c>
      <c r="J5" s="10">
        <v>410</v>
      </c>
      <c r="K5" s="66">
        <f t="shared" si="0"/>
        <v>558010</v>
      </c>
      <c r="L5" s="1">
        <v>0</v>
      </c>
      <c r="M5" s="36"/>
      <c r="N5" s="2">
        <v>25000</v>
      </c>
      <c r="O5" s="2">
        <v>25000</v>
      </c>
      <c r="P5" s="6">
        <v>25000</v>
      </c>
      <c r="Q5" s="6">
        <v>25000</v>
      </c>
      <c r="R5" s="51">
        <f t="shared" si="2"/>
        <v>100000</v>
      </c>
      <c r="S5" s="9">
        <v>75992</v>
      </c>
      <c r="T5" s="10"/>
      <c r="U5" s="52">
        <f>26413+114009.14</f>
        <v>140422.14000000001</v>
      </c>
      <c r="V5" s="52">
        <f>26413+114009.14</f>
        <v>140422.14000000001</v>
      </c>
      <c r="W5" s="55">
        <f t="shared" si="3"/>
        <v>101173.71999999997</v>
      </c>
      <c r="X5" s="7"/>
    </row>
    <row r="6" spans="1:24">
      <c r="A6" s="3">
        <v>5</v>
      </c>
      <c r="B6" s="30" t="s">
        <v>72</v>
      </c>
      <c r="C6" s="62" t="s">
        <v>73</v>
      </c>
      <c r="D6" s="26"/>
      <c r="E6" s="2">
        <v>308</v>
      </c>
      <c r="F6" s="2">
        <v>299</v>
      </c>
      <c r="G6" s="6">
        <v>306</v>
      </c>
      <c r="H6" s="10">
        <v>299</v>
      </c>
      <c r="I6" s="39">
        <f t="shared" si="1"/>
        <v>1212</v>
      </c>
      <c r="J6" s="10">
        <v>400</v>
      </c>
      <c r="K6" s="66">
        <f t="shared" si="0"/>
        <v>484800</v>
      </c>
      <c r="L6" s="1">
        <v>0</v>
      </c>
      <c r="M6" s="36"/>
      <c r="N6" s="2">
        <v>25000</v>
      </c>
      <c r="O6" s="2">
        <v>25000</v>
      </c>
      <c r="P6" s="6">
        <v>25000</v>
      </c>
      <c r="Q6" s="6">
        <v>25000</v>
      </c>
      <c r="R6" s="51">
        <f t="shared" si="2"/>
        <v>100000</v>
      </c>
      <c r="S6" s="9">
        <v>142949</v>
      </c>
      <c r="T6" s="10">
        <v>10000</v>
      </c>
      <c r="U6" s="52">
        <f>24291+116379.88</f>
        <v>140670.88</v>
      </c>
      <c r="V6" s="52">
        <f>24291+116379.88</f>
        <v>140670.88</v>
      </c>
      <c r="W6" s="55">
        <f t="shared" si="3"/>
        <v>-49490.760000000009</v>
      </c>
      <c r="X6" s="7"/>
    </row>
    <row r="7" spans="1:24">
      <c r="A7" s="3">
        <v>6</v>
      </c>
      <c r="B7" s="30" t="s">
        <v>11</v>
      </c>
      <c r="C7" s="62" t="s">
        <v>12</v>
      </c>
      <c r="D7" s="26"/>
      <c r="E7" s="2">
        <v>268</v>
      </c>
      <c r="F7" s="2">
        <v>331</v>
      </c>
      <c r="G7" s="6">
        <v>307</v>
      </c>
      <c r="H7" s="10">
        <v>329</v>
      </c>
      <c r="I7" s="39">
        <f t="shared" si="1"/>
        <v>1235</v>
      </c>
      <c r="J7" s="10">
        <v>390</v>
      </c>
      <c r="K7" s="66">
        <f t="shared" si="0"/>
        <v>481650</v>
      </c>
      <c r="L7" s="1">
        <v>0</v>
      </c>
      <c r="M7" s="36"/>
      <c r="N7" s="2">
        <v>25000</v>
      </c>
      <c r="O7" s="2">
        <v>25000</v>
      </c>
      <c r="P7" s="6">
        <v>25000</v>
      </c>
      <c r="Q7" s="6">
        <v>25000</v>
      </c>
      <c r="R7" s="51">
        <f t="shared" si="2"/>
        <v>100000</v>
      </c>
      <c r="S7" s="9">
        <v>143921</v>
      </c>
      <c r="T7" s="10"/>
      <c r="U7" s="52">
        <f>24291+116379.88</f>
        <v>140670.88</v>
      </c>
      <c r="V7" s="52">
        <f>24291+116379.88</f>
        <v>140670.88</v>
      </c>
      <c r="W7" s="55">
        <f t="shared" si="3"/>
        <v>-43612.760000000009</v>
      </c>
      <c r="X7" s="7"/>
    </row>
    <row r="8" spans="1:24">
      <c r="A8" s="3">
        <v>7</v>
      </c>
      <c r="B8" s="30" t="s">
        <v>17</v>
      </c>
      <c r="C8" s="62" t="s">
        <v>18</v>
      </c>
      <c r="D8" s="26"/>
      <c r="E8" s="2">
        <v>327</v>
      </c>
      <c r="F8" s="2">
        <v>293</v>
      </c>
      <c r="G8" s="6">
        <v>306</v>
      </c>
      <c r="H8" s="10">
        <v>312</v>
      </c>
      <c r="I8" s="39">
        <f t="shared" si="1"/>
        <v>1238</v>
      </c>
      <c r="J8" s="10">
        <v>450</v>
      </c>
      <c r="K8" s="66">
        <f t="shared" si="0"/>
        <v>557100</v>
      </c>
      <c r="L8" s="1">
        <v>22300</v>
      </c>
      <c r="M8" s="36"/>
      <c r="N8" s="2">
        <v>25000</v>
      </c>
      <c r="O8" s="2">
        <v>25000</v>
      </c>
      <c r="P8" s="6">
        <v>25000</v>
      </c>
      <c r="Q8" s="6">
        <v>25000</v>
      </c>
      <c r="R8" s="51">
        <f t="shared" si="2"/>
        <v>100000</v>
      </c>
      <c r="S8" s="9">
        <v>99467</v>
      </c>
      <c r="T8" s="10"/>
      <c r="U8" s="52">
        <f>26413+114257.88</f>
        <v>140670.88</v>
      </c>
      <c r="V8" s="52">
        <f>26413+114257.88</f>
        <v>140670.88</v>
      </c>
      <c r="W8" s="55">
        <f t="shared" si="3"/>
        <v>53991.239999999991</v>
      </c>
      <c r="X8" s="7"/>
    </row>
    <row r="9" spans="1:24">
      <c r="A9" s="3">
        <v>8</v>
      </c>
      <c r="B9" s="30" t="s">
        <v>23</v>
      </c>
      <c r="C9" s="62" t="s">
        <v>98</v>
      </c>
      <c r="D9" s="26"/>
      <c r="E9" s="2">
        <v>304</v>
      </c>
      <c r="F9" s="2">
        <v>323</v>
      </c>
      <c r="G9" s="6">
        <v>252</v>
      </c>
      <c r="H9" s="10">
        <v>319</v>
      </c>
      <c r="I9" s="39">
        <f t="shared" si="1"/>
        <v>1198</v>
      </c>
      <c r="J9" s="10">
        <v>390</v>
      </c>
      <c r="K9" s="66">
        <f t="shared" si="0"/>
        <v>467220</v>
      </c>
      <c r="L9" s="1">
        <v>0</v>
      </c>
      <c r="M9" s="36"/>
      <c r="N9" s="2">
        <v>25000</v>
      </c>
      <c r="O9" s="2">
        <v>25000</v>
      </c>
      <c r="P9" s="6">
        <v>25000</v>
      </c>
      <c r="Q9" s="6">
        <v>25000</v>
      </c>
      <c r="R9" s="51">
        <f t="shared" si="2"/>
        <v>100000</v>
      </c>
      <c r="S9" s="9">
        <v>142949</v>
      </c>
      <c r="T9" s="10"/>
      <c r="U9" s="52">
        <f>24291+116379.88</f>
        <v>140670.88</v>
      </c>
      <c r="V9" s="52">
        <f>24291+116379.88</f>
        <v>140670.88</v>
      </c>
      <c r="W9" s="55">
        <f t="shared" si="3"/>
        <v>-57070.760000000009</v>
      </c>
      <c r="X9" s="7"/>
    </row>
    <row r="10" spans="1:24">
      <c r="A10" s="3">
        <v>9</v>
      </c>
      <c r="B10" s="30" t="s">
        <v>8</v>
      </c>
      <c r="C10" s="62" t="s">
        <v>9</v>
      </c>
      <c r="D10" s="26"/>
      <c r="E10" s="2">
        <v>328</v>
      </c>
      <c r="F10" s="2">
        <v>321</v>
      </c>
      <c r="G10" s="6">
        <v>312</v>
      </c>
      <c r="H10" s="10">
        <v>327</v>
      </c>
      <c r="I10" s="39">
        <f t="shared" si="1"/>
        <v>1288</v>
      </c>
      <c r="J10" s="10">
        <v>410</v>
      </c>
      <c r="K10" s="66">
        <f t="shared" si="0"/>
        <v>528080</v>
      </c>
      <c r="L10" s="1">
        <v>0</v>
      </c>
      <c r="M10" s="36"/>
      <c r="N10" s="2">
        <v>25000</v>
      </c>
      <c r="O10" s="2">
        <v>25000</v>
      </c>
      <c r="P10" s="6">
        <v>25000</v>
      </c>
      <c r="Q10" s="6">
        <v>25000</v>
      </c>
      <c r="R10" s="51">
        <f t="shared" si="2"/>
        <v>100000</v>
      </c>
      <c r="S10" s="9">
        <v>143921</v>
      </c>
      <c r="T10" s="10"/>
      <c r="U10" s="52">
        <f>24291+116379.88</f>
        <v>140670.88</v>
      </c>
      <c r="V10" s="52">
        <f>24291+116379.88</f>
        <v>140670.88</v>
      </c>
      <c r="W10" s="55">
        <f t="shared" si="3"/>
        <v>2817.2399999999907</v>
      </c>
      <c r="X10" s="7"/>
    </row>
    <row r="11" spans="1:24">
      <c r="A11" s="3">
        <v>10</v>
      </c>
      <c r="B11" s="30" t="s">
        <v>82</v>
      </c>
      <c r="C11" s="62" t="s">
        <v>83</v>
      </c>
      <c r="D11" s="26"/>
      <c r="E11" s="2">
        <v>337</v>
      </c>
      <c r="F11" s="2">
        <v>321</v>
      </c>
      <c r="G11" s="6">
        <v>304</v>
      </c>
      <c r="H11" s="10">
        <v>314</v>
      </c>
      <c r="I11" s="39">
        <f t="shared" si="1"/>
        <v>1276</v>
      </c>
      <c r="J11" s="10">
        <v>410</v>
      </c>
      <c r="K11" s="66">
        <f t="shared" si="0"/>
        <v>523160</v>
      </c>
      <c r="L11" s="1">
        <v>0</v>
      </c>
      <c r="M11" s="36"/>
      <c r="N11" s="2">
        <v>25000</v>
      </c>
      <c r="O11" s="2">
        <v>25000</v>
      </c>
      <c r="P11" s="6">
        <v>25000</v>
      </c>
      <c r="Q11" s="6">
        <v>25000</v>
      </c>
      <c r="R11" s="51">
        <f t="shared" si="2"/>
        <v>100000</v>
      </c>
      <c r="S11" s="9">
        <v>143921</v>
      </c>
      <c r="T11" s="10"/>
      <c r="U11" s="52">
        <f t="shared" ref="U11:V13" si="4">24291+116379.88</f>
        <v>140670.88</v>
      </c>
      <c r="V11" s="52">
        <f t="shared" si="4"/>
        <v>140670.88</v>
      </c>
      <c r="W11" s="55">
        <f t="shared" si="3"/>
        <v>-2102.7600000000093</v>
      </c>
      <c r="X11" s="7"/>
    </row>
    <row r="12" spans="1:24">
      <c r="A12" s="3">
        <v>11</v>
      </c>
      <c r="B12" s="30" t="s">
        <v>41</v>
      </c>
      <c r="C12" s="62" t="s">
        <v>42</v>
      </c>
      <c r="D12" s="26"/>
      <c r="E12" s="2">
        <v>348</v>
      </c>
      <c r="F12" s="2">
        <v>359</v>
      </c>
      <c r="G12" s="6">
        <v>327</v>
      </c>
      <c r="H12" s="10">
        <v>342</v>
      </c>
      <c r="I12" s="39">
        <f t="shared" si="1"/>
        <v>1376</v>
      </c>
      <c r="J12" s="10">
        <v>400</v>
      </c>
      <c r="K12" s="66">
        <f t="shared" si="0"/>
        <v>550400</v>
      </c>
      <c r="L12" s="1">
        <v>0</v>
      </c>
      <c r="M12" s="36"/>
      <c r="N12" s="2">
        <v>25000</v>
      </c>
      <c r="O12" s="2">
        <v>25000</v>
      </c>
      <c r="P12" s="6">
        <v>25000</v>
      </c>
      <c r="Q12" s="6">
        <v>25000</v>
      </c>
      <c r="R12" s="51">
        <f t="shared" si="2"/>
        <v>100000</v>
      </c>
      <c r="S12" s="9">
        <v>142949</v>
      </c>
      <c r="T12" s="10"/>
      <c r="U12" s="52">
        <f t="shared" si="4"/>
        <v>140670.88</v>
      </c>
      <c r="V12" s="52">
        <f t="shared" si="4"/>
        <v>140670.88</v>
      </c>
      <c r="W12" s="55">
        <f t="shared" si="3"/>
        <v>26109.239999999991</v>
      </c>
      <c r="X12" s="7"/>
    </row>
    <row r="13" spans="1:24" ht="13.95" customHeight="1">
      <c r="A13" s="3">
        <v>12</v>
      </c>
      <c r="B13" s="30" t="s">
        <v>60</v>
      </c>
      <c r="C13" s="62" t="s">
        <v>61</v>
      </c>
      <c r="D13" s="26"/>
      <c r="E13" s="2">
        <v>368</v>
      </c>
      <c r="F13" s="2">
        <v>344</v>
      </c>
      <c r="G13" s="6">
        <v>297</v>
      </c>
      <c r="H13" s="10">
        <v>357</v>
      </c>
      <c r="I13" s="39">
        <f t="shared" si="1"/>
        <v>1366</v>
      </c>
      <c r="J13" s="10">
        <v>400</v>
      </c>
      <c r="K13" s="66">
        <f t="shared" si="0"/>
        <v>546400</v>
      </c>
      <c r="L13" s="1">
        <v>0</v>
      </c>
      <c r="M13" s="36"/>
      <c r="N13" s="2">
        <v>25000</v>
      </c>
      <c r="O13" s="2">
        <v>25000</v>
      </c>
      <c r="P13" s="6">
        <v>25000</v>
      </c>
      <c r="Q13" s="6">
        <v>25000</v>
      </c>
      <c r="R13" s="51">
        <f t="shared" si="2"/>
        <v>100000</v>
      </c>
      <c r="S13" s="9">
        <v>142949</v>
      </c>
      <c r="T13" s="10"/>
      <c r="U13" s="52">
        <f t="shared" si="4"/>
        <v>140670.88</v>
      </c>
      <c r="V13" s="52">
        <f t="shared" si="4"/>
        <v>140670.88</v>
      </c>
      <c r="W13" s="55">
        <f t="shared" si="3"/>
        <v>22109.239999999991</v>
      </c>
      <c r="X13" s="7"/>
    </row>
    <row r="14" spans="1:24">
      <c r="A14" s="3">
        <v>13</v>
      </c>
      <c r="B14" s="21">
        <v>156</v>
      </c>
      <c r="C14" s="62" t="s">
        <v>10</v>
      </c>
      <c r="D14" s="26">
        <v>163</v>
      </c>
      <c r="E14" s="2">
        <v>283</v>
      </c>
      <c r="F14" s="2">
        <v>225</v>
      </c>
      <c r="G14" s="6">
        <v>261</v>
      </c>
      <c r="H14" s="10">
        <v>312</v>
      </c>
      <c r="I14" s="39">
        <f t="shared" si="1"/>
        <v>1244</v>
      </c>
      <c r="J14" s="10">
        <v>350</v>
      </c>
      <c r="K14" s="66">
        <f t="shared" si="0"/>
        <v>435400</v>
      </c>
      <c r="L14" s="1">
        <v>22300</v>
      </c>
      <c r="M14" s="36">
        <v>10128</v>
      </c>
      <c r="N14" s="2">
        <v>25000</v>
      </c>
      <c r="O14" s="2">
        <v>25000</v>
      </c>
      <c r="P14" s="6">
        <v>25000</v>
      </c>
      <c r="Q14" s="6">
        <v>25000</v>
      </c>
      <c r="R14" s="51">
        <f t="shared" si="2"/>
        <v>110128</v>
      </c>
      <c r="S14" s="9">
        <v>143921</v>
      </c>
      <c r="T14" s="10">
        <v>10000</v>
      </c>
      <c r="U14" s="52">
        <f>24291+116379.88</f>
        <v>140670.88</v>
      </c>
      <c r="V14" s="52">
        <f>24291+116379.88</f>
        <v>140670.88</v>
      </c>
      <c r="W14" s="55">
        <f t="shared" si="3"/>
        <v>-132290.76</v>
      </c>
      <c r="X14" s="7"/>
    </row>
    <row r="15" spans="1:24">
      <c r="A15" s="3">
        <v>14</v>
      </c>
      <c r="B15" s="21">
        <v>165</v>
      </c>
      <c r="C15" s="63" t="s">
        <v>74</v>
      </c>
      <c r="D15" s="26"/>
      <c r="E15" s="2">
        <v>268</v>
      </c>
      <c r="F15" s="2">
        <v>303</v>
      </c>
      <c r="G15" s="6">
        <v>256</v>
      </c>
      <c r="H15" s="10">
        <v>312</v>
      </c>
      <c r="I15" s="39">
        <f t="shared" si="1"/>
        <v>1139</v>
      </c>
      <c r="J15" s="10">
        <v>330</v>
      </c>
      <c r="K15" s="66">
        <f t="shared" si="0"/>
        <v>375870</v>
      </c>
      <c r="L15" s="1">
        <v>22300</v>
      </c>
      <c r="M15" s="36">
        <v>10128</v>
      </c>
      <c r="N15" s="2">
        <v>25000</v>
      </c>
      <c r="O15" s="2">
        <v>25000</v>
      </c>
      <c r="P15" s="6">
        <v>25000</v>
      </c>
      <c r="Q15" s="6">
        <v>25000</v>
      </c>
      <c r="R15" s="51">
        <f t="shared" si="2"/>
        <v>110128</v>
      </c>
      <c r="S15" s="9">
        <v>142949</v>
      </c>
      <c r="T15" s="10">
        <v>10000</v>
      </c>
      <c r="U15" s="52">
        <f>24291+116379.88</f>
        <v>140670.88</v>
      </c>
      <c r="V15" s="52">
        <f>24291+116379.88</f>
        <v>140670.88</v>
      </c>
      <c r="W15" s="55">
        <f t="shared" si="3"/>
        <v>-190848.76</v>
      </c>
      <c r="X15" s="7"/>
    </row>
    <row r="16" spans="1:24">
      <c r="A16" s="3">
        <v>15</v>
      </c>
      <c r="B16" s="21">
        <v>173</v>
      </c>
      <c r="C16" s="63" t="s">
        <v>33</v>
      </c>
      <c r="D16" s="26"/>
      <c r="E16" s="2">
        <v>194</v>
      </c>
      <c r="F16" s="2">
        <v>334</v>
      </c>
      <c r="G16" s="6">
        <v>307</v>
      </c>
      <c r="H16" s="10">
        <v>297</v>
      </c>
      <c r="I16" s="39">
        <f t="shared" si="1"/>
        <v>1132</v>
      </c>
      <c r="J16" s="10">
        <v>450</v>
      </c>
      <c r="K16" s="66">
        <f t="shared" si="0"/>
        <v>509400</v>
      </c>
      <c r="L16" s="1">
        <v>0</v>
      </c>
      <c r="M16" s="36"/>
      <c r="N16" s="2">
        <v>25000</v>
      </c>
      <c r="O16" s="2">
        <v>25000</v>
      </c>
      <c r="P16" s="6">
        <v>25000</v>
      </c>
      <c r="Q16" s="6">
        <v>25000</v>
      </c>
      <c r="R16" s="51">
        <f t="shared" si="2"/>
        <v>100000</v>
      </c>
      <c r="S16" s="9">
        <v>73285</v>
      </c>
      <c r="T16" s="10">
        <v>30000</v>
      </c>
      <c r="U16" s="52">
        <f>18819.5+87269.33</f>
        <v>106088.83</v>
      </c>
      <c r="V16" s="52">
        <f>18819.5+87269.33</f>
        <v>106088.83</v>
      </c>
      <c r="W16" s="55">
        <f t="shared" si="3"/>
        <v>93937.339999999982</v>
      </c>
      <c r="X16" s="7"/>
    </row>
    <row r="17" spans="1:24">
      <c r="A17" s="3">
        <v>16</v>
      </c>
      <c r="B17" s="21">
        <v>174</v>
      </c>
      <c r="C17" s="63" t="s">
        <v>76</v>
      </c>
      <c r="D17" s="26"/>
      <c r="E17" s="2">
        <v>302</v>
      </c>
      <c r="F17" s="2">
        <v>331</v>
      </c>
      <c r="G17" s="6">
        <v>341</v>
      </c>
      <c r="H17" s="10">
        <v>322</v>
      </c>
      <c r="I17" s="39">
        <f t="shared" si="1"/>
        <v>1296</v>
      </c>
      <c r="J17" s="10">
        <v>410</v>
      </c>
      <c r="K17" s="66">
        <f t="shared" si="0"/>
        <v>531360</v>
      </c>
      <c r="L17" s="1">
        <v>22300</v>
      </c>
      <c r="M17" s="36">
        <v>10128</v>
      </c>
      <c r="N17" s="2">
        <v>25000</v>
      </c>
      <c r="O17" s="2">
        <v>25000</v>
      </c>
      <c r="P17" s="6">
        <v>25000</v>
      </c>
      <c r="Q17" s="6">
        <v>25000</v>
      </c>
      <c r="R17" s="51">
        <f t="shared" si="2"/>
        <v>110128</v>
      </c>
      <c r="S17" s="9">
        <v>142949</v>
      </c>
      <c r="T17" s="10">
        <v>10000</v>
      </c>
      <c r="U17" s="52">
        <f t="shared" ref="U17:V19" si="5">24291+116379.88</f>
        <v>140670.88</v>
      </c>
      <c r="V17" s="52">
        <f t="shared" si="5"/>
        <v>140670.88</v>
      </c>
      <c r="W17" s="55">
        <f t="shared" si="3"/>
        <v>-35358.760000000009</v>
      </c>
      <c r="X17" s="7"/>
    </row>
    <row r="18" spans="1:24">
      <c r="A18" s="3">
        <v>17</v>
      </c>
      <c r="B18" s="30" t="s">
        <v>64</v>
      </c>
      <c r="C18" s="62" t="s">
        <v>65</v>
      </c>
      <c r="D18" s="26"/>
      <c r="E18" s="2">
        <v>300</v>
      </c>
      <c r="F18" s="2">
        <v>273</v>
      </c>
      <c r="G18" s="6">
        <v>218</v>
      </c>
      <c r="H18" s="10">
        <v>308</v>
      </c>
      <c r="I18" s="39">
        <f t="shared" si="1"/>
        <v>1099</v>
      </c>
      <c r="J18" s="10">
        <v>380</v>
      </c>
      <c r="K18" s="66">
        <f t="shared" si="0"/>
        <v>417620</v>
      </c>
      <c r="L18" s="1">
        <v>0</v>
      </c>
      <c r="M18" s="36"/>
      <c r="N18" s="2">
        <v>25000</v>
      </c>
      <c r="O18" s="2">
        <v>25000</v>
      </c>
      <c r="P18" s="6">
        <v>25000</v>
      </c>
      <c r="Q18" s="6">
        <v>25000</v>
      </c>
      <c r="R18" s="51">
        <f t="shared" si="2"/>
        <v>100000</v>
      </c>
      <c r="S18" s="9">
        <v>142949</v>
      </c>
      <c r="T18" s="10"/>
      <c r="U18" s="52">
        <f t="shared" si="5"/>
        <v>140670.88</v>
      </c>
      <c r="V18" s="52">
        <f t="shared" si="5"/>
        <v>140670.88</v>
      </c>
      <c r="W18" s="55">
        <f t="shared" si="3"/>
        <v>-106670.76000000001</v>
      </c>
      <c r="X18" s="7"/>
    </row>
    <row r="19" spans="1:24">
      <c r="A19" s="3">
        <v>18</v>
      </c>
      <c r="B19" s="30" t="s">
        <v>20</v>
      </c>
      <c r="C19" s="62" t="s">
        <v>21</v>
      </c>
      <c r="D19" s="26"/>
      <c r="E19" s="2">
        <v>267</v>
      </c>
      <c r="F19" s="2">
        <v>287</v>
      </c>
      <c r="G19" s="6">
        <v>268</v>
      </c>
      <c r="H19" s="10">
        <v>318</v>
      </c>
      <c r="I19" s="39">
        <f t="shared" si="1"/>
        <v>1140</v>
      </c>
      <c r="J19" s="10">
        <v>350</v>
      </c>
      <c r="K19" s="66">
        <f t="shared" si="0"/>
        <v>399000</v>
      </c>
      <c r="L19" s="1">
        <v>22300</v>
      </c>
      <c r="M19" s="36">
        <v>8229</v>
      </c>
      <c r="N19" s="2">
        <v>25000</v>
      </c>
      <c r="O19" s="2">
        <v>25000</v>
      </c>
      <c r="P19" s="6">
        <v>25000</v>
      </c>
      <c r="Q19" s="6">
        <v>25000</v>
      </c>
      <c r="R19" s="51">
        <f t="shared" si="2"/>
        <v>108229</v>
      </c>
      <c r="S19" s="9">
        <v>142949</v>
      </c>
      <c r="T19" s="10">
        <v>10000</v>
      </c>
      <c r="U19" s="52">
        <f t="shared" si="5"/>
        <v>140670.88</v>
      </c>
      <c r="V19" s="52">
        <f t="shared" si="5"/>
        <v>140670.88</v>
      </c>
      <c r="W19" s="55">
        <f t="shared" si="3"/>
        <v>-165819.76</v>
      </c>
      <c r="X19" s="7"/>
    </row>
    <row r="20" spans="1:24">
      <c r="A20" s="3">
        <v>19</v>
      </c>
      <c r="B20" s="30" t="s">
        <v>48</v>
      </c>
      <c r="C20" s="62" t="s">
        <v>49</v>
      </c>
      <c r="D20" s="26"/>
      <c r="E20" s="2">
        <v>249</v>
      </c>
      <c r="F20" s="2">
        <v>276</v>
      </c>
      <c r="G20" s="6">
        <v>257</v>
      </c>
      <c r="H20" s="10">
        <v>301</v>
      </c>
      <c r="I20" s="39">
        <f t="shared" si="1"/>
        <v>1083</v>
      </c>
      <c r="J20" s="10">
        <v>330</v>
      </c>
      <c r="K20" s="66">
        <f t="shared" si="0"/>
        <v>357390</v>
      </c>
      <c r="L20" s="1">
        <v>22300</v>
      </c>
      <c r="M20" s="36">
        <v>8229</v>
      </c>
      <c r="N20" s="2">
        <v>25000</v>
      </c>
      <c r="O20" s="2">
        <v>25000</v>
      </c>
      <c r="P20" s="6">
        <v>25000</v>
      </c>
      <c r="Q20" s="6">
        <v>25000</v>
      </c>
      <c r="R20" s="51">
        <f t="shared" si="2"/>
        <v>108229</v>
      </c>
      <c r="S20" s="9">
        <v>86446</v>
      </c>
      <c r="T20" s="10">
        <v>10000</v>
      </c>
      <c r="U20" s="52">
        <f>30375+127961.14</f>
        <v>158336.14000000001</v>
      </c>
      <c r="V20" s="52">
        <f>30375+127961.14</f>
        <v>158336.14000000001</v>
      </c>
      <c r="W20" s="55">
        <f t="shared" si="3"/>
        <v>-186257.28000000003</v>
      </c>
      <c r="X20" s="7"/>
    </row>
    <row r="21" spans="1:24">
      <c r="A21" s="3">
        <v>20</v>
      </c>
      <c r="B21" s="30" t="s">
        <v>58</v>
      </c>
      <c r="C21" s="62" t="s">
        <v>59</v>
      </c>
      <c r="D21" s="26"/>
      <c r="E21" s="2">
        <v>379</v>
      </c>
      <c r="F21" s="2">
        <v>363</v>
      </c>
      <c r="G21" s="6">
        <v>296</v>
      </c>
      <c r="H21" s="10">
        <v>360</v>
      </c>
      <c r="I21" s="39">
        <f t="shared" si="1"/>
        <v>1398</v>
      </c>
      <c r="J21" s="10">
        <v>500</v>
      </c>
      <c r="K21" s="66">
        <f t="shared" si="0"/>
        <v>699000</v>
      </c>
      <c r="L21" s="1">
        <v>0</v>
      </c>
      <c r="M21" s="36"/>
      <c r="N21" s="2"/>
      <c r="O21" s="2">
        <v>0</v>
      </c>
      <c r="P21" s="6">
        <v>0</v>
      </c>
      <c r="Q21" s="6">
        <v>0</v>
      </c>
      <c r="R21" s="51">
        <f t="shared" si="2"/>
        <v>0</v>
      </c>
      <c r="S21" s="9">
        <v>86445</v>
      </c>
      <c r="T21" s="10"/>
      <c r="U21" s="52">
        <f>30375+127961.2</f>
        <v>158336.20000000001</v>
      </c>
      <c r="V21" s="52">
        <f>30375+127961.2</f>
        <v>158336.20000000001</v>
      </c>
      <c r="W21" s="55">
        <f t="shared" si="3"/>
        <v>295882.59999999998</v>
      </c>
      <c r="X21" s="7"/>
    </row>
    <row r="22" spans="1:24">
      <c r="A22" s="3">
        <v>21</v>
      </c>
      <c r="B22" s="30" t="s">
        <v>77</v>
      </c>
      <c r="C22" s="62" t="s">
        <v>78</v>
      </c>
      <c r="D22" s="26"/>
      <c r="E22" s="2">
        <v>327</v>
      </c>
      <c r="F22" s="2">
        <v>326</v>
      </c>
      <c r="G22" s="6">
        <v>256</v>
      </c>
      <c r="H22" s="10">
        <v>312</v>
      </c>
      <c r="I22" s="39">
        <f t="shared" si="1"/>
        <v>1221</v>
      </c>
      <c r="J22" s="10">
        <v>350</v>
      </c>
      <c r="K22" s="66">
        <f t="shared" si="0"/>
        <v>427350</v>
      </c>
      <c r="L22" s="1">
        <v>22300</v>
      </c>
      <c r="M22" s="36">
        <v>8229</v>
      </c>
      <c r="N22" s="2">
        <v>25000</v>
      </c>
      <c r="O22" s="2">
        <v>25000</v>
      </c>
      <c r="P22" s="6">
        <v>25000</v>
      </c>
      <c r="Q22" s="6">
        <v>25000</v>
      </c>
      <c r="R22" s="51">
        <f t="shared" si="2"/>
        <v>108229</v>
      </c>
      <c r="S22" s="9">
        <v>142949</v>
      </c>
      <c r="T22" s="10">
        <v>10000</v>
      </c>
      <c r="U22" s="52">
        <f>24291+116379.88</f>
        <v>140670.88</v>
      </c>
      <c r="V22" s="52">
        <f>24291+116379.88</f>
        <v>140670.88</v>
      </c>
      <c r="W22" s="55">
        <f t="shared" si="3"/>
        <v>-137469.76000000001</v>
      </c>
      <c r="X22" s="7"/>
    </row>
    <row r="23" spans="1:24">
      <c r="A23" s="3">
        <v>22</v>
      </c>
      <c r="B23" s="30" t="s">
        <v>52</v>
      </c>
      <c r="C23" s="62" t="s">
        <v>53</v>
      </c>
      <c r="D23" s="26"/>
      <c r="E23" s="2">
        <v>357</v>
      </c>
      <c r="F23" s="2">
        <v>333</v>
      </c>
      <c r="G23" s="6">
        <v>276</v>
      </c>
      <c r="H23" s="10">
        <v>324</v>
      </c>
      <c r="I23" s="39">
        <f t="shared" si="1"/>
        <v>1290</v>
      </c>
      <c r="J23" s="10">
        <v>400</v>
      </c>
      <c r="K23" s="66">
        <f t="shared" si="0"/>
        <v>516000</v>
      </c>
      <c r="L23" s="1">
        <v>0</v>
      </c>
      <c r="M23" s="36"/>
      <c r="N23" s="2">
        <v>25000</v>
      </c>
      <c r="O23" s="2">
        <v>25000</v>
      </c>
      <c r="P23" s="6">
        <v>25000</v>
      </c>
      <c r="Q23" s="6">
        <v>25000</v>
      </c>
      <c r="R23" s="51">
        <f t="shared" si="2"/>
        <v>100000</v>
      </c>
      <c r="S23" s="9">
        <v>86446</v>
      </c>
      <c r="T23" s="10"/>
      <c r="U23" s="52">
        <f>30375+127961.2</f>
        <v>158336.20000000001</v>
      </c>
      <c r="V23" s="52">
        <f>30375+127961.2</f>
        <v>158336.20000000001</v>
      </c>
      <c r="W23" s="55">
        <f t="shared" si="3"/>
        <v>12881.599999999977</v>
      </c>
      <c r="X23" s="7"/>
    </row>
    <row r="24" spans="1:24">
      <c r="A24" s="3">
        <v>23</v>
      </c>
      <c r="B24" s="30" t="s">
        <v>54</v>
      </c>
      <c r="C24" s="62" t="s">
        <v>55</v>
      </c>
      <c r="D24" s="26"/>
      <c r="E24" s="2">
        <v>308</v>
      </c>
      <c r="F24" s="2">
        <v>291</v>
      </c>
      <c r="G24" s="6">
        <v>257</v>
      </c>
      <c r="H24" s="10">
        <v>298</v>
      </c>
      <c r="I24" s="39">
        <f t="shared" si="1"/>
        <v>1154</v>
      </c>
      <c r="J24" s="10">
        <v>390</v>
      </c>
      <c r="K24" s="66">
        <f t="shared" si="0"/>
        <v>450060</v>
      </c>
      <c r="L24" s="1">
        <v>0</v>
      </c>
      <c r="M24" s="36"/>
      <c r="N24" s="2">
        <v>25000</v>
      </c>
      <c r="O24" s="2">
        <v>25000</v>
      </c>
      <c r="P24" s="6">
        <v>25000</v>
      </c>
      <c r="Q24" s="6">
        <v>25000</v>
      </c>
      <c r="R24" s="51">
        <f t="shared" si="2"/>
        <v>100000</v>
      </c>
      <c r="S24" s="9">
        <v>142949</v>
      </c>
      <c r="T24" s="10"/>
      <c r="U24" s="52">
        <f t="shared" ref="U24:V24" si="6">24291+116379.88</f>
        <v>140670.88</v>
      </c>
      <c r="V24" s="52">
        <f t="shared" si="6"/>
        <v>140670.88</v>
      </c>
      <c r="W24" s="55">
        <f t="shared" si="3"/>
        <v>-74230.760000000009</v>
      </c>
      <c r="X24" s="7"/>
    </row>
    <row r="25" spans="1:24">
      <c r="A25" s="12">
        <v>24</v>
      </c>
      <c r="B25" s="31">
        <v>206</v>
      </c>
      <c r="C25" s="32" t="s">
        <v>26</v>
      </c>
      <c r="D25" s="27"/>
      <c r="E25" s="13">
        <v>282</v>
      </c>
      <c r="F25" s="13">
        <v>176</v>
      </c>
      <c r="G25" s="14">
        <v>0</v>
      </c>
      <c r="H25" s="41">
        <v>0</v>
      </c>
      <c r="I25" s="39">
        <f t="shared" si="1"/>
        <v>458</v>
      </c>
      <c r="J25" s="41">
        <v>350</v>
      </c>
      <c r="K25" s="67">
        <f t="shared" si="0"/>
        <v>160300</v>
      </c>
      <c r="L25" s="15"/>
      <c r="M25" s="37"/>
      <c r="N25" s="13">
        <v>25000</v>
      </c>
      <c r="O25" s="13">
        <v>25000</v>
      </c>
      <c r="P25" s="14">
        <v>25000</v>
      </c>
      <c r="Q25" s="14">
        <v>25000</v>
      </c>
      <c r="R25" s="51">
        <f t="shared" si="2"/>
        <v>100000</v>
      </c>
      <c r="S25" s="56">
        <v>15974</v>
      </c>
      <c r="T25" s="41"/>
      <c r="U25" s="53">
        <v>69326</v>
      </c>
      <c r="V25" s="53"/>
      <c r="W25" s="55">
        <f t="shared" si="3"/>
        <v>-25000</v>
      </c>
      <c r="X25" s="7"/>
    </row>
    <row r="26" spans="1:24">
      <c r="A26" s="12">
        <v>25</v>
      </c>
      <c r="B26" s="22">
        <v>210</v>
      </c>
      <c r="C26" s="32" t="s">
        <v>69</v>
      </c>
      <c r="D26" s="27"/>
      <c r="E26" s="13">
        <v>312</v>
      </c>
      <c r="F26" s="13">
        <v>230</v>
      </c>
      <c r="G26" s="14">
        <v>219</v>
      </c>
      <c r="H26" s="41">
        <v>227</v>
      </c>
      <c r="I26" s="39">
        <f t="shared" si="1"/>
        <v>988</v>
      </c>
      <c r="J26" s="41">
        <v>380</v>
      </c>
      <c r="K26" s="67">
        <f t="shared" si="0"/>
        <v>375440</v>
      </c>
      <c r="L26" s="15">
        <v>0</v>
      </c>
      <c r="M26" s="37"/>
      <c r="N26" s="13">
        <v>25000</v>
      </c>
      <c r="O26" s="13">
        <v>25000</v>
      </c>
      <c r="P26" s="14">
        <v>25000</v>
      </c>
      <c r="Q26" s="14">
        <v>25000</v>
      </c>
      <c r="R26" s="51">
        <f t="shared" si="2"/>
        <v>100000</v>
      </c>
      <c r="S26" s="56">
        <v>142949</v>
      </c>
      <c r="T26" s="41"/>
      <c r="U26" s="53"/>
      <c r="V26" s="53"/>
      <c r="W26" s="55">
        <f t="shared" si="3"/>
        <v>132491</v>
      </c>
      <c r="X26" s="7"/>
    </row>
    <row r="27" spans="1:24">
      <c r="A27" s="3">
        <v>26</v>
      </c>
      <c r="B27" s="21">
        <v>215</v>
      </c>
      <c r="C27" s="62" t="s">
        <v>22</v>
      </c>
      <c r="D27" s="26"/>
      <c r="E27" s="2">
        <v>315</v>
      </c>
      <c r="F27" s="2">
        <v>313</v>
      </c>
      <c r="G27" s="6">
        <v>272</v>
      </c>
      <c r="H27" s="10">
        <v>342</v>
      </c>
      <c r="I27" s="39">
        <f t="shared" si="1"/>
        <v>1242</v>
      </c>
      <c r="J27" s="10">
        <v>390</v>
      </c>
      <c r="K27" s="66">
        <f t="shared" si="0"/>
        <v>484380</v>
      </c>
      <c r="L27" s="1">
        <v>0</v>
      </c>
      <c r="M27" s="36"/>
      <c r="N27" s="2">
        <v>25000</v>
      </c>
      <c r="O27" s="2">
        <v>25000</v>
      </c>
      <c r="P27" s="6">
        <v>25000</v>
      </c>
      <c r="Q27" s="6">
        <v>25000</v>
      </c>
      <c r="R27" s="51">
        <f t="shared" si="2"/>
        <v>100000</v>
      </c>
      <c r="S27" s="9">
        <v>113127</v>
      </c>
      <c r="T27" s="10"/>
      <c r="U27" s="52">
        <f>30375+128246.79</f>
        <v>158621.78999999998</v>
      </c>
      <c r="V27" s="52">
        <f>30375+128246.79</f>
        <v>158621.78999999998</v>
      </c>
      <c r="W27" s="55">
        <f t="shared" si="3"/>
        <v>-45990.579999999958</v>
      </c>
      <c r="X27" s="7"/>
    </row>
    <row r="28" spans="1:24">
      <c r="A28" s="3">
        <v>27</v>
      </c>
      <c r="B28" s="21">
        <v>223</v>
      </c>
      <c r="C28" s="62" t="s">
        <v>51</v>
      </c>
      <c r="D28" s="26"/>
      <c r="E28" s="2">
        <v>335</v>
      </c>
      <c r="F28" s="2">
        <v>311</v>
      </c>
      <c r="G28" s="6">
        <v>294</v>
      </c>
      <c r="H28" s="10">
        <v>345</v>
      </c>
      <c r="I28" s="39">
        <f t="shared" si="1"/>
        <v>1285</v>
      </c>
      <c r="J28" s="10">
        <v>390</v>
      </c>
      <c r="K28" s="66">
        <f t="shared" si="0"/>
        <v>501150</v>
      </c>
      <c r="L28" s="1">
        <v>0</v>
      </c>
      <c r="M28" s="36"/>
      <c r="N28" s="2">
        <v>25000</v>
      </c>
      <c r="O28" s="2">
        <v>25000</v>
      </c>
      <c r="P28" s="6">
        <v>25000</v>
      </c>
      <c r="Q28" s="6">
        <v>25000</v>
      </c>
      <c r="R28" s="51">
        <f t="shared" si="2"/>
        <v>100000</v>
      </c>
      <c r="S28" s="9">
        <v>142949</v>
      </c>
      <c r="T28" s="10"/>
      <c r="U28" s="52">
        <f t="shared" ref="U28:V39" si="7">24291+116379.88</f>
        <v>140670.88</v>
      </c>
      <c r="V28" s="52">
        <f t="shared" si="7"/>
        <v>140670.88</v>
      </c>
      <c r="W28" s="55">
        <f t="shared" si="3"/>
        <v>-23140.760000000009</v>
      </c>
      <c r="X28" s="7"/>
    </row>
    <row r="29" spans="1:24">
      <c r="A29" s="3">
        <v>28</v>
      </c>
      <c r="B29" s="21">
        <v>231</v>
      </c>
      <c r="C29" s="62" t="s">
        <v>39</v>
      </c>
      <c r="D29" s="26"/>
      <c r="E29" s="2">
        <v>301</v>
      </c>
      <c r="F29" s="2">
        <v>315</v>
      </c>
      <c r="G29" s="6">
        <v>299</v>
      </c>
      <c r="H29" s="10">
        <v>324</v>
      </c>
      <c r="I29" s="39">
        <f t="shared" si="1"/>
        <v>1239</v>
      </c>
      <c r="J29" s="10">
        <v>330</v>
      </c>
      <c r="K29" s="66">
        <f t="shared" si="0"/>
        <v>408870</v>
      </c>
      <c r="L29" s="1">
        <v>22300</v>
      </c>
      <c r="M29" s="36">
        <v>5697</v>
      </c>
      <c r="N29" s="2">
        <v>25000</v>
      </c>
      <c r="O29" s="2">
        <v>25000</v>
      </c>
      <c r="P29" s="6">
        <v>25000</v>
      </c>
      <c r="Q29" s="6">
        <v>25000</v>
      </c>
      <c r="R29" s="51">
        <f t="shared" si="2"/>
        <v>105697</v>
      </c>
      <c r="S29" s="9">
        <v>99467</v>
      </c>
      <c r="T29" s="10"/>
      <c r="U29" s="52">
        <f t="shared" si="7"/>
        <v>140670.88</v>
      </c>
      <c r="V29" s="52">
        <f t="shared" si="7"/>
        <v>140670.88</v>
      </c>
      <c r="W29" s="55">
        <f t="shared" si="3"/>
        <v>-99935.760000000009</v>
      </c>
      <c r="X29" s="7"/>
    </row>
    <row r="30" spans="1:24">
      <c r="A30" s="3">
        <v>29</v>
      </c>
      <c r="B30" s="21">
        <v>269</v>
      </c>
      <c r="C30" s="62" t="s">
        <v>75</v>
      </c>
      <c r="D30" s="26">
        <v>167</v>
      </c>
      <c r="E30" s="2">
        <v>285</v>
      </c>
      <c r="F30" s="2">
        <v>260</v>
      </c>
      <c r="G30" s="6">
        <v>233</v>
      </c>
      <c r="H30" s="10">
        <v>306</v>
      </c>
      <c r="I30" s="39">
        <f t="shared" si="1"/>
        <v>1251</v>
      </c>
      <c r="J30" s="10">
        <v>330</v>
      </c>
      <c r="K30" s="66">
        <f t="shared" si="0"/>
        <v>412830</v>
      </c>
      <c r="L30" s="1">
        <v>22300</v>
      </c>
      <c r="M30" s="36">
        <v>10128</v>
      </c>
      <c r="N30" s="2">
        <v>25000</v>
      </c>
      <c r="O30" s="2">
        <v>25000</v>
      </c>
      <c r="P30" s="6">
        <v>25000</v>
      </c>
      <c r="Q30" s="6">
        <v>25000</v>
      </c>
      <c r="R30" s="51">
        <f t="shared" si="2"/>
        <v>110128</v>
      </c>
      <c r="S30" s="9">
        <v>142949</v>
      </c>
      <c r="T30" s="10">
        <v>10000</v>
      </c>
      <c r="U30" s="52">
        <f t="shared" si="7"/>
        <v>140670.88</v>
      </c>
      <c r="V30" s="52">
        <f t="shared" si="7"/>
        <v>140670.88</v>
      </c>
      <c r="W30" s="55">
        <f t="shared" si="3"/>
        <v>-153888.76</v>
      </c>
      <c r="X30" s="7"/>
    </row>
    <row r="31" spans="1:24">
      <c r="A31" s="3">
        <v>30</v>
      </c>
      <c r="B31" s="21">
        <v>270</v>
      </c>
      <c r="C31" s="62" t="s">
        <v>63</v>
      </c>
      <c r="D31" s="26"/>
      <c r="E31" s="2">
        <v>319</v>
      </c>
      <c r="F31" s="2">
        <v>306</v>
      </c>
      <c r="G31" s="6">
        <v>278</v>
      </c>
      <c r="H31" s="10">
        <v>284</v>
      </c>
      <c r="I31" s="39">
        <f t="shared" si="1"/>
        <v>1187</v>
      </c>
      <c r="J31" s="10">
        <v>400</v>
      </c>
      <c r="K31" s="66">
        <f t="shared" si="0"/>
        <v>474800</v>
      </c>
      <c r="L31" s="1">
        <v>0</v>
      </c>
      <c r="M31" s="36"/>
      <c r="N31" s="2">
        <v>25000</v>
      </c>
      <c r="O31" s="2">
        <v>25000</v>
      </c>
      <c r="P31" s="6">
        <v>25000</v>
      </c>
      <c r="Q31" s="6">
        <v>25000</v>
      </c>
      <c r="R31" s="51">
        <f t="shared" si="2"/>
        <v>100000</v>
      </c>
      <c r="S31" s="9">
        <v>142949</v>
      </c>
      <c r="T31" s="10"/>
      <c r="U31" s="52">
        <f t="shared" si="7"/>
        <v>140670.88</v>
      </c>
      <c r="V31" s="52">
        <f t="shared" si="7"/>
        <v>140670.88</v>
      </c>
      <c r="W31" s="55">
        <f t="shared" si="3"/>
        <v>-49490.760000000009</v>
      </c>
      <c r="X31" s="7"/>
    </row>
    <row r="32" spans="1:24">
      <c r="A32" s="3">
        <v>31</v>
      </c>
      <c r="B32" s="21">
        <v>273</v>
      </c>
      <c r="C32" s="62" t="s">
        <v>70</v>
      </c>
      <c r="D32" s="26"/>
      <c r="E32" s="2">
        <v>331</v>
      </c>
      <c r="F32" s="2">
        <v>248</v>
      </c>
      <c r="G32" s="6">
        <v>277</v>
      </c>
      <c r="H32" s="10">
        <v>313</v>
      </c>
      <c r="I32" s="39">
        <f t="shared" si="1"/>
        <v>1169</v>
      </c>
      <c r="J32" s="10">
        <v>370</v>
      </c>
      <c r="K32" s="66">
        <f t="shared" si="0"/>
        <v>432530</v>
      </c>
      <c r="L32" s="1">
        <v>0</v>
      </c>
      <c r="M32" s="36"/>
      <c r="N32" s="2">
        <v>25000</v>
      </c>
      <c r="O32" s="2">
        <v>25000</v>
      </c>
      <c r="P32" s="6">
        <v>25000</v>
      </c>
      <c r="Q32" s="6">
        <v>25000</v>
      </c>
      <c r="R32" s="51">
        <f t="shared" si="2"/>
        <v>100000</v>
      </c>
      <c r="S32" s="9">
        <v>142949</v>
      </c>
      <c r="T32" s="10"/>
      <c r="U32" s="52">
        <f t="shared" si="7"/>
        <v>140670.88</v>
      </c>
      <c r="V32" s="52">
        <f t="shared" si="7"/>
        <v>140670.88</v>
      </c>
      <c r="W32" s="55">
        <f t="shared" si="3"/>
        <v>-91760.760000000009</v>
      </c>
      <c r="X32" s="7"/>
    </row>
    <row r="33" spans="1:24">
      <c r="A33" s="12">
        <v>32</v>
      </c>
      <c r="B33" s="22">
        <v>276</v>
      </c>
      <c r="C33" s="32" t="s">
        <v>71</v>
      </c>
      <c r="D33" s="27"/>
      <c r="E33" s="13">
        <v>242</v>
      </c>
      <c r="F33" s="13">
        <v>254</v>
      </c>
      <c r="G33" s="14">
        <v>181</v>
      </c>
      <c r="H33" s="41">
        <v>238</v>
      </c>
      <c r="I33" s="39">
        <f t="shared" si="1"/>
        <v>915</v>
      </c>
      <c r="J33" s="41">
        <v>360</v>
      </c>
      <c r="K33" s="67">
        <f t="shared" si="0"/>
        <v>329400</v>
      </c>
      <c r="L33" s="15">
        <v>0</v>
      </c>
      <c r="M33" s="37"/>
      <c r="N33" s="13">
        <v>25000</v>
      </c>
      <c r="O33" s="13">
        <v>25000</v>
      </c>
      <c r="P33" s="14">
        <v>25000</v>
      </c>
      <c r="Q33" s="14">
        <v>25000</v>
      </c>
      <c r="R33" s="51">
        <f t="shared" si="2"/>
        <v>100000</v>
      </c>
      <c r="S33" s="56">
        <v>86446</v>
      </c>
      <c r="T33" s="41"/>
      <c r="U33" s="53"/>
      <c r="V33" s="53"/>
      <c r="W33" s="55">
        <f t="shared" si="3"/>
        <v>142954</v>
      </c>
      <c r="X33" s="7"/>
    </row>
    <row r="34" spans="1:24">
      <c r="A34" s="3">
        <v>33</v>
      </c>
      <c r="B34" s="21">
        <v>277</v>
      </c>
      <c r="C34" s="62" t="s">
        <v>40</v>
      </c>
      <c r="D34" s="26"/>
      <c r="E34" s="2">
        <v>287</v>
      </c>
      <c r="F34" s="2">
        <v>267</v>
      </c>
      <c r="G34" s="6">
        <v>302</v>
      </c>
      <c r="H34" s="10">
        <v>324</v>
      </c>
      <c r="I34" s="39">
        <f t="shared" si="1"/>
        <v>1180</v>
      </c>
      <c r="J34" s="10">
        <v>360</v>
      </c>
      <c r="K34" s="66">
        <f t="shared" ref="K34:K64" si="8">I34*J34</f>
        <v>424800</v>
      </c>
      <c r="L34" s="1">
        <v>0</v>
      </c>
      <c r="M34" s="36"/>
      <c r="N34" s="2">
        <v>25000</v>
      </c>
      <c r="O34" s="2">
        <v>25000</v>
      </c>
      <c r="P34" s="6">
        <v>25000</v>
      </c>
      <c r="Q34" s="6">
        <v>25000</v>
      </c>
      <c r="R34" s="51">
        <f t="shared" si="2"/>
        <v>100000</v>
      </c>
      <c r="S34" s="9">
        <v>142949</v>
      </c>
      <c r="T34" s="10"/>
      <c r="U34" s="52">
        <f t="shared" si="7"/>
        <v>140670.88</v>
      </c>
      <c r="V34" s="52">
        <f t="shared" si="7"/>
        <v>140670.88</v>
      </c>
      <c r="W34" s="55">
        <f t="shared" si="3"/>
        <v>-99490.760000000009</v>
      </c>
      <c r="X34" s="7"/>
    </row>
    <row r="35" spans="1:24">
      <c r="A35" s="3">
        <v>34</v>
      </c>
      <c r="B35" s="21">
        <v>278</v>
      </c>
      <c r="C35" s="62" t="s">
        <v>24</v>
      </c>
      <c r="D35" s="26"/>
      <c r="E35" s="2">
        <v>307</v>
      </c>
      <c r="F35" s="2">
        <v>336</v>
      </c>
      <c r="G35" s="6">
        <v>234</v>
      </c>
      <c r="H35" s="10">
        <v>304</v>
      </c>
      <c r="I35" s="39">
        <f t="shared" si="1"/>
        <v>1181</v>
      </c>
      <c r="J35" s="10">
        <v>360</v>
      </c>
      <c r="K35" s="66">
        <f t="shared" si="8"/>
        <v>425160</v>
      </c>
      <c r="L35" s="1">
        <v>0</v>
      </c>
      <c r="M35" s="36"/>
      <c r="N35" s="2">
        <v>25000</v>
      </c>
      <c r="O35" s="2">
        <v>25000</v>
      </c>
      <c r="P35" s="6">
        <v>25000</v>
      </c>
      <c r="Q35" s="6">
        <v>25000</v>
      </c>
      <c r="R35" s="51">
        <f t="shared" si="2"/>
        <v>100000</v>
      </c>
      <c r="S35" s="9">
        <v>142949</v>
      </c>
      <c r="T35" s="10"/>
      <c r="U35" s="52">
        <f t="shared" si="7"/>
        <v>140670.88</v>
      </c>
      <c r="V35" s="52">
        <f t="shared" si="7"/>
        <v>140670.88</v>
      </c>
      <c r="W35" s="55">
        <f t="shared" si="3"/>
        <v>-99130.760000000009</v>
      </c>
      <c r="X35" s="7"/>
    </row>
    <row r="36" spans="1:24">
      <c r="A36" s="3">
        <v>35</v>
      </c>
      <c r="B36" s="21">
        <v>279</v>
      </c>
      <c r="C36" s="62" t="s">
        <v>37</v>
      </c>
      <c r="D36" s="26"/>
      <c r="E36" s="2">
        <v>307</v>
      </c>
      <c r="F36" s="2">
        <v>314</v>
      </c>
      <c r="G36" s="6">
        <v>293</v>
      </c>
      <c r="H36" s="10">
        <v>267</v>
      </c>
      <c r="I36" s="39">
        <f t="shared" si="1"/>
        <v>1181</v>
      </c>
      <c r="J36" s="10">
        <v>400</v>
      </c>
      <c r="K36" s="66">
        <f t="shared" si="8"/>
        <v>472400</v>
      </c>
      <c r="L36" s="1">
        <v>0</v>
      </c>
      <c r="M36" s="36"/>
      <c r="N36" s="2">
        <v>25000</v>
      </c>
      <c r="O36" s="2">
        <v>25000</v>
      </c>
      <c r="P36" s="6">
        <v>25000</v>
      </c>
      <c r="Q36" s="6">
        <v>25000</v>
      </c>
      <c r="R36" s="51">
        <f t="shared" si="2"/>
        <v>100000</v>
      </c>
      <c r="S36" s="9">
        <v>134145</v>
      </c>
      <c r="T36" s="10"/>
      <c r="U36" s="52">
        <f t="shared" si="7"/>
        <v>140670.88</v>
      </c>
      <c r="V36" s="52">
        <f t="shared" si="7"/>
        <v>140670.88</v>
      </c>
      <c r="W36" s="55">
        <f t="shared" si="3"/>
        <v>-43086.760000000009</v>
      </c>
      <c r="X36" s="7"/>
    </row>
    <row r="37" spans="1:24">
      <c r="A37" s="3">
        <v>36</v>
      </c>
      <c r="B37" s="21">
        <v>281</v>
      </c>
      <c r="C37" s="62" t="s">
        <v>56</v>
      </c>
      <c r="D37" s="26"/>
      <c r="E37" s="2">
        <v>266</v>
      </c>
      <c r="F37" s="2">
        <v>261</v>
      </c>
      <c r="G37" s="6">
        <v>230</v>
      </c>
      <c r="H37" s="10">
        <v>255</v>
      </c>
      <c r="I37" s="39">
        <f t="shared" si="1"/>
        <v>1012</v>
      </c>
      <c r="J37" s="10">
        <v>380</v>
      </c>
      <c r="K37" s="66">
        <f t="shared" si="8"/>
        <v>384560</v>
      </c>
      <c r="L37" s="1">
        <v>0</v>
      </c>
      <c r="M37" s="36"/>
      <c r="N37" s="2">
        <v>25000</v>
      </c>
      <c r="O37" s="2">
        <v>25000</v>
      </c>
      <c r="P37" s="6">
        <v>25000</v>
      </c>
      <c r="Q37" s="6">
        <v>25000</v>
      </c>
      <c r="R37" s="51">
        <f t="shared" si="2"/>
        <v>100000</v>
      </c>
      <c r="S37" s="9">
        <v>134145</v>
      </c>
      <c r="T37" s="10"/>
      <c r="U37" s="52">
        <f t="shared" si="7"/>
        <v>140670.88</v>
      </c>
      <c r="V37" s="52">
        <f t="shared" si="7"/>
        <v>140670.88</v>
      </c>
      <c r="W37" s="55">
        <f t="shared" si="3"/>
        <v>-130926.76000000001</v>
      </c>
      <c r="X37" s="7"/>
    </row>
    <row r="38" spans="1:24">
      <c r="A38" s="3">
        <v>37</v>
      </c>
      <c r="B38" s="21">
        <v>284</v>
      </c>
      <c r="C38" s="62" t="s">
        <v>28</v>
      </c>
      <c r="D38" s="26"/>
      <c r="E38" s="2">
        <v>349</v>
      </c>
      <c r="F38" s="2">
        <v>321</v>
      </c>
      <c r="G38" s="6">
        <v>318</v>
      </c>
      <c r="H38" s="10">
        <v>306</v>
      </c>
      <c r="I38" s="39">
        <f t="shared" si="1"/>
        <v>1294</v>
      </c>
      <c r="J38" s="10">
        <v>420</v>
      </c>
      <c r="K38" s="66">
        <f t="shared" si="8"/>
        <v>543480</v>
      </c>
      <c r="L38" s="1">
        <v>0</v>
      </c>
      <c r="M38" s="36"/>
      <c r="N38" s="2">
        <v>25000</v>
      </c>
      <c r="O38" s="2">
        <v>25000</v>
      </c>
      <c r="P38" s="6">
        <v>25000</v>
      </c>
      <c r="Q38" s="6">
        <v>25000</v>
      </c>
      <c r="R38" s="51">
        <f t="shared" si="2"/>
        <v>100000</v>
      </c>
      <c r="S38" s="9">
        <v>142949</v>
      </c>
      <c r="T38" s="10">
        <v>10000</v>
      </c>
      <c r="U38" s="52">
        <f t="shared" si="7"/>
        <v>140670.88</v>
      </c>
      <c r="V38" s="52">
        <f t="shared" si="7"/>
        <v>140670.88</v>
      </c>
      <c r="W38" s="55">
        <f t="shared" si="3"/>
        <v>9189.2399999999907</v>
      </c>
      <c r="X38" s="7"/>
    </row>
    <row r="39" spans="1:24">
      <c r="A39" s="3">
        <v>38</v>
      </c>
      <c r="B39" s="21">
        <v>285</v>
      </c>
      <c r="C39" s="62" t="s">
        <v>79</v>
      </c>
      <c r="D39" s="26"/>
      <c r="E39" s="2">
        <v>341</v>
      </c>
      <c r="F39" s="2">
        <v>321</v>
      </c>
      <c r="G39" s="6">
        <v>312</v>
      </c>
      <c r="H39" s="10">
        <v>314</v>
      </c>
      <c r="I39" s="39">
        <f t="shared" si="1"/>
        <v>1288</v>
      </c>
      <c r="J39" s="10">
        <v>350</v>
      </c>
      <c r="K39" s="66">
        <f t="shared" si="8"/>
        <v>450800</v>
      </c>
      <c r="L39" s="1">
        <v>0</v>
      </c>
      <c r="M39" s="36"/>
      <c r="N39" s="2">
        <v>25000</v>
      </c>
      <c r="O39" s="2">
        <v>25000</v>
      </c>
      <c r="P39" s="6">
        <v>25000</v>
      </c>
      <c r="Q39" s="6">
        <v>25000</v>
      </c>
      <c r="R39" s="51">
        <f t="shared" si="2"/>
        <v>100000</v>
      </c>
      <c r="S39" s="9">
        <v>142949</v>
      </c>
      <c r="T39" s="10"/>
      <c r="U39" s="52">
        <f t="shared" si="7"/>
        <v>140670.88</v>
      </c>
      <c r="V39" s="52">
        <f t="shared" si="7"/>
        <v>140670.88</v>
      </c>
      <c r="W39" s="55">
        <f t="shared" si="3"/>
        <v>-73490.760000000009</v>
      </c>
      <c r="X39" s="7"/>
    </row>
    <row r="40" spans="1:24">
      <c r="A40" s="3">
        <v>39</v>
      </c>
      <c r="B40" s="21">
        <v>287</v>
      </c>
      <c r="C40" s="62" t="s">
        <v>62</v>
      </c>
      <c r="D40" s="26"/>
      <c r="E40" s="2">
        <v>288</v>
      </c>
      <c r="F40" s="2">
        <v>313</v>
      </c>
      <c r="G40" s="6">
        <v>276</v>
      </c>
      <c r="H40" s="10">
        <v>317</v>
      </c>
      <c r="I40" s="39">
        <f t="shared" si="1"/>
        <v>1194</v>
      </c>
      <c r="J40" s="10">
        <v>380</v>
      </c>
      <c r="K40" s="66">
        <f t="shared" si="8"/>
        <v>453720</v>
      </c>
      <c r="L40" s="1">
        <v>0</v>
      </c>
      <c r="M40" s="36"/>
      <c r="N40" s="2">
        <v>25000</v>
      </c>
      <c r="O40" s="2">
        <v>25000</v>
      </c>
      <c r="P40" s="6">
        <v>25000</v>
      </c>
      <c r="Q40" s="6">
        <v>25000</v>
      </c>
      <c r="R40" s="51">
        <f t="shared" si="2"/>
        <v>100000</v>
      </c>
      <c r="S40" s="9">
        <v>113127</v>
      </c>
      <c r="T40" s="10"/>
      <c r="U40" s="52">
        <f>30375+127961.2</f>
        <v>158336.20000000001</v>
      </c>
      <c r="V40" s="52">
        <f>30375+127961.2</f>
        <v>158336.20000000001</v>
      </c>
      <c r="W40" s="55">
        <f t="shared" si="3"/>
        <v>-76079.400000000023</v>
      </c>
      <c r="X40" s="7"/>
    </row>
    <row r="41" spans="1:24">
      <c r="A41" s="3">
        <v>40</v>
      </c>
      <c r="B41" s="21">
        <v>288</v>
      </c>
      <c r="C41" s="62" t="s">
        <v>16</v>
      </c>
      <c r="D41" s="26"/>
      <c r="E41" s="2">
        <v>307</v>
      </c>
      <c r="F41" s="2">
        <v>323</v>
      </c>
      <c r="G41" s="6">
        <v>284</v>
      </c>
      <c r="H41" s="10">
        <v>293</v>
      </c>
      <c r="I41" s="39">
        <f t="shared" si="1"/>
        <v>1207</v>
      </c>
      <c r="J41" s="10">
        <v>370</v>
      </c>
      <c r="K41" s="66">
        <f t="shared" si="8"/>
        <v>446590</v>
      </c>
      <c r="L41" s="1">
        <v>0</v>
      </c>
      <c r="M41" s="36"/>
      <c r="N41" s="2">
        <v>25000</v>
      </c>
      <c r="O41" s="2">
        <v>25000</v>
      </c>
      <c r="P41" s="6">
        <v>25000</v>
      </c>
      <c r="Q41" s="6">
        <v>25000</v>
      </c>
      <c r="R41" s="51">
        <f t="shared" si="2"/>
        <v>100000</v>
      </c>
      <c r="S41" s="9">
        <v>142949</v>
      </c>
      <c r="T41" s="10"/>
      <c r="U41" s="52">
        <f>24292+116378.88</f>
        <v>140670.88</v>
      </c>
      <c r="V41" s="52">
        <f>24292+116378.88</f>
        <v>140670.88</v>
      </c>
      <c r="W41" s="55">
        <f t="shared" si="3"/>
        <v>-77700.760000000009</v>
      </c>
      <c r="X41" s="7"/>
    </row>
    <row r="42" spans="1:24">
      <c r="A42" s="3">
        <v>41</v>
      </c>
      <c r="B42" s="21">
        <v>290</v>
      </c>
      <c r="C42" s="62" t="s">
        <v>90</v>
      </c>
      <c r="D42" s="26"/>
      <c r="E42" s="2">
        <v>287</v>
      </c>
      <c r="F42" s="2">
        <v>302</v>
      </c>
      <c r="G42" s="6">
        <v>262</v>
      </c>
      <c r="H42" s="10">
        <v>257</v>
      </c>
      <c r="I42" s="39">
        <f t="shared" si="1"/>
        <v>1108</v>
      </c>
      <c r="J42" s="10">
        <v>390</v>
      </c>
      <c r="K42" s="66">
        <f t="shared" si="8"/>
        <v>432120</v>
      </c>
      <c r="L42" s="1">
        <v>0</v>
      </c>
      <c r="M42" s="36"/>
      <c r="N42" s="2">
        <v>25000</v>
      </c>
      <c r="O42" s="2">
        <v>25000</v>
      </c>
      <c r="P42" s="6">
        <v>25000</v>
      </c>
      <c r="Q42" s="6">
        <v>25000</v>
      </c>
      <c r="R42" s="51">
        <f t="shared" si="2"/>
        <v>100000</v>
      </c>
      <c r="S42" s="9">
        <v>142949</v>
      </c>
      <c r="T42" s="10"/>
      <c r="U42" s="52">
        <f t="shared" ref="U42:V47" si="9">24291+116379.88</f>
        <v>140670.88</v>
      </c>
      <c r="V42" s="52">
        <f t="shared" si="9"/>
        <v>140670.88</v>
      </c>
      <c r="W42" s="55">
        <f t="shared" si="3"/>
        <v>-92170.760000000009</v>
      </c>
      <c r="X42" s="7"/>
    </row>
    <row r="43" spans="1:24">
      <c r="A43" s="3">
        <v>42</v>
      </c>
      <c r="B43" s="21">
        <v>291</v>
      </c>
      <c r="C43" s="62" t="s">
        <v>67</v>
      </c>
      <c r="D43" s="26"/>
      <c r="E43" s="2">
        <v>329</v>
      </c>
      <c r="F43" s="2">
        <v>322</v>
      </c>
      <c r="G43" s="6">
        <v>304</v>
      </c>
      <c r="H43" s="10">
        <v>305</v>
      </c>
      <c r="I43" s="39">
        <f t="shared" si="1"/>
        <v>1260</v>
      </c>
      <c r="J43" s="10">
        <v>350</v>
      </c>
      <c r="K43" s="66">
        <f t="shared" si="8"/>
        <v>441000</v>
      </c>
      <c r="L43" s="1">
        <v>0</v>
      </c>
      <c r="M43" s="36"/>
      <c r="N43" s="2">
        <v>25000</v>
      </c>
      <c r="O43" s="2">
        <v>25000</v>
      </c>
      <c r="P43" s="6">
        <v>25000</v>
      </c>
      <c r="Q43" s="6">
        <v>25000</v>
      </c>
      <c r="R43" s="51">
        <f t="shared" si="2"/>
        <v>100000</v>
      </c>
      <c r="S43" s="9">
        <v>142949</v>
      </c>
      <c r="T43" s="10"/>
      <c r="U43" s="52">
        <f t="shared" si="9"/>
        <v>140670.88</v>
      </c>
      <c r="V43" s="52">
        <f t="shared" si="9"/>
        <v>140670.88</v>
      </c>
      <c r="W43" s="55">
        <f t="shared" si="3"/>
        <v>-83290.760000000009</v>
      </c>
      <c r="X43" s="7"/>
    </row>
    <row r="44" spans="1:24">
      <c r="A44" s="3">
        <v>43</v>
      </c>
      <c r="B44" s="21">
        <v>295</v>
      </c>
      <c r="C44" s="62" t="s">
        <v>99</v>
      </c>
      <c r="D44" s="26"/>
      <c r="E44" s="2">
        <v>336</v>
      </c>
      <c r="F44" s="2">
        <v>304</v>
      </c>
      <c r="G44" s="6">
        <v>312</v>
      </c>
      <c r="H44" s="10">
        <v>277</v>
      </c>
      <c r="I44" s="39">
        <f t="shared" si="1"/>
        <v>1229</v>
      </c>
      <c r="J44" s="10">
        <v>350</v>
      </c>
      <c r="K44" s="66">
        <f t="shared" si="8"/>
        <v>430150</v>
      </c>
      <c r="L44" s="1">
        <v>0</v>
      </c>
      <c r="M44" s="36"/>
      <c r="N44" s="2">
        <v>25000</v>
      </c>
      <c r="O44" s="2">
        <v>25000</v>
      </c>
      <c r="P44" s="6">
        <v>25000</v>
      </c>
      <c r="Q44" s="6">
        <v>25000</v>
      </c>
      <c r="R44" s="51">
        <f t="shared" si="2"/>
        <v>100000</v>
      </c>
      <c r="S44" s="9">
        <v>142949</v>
      </c>
      <c r="T44" s="10">
        <v>16190</v>
      </c>
      <c r="U44" s="52">
        <f t="shared" si="9"/>
        <v>140670.88</v>
      </c>
      <c r="V44" s="52">
        <f t="shared" si="9"/>
        <v>140670.88</v>
      </c>
      <c r="W44" s="55">
        <f t="shared" si="3"/>
        <v>-110330.76000000001</v>
      </c>
      <c r="X44" s="7"/>
    </row>
    <row r="45" spans="1:24">
      <c r="A45" s="3">
        <v>44</v>
      </c>
      <c r="B45" s="21">
        <v>296</v>
      </c>
      <c r="C45" s="62" t="s">
        <v>66</v>
      </c>
      <c r="D45" s="26"/>
      <c r="E45" s="2">
        <v>350</v>
      </c>
      <c r="F45" s="2">
        <v>318</v>
      </c>
      <c r="G45" s="6">
        <v>301</v>
      </c>
      <c r="H45" s="10">
        <v>318</v>
      </c>
      <c r="I45" s="39">
        <f t="shared" si="1"/>
        <v>1287</v>
      </c>
      <c r="J45" s="10">
        <v>410</v>
      </c>
      <c r="K45" s="66">
        <f t="shared" si="8"/>
        <v>527670</v>
      </c>
      <c r="L45" s="1">
        <v>0</v>
      </c>
      <c r="M45" s="36"/>
      <c r="N45" s="2">
        <v>25000</v>
      </c>
      <c r="O45" s="2">
        <v>25000</v>
      </c>
      <c r="P45" s="6">
        <v>25000</v>
      </c>
      <c r="Q45" s="6">
        <v>25000</v>
      </c>
      <c r="R45" s="51">
        <f t="shared" si="2"/>
        <v>100000</v>
      </c>
      <c r="S45" s="9">
        <v>142949</v>
      </c>
      <c r="T45" s="10">
        <v>6300</v>
      </c>
      <c r="U45" s="52">
        <f t="shared" si="9"/>
        <v>140670.88</v>
      </c>
      <c r="V45" s="52">
        <f t="shared" si="9"/>
        <v>140670.88</v>
      </c>
      <c r="W45" s="55">
        <f t="shared" si="3"/>
        <v>-2920.7600000000093</v>
      </c>
      <c r="X45" s="7"/>
    </row>
    <row r="46" spans="1:24">
      <c r="A46" s="3">
        <v>45</v>
      </c>
      <c r="B46" s="21">
        <v>298</v>
      </c>
      <c r="C46" s="62" t="s">
        <v>86</v>
      </c>
      <c r="D46" s="26"/>
      <c r="E46" s="2">
        <v>329</v>
      </c>
      <c r="F46" s="2">
        <v>286</v>
      </c>
      <c r="G46" s="6">
        <v>273</v>
      </c>
      <c r="H46" s="10">
        <v>41</v>
      </c>
      <c r="I46" s="39">
        <f t="shared" si="1"/>
        <v>929</v>
      </c>
      <c r="J46" s="10">
        <v>380</v>
      </c>
      <c r="K46" s="66">
        <f t="shared" si="8"/>
        <v>353020</v>
      </c>
      <c r="L46" s="1"/>
      <c r="M46" s="36"/>
      <c r="N46" s="2">
        <v>25000</v>
      </c>
      <c r="O46" s="2">
        <v>25000</v>
      </c>
      <c r="P46" s="6">
        <v>25000</v>
      </c>
      <c r="Q46" s="6">
        <v>25000</v>
      </c>
      <c r="R46" s="51">
        <f t="shared" si="2"/>
        <v>100000</v>
      </c>
      <c r="S46" s="9">
        <v>142949</v>
      </c>
      <c r="T46" s="10"/>
      <c r="U46" s="52">
        <f t="shared" si="9"/>
        <v>140670.88</v>
      </c>
      <c r="V46" s="52">
        <f t="shared" si="9"/>
        <v>140670.88</v>
      </c>
      <c r="W46" s="55">
        <f t="shared" si="3"/>
        <v>-171270.76</v>
      </c>
      <c r="X46" s="7"/>
    </row>
    <row r="47" spans="1:24">
      <c r="A47" s="3">
        <v>46</v>
      </c>
      <c r="B47" s="21">
        <v>299</v>
      </c>
      <c r="C47" s="62" t="s">
        <v>38</v>
      </c>
      <c r="D47" s="26"/>
      <c r="E47" s="2">
        <v>0</v>
      </c>
      <c r="F47" s="2">
        <v>300</v>
      </c>
      <c r="G47" s="6">
        <v>142</v>
      </c>
      <c r="H47" s="10">
        <v>295</v>
      </c>
      <c r="I47" s="39">
        <f t="shared" si="1"/>
        <v>737</v>
      </c>
      <c r="J47" s="10">
        <v>370</v>
      </c>
      <c r="K47" s="66">
        <f t="shared" si="8"/>
        <v>272690</v>
      </c>
      <c r="L47" s="1">
        <v>0</v>
      </c>
      <c r="M47" s="36"/>
      <c r="N47" s="2">
        <v>25000</v>
      </c>
      <c r="O47" s="2">
        <v>25000</v>
      </c>
      <c r="P47" s="6">
        <v>25000</v>
      </c>
      <c r="Q47" s="6">
        <v>25000</v>
      </c>
      <c r="R47" s="51">
        <f t="shared" si="2"/>
        <v>100000</v>
      </c>
      <c r="S47" s="9">
        <v>134145</v>
      </c>
      <c r="T47" s="10"/>
      <c r="U47" s="52">
        <f t="shared" si="9"/>
        <v>140670.88</v>
      </c>
      <c r="V47" s="52">
        <f t="shared" si="9"/>
        <v>140670.88</v>
      </c>
      <c r="W47" s="55">
        <f t="shared" si="3"/>
        <v>-242796.76</v>
      </c>
      <c r="X47" s="7"/>
    </row>
    <row r="48" spans="1:24">
      <c r="A48" s="3">
        <v>47</v>
      </c>
      <c r="B48" s="21">
        <v>300</v>
      </c>
      <c r="C48" s="62" t="s">
        <v>15</v>
      </c>
      <c r="D48" s="26"/>
      <c r="E48" s="2">
        <v>348</v>
      </c>
      <c r="F48" s="2">
        <v>303</v>
      </c>
      <c r="G48" s="6">
        <v>269</v>
      </c>
      <c r="H48" s="10">
        <v>353</v>
      </c>
      <c r="I48" s="39">
        <f t="shared" si="1"/>
        <v>1273</v>
      </c>
      <c r="J48" s="10">
        <v>380</v>
      </c>
      <c r="K48" s="66">
        <f t="shared" si="8"/>
        <v>483740</v>
      </c>
      <c r="L48" s="1">
        <v>0</v>
      </c>
      <c r="M48" s="36"/>
      <c r="N48" s="2">
        <v>25000</v>
      </c>
      <c r="O48" s="2">
        <v>25000</v>
      </c>
      <c r="P48" s="6">
        <v>25000</v>
      </c>
      <c r="Q48" s="6">
        <v>25000</v>
      </c>
      <c r="R48" s="51">
        <f t="shared" si="2"/>
        <v>100000</v>
      </c>
      <c r="S48" s="9">
        <v>143553</v>
      </c>
      <c r="T48" s="10"/>
      <c r="U48" s="52">
        <f t="shared" ref="U48:V52" si="10">24291+116379.88</f>
        <v>140670.88</v>
      </c>
      <c r="V48" s="52">
        <f t="shared" si="10"/>
        <v>140670.88</v>
      </c>
      <c r="W48" s="55">
        <f t="shared" si="3"/>
        <v>-41154.760000000009</v>
      </c>
      <c r="X48" s="7"/>
    </row>
    <row r="49" spans="1:24">
      <c r="A49" s="3">
        <v>48</v>
      </c>
      <c r="B49" s="21">
        <v>303</v>
      </c>
      <c r="C49" s="62" t="s">
        <v>27</v>
      </c>
      <c r="D49" s="26"/>
      <c r="E49" s="2">
        <v>292</v>
      </c>
      <c r="F49" s="2">
        <v>245</v>
      </c>
      <c r="G49" s="6">
        <v>251</v>
      </c>
      <c r="H49" s="10">
        <v>248</v>
      </c>
      <c r="I49" s="39">
        <f t="shared" si="1"/>
        <v>1036</v>
      </c>
      <c r="J49" s="10">
        <v>360</v>
      </c>
      <c r="K49" s="66">
        <f t="shared" si="8"/>
        <v>372960</v>
      </c>
      <c r="L49" s="1">
        <v>0</v>
      </c>
      <c r="M49" s="36"/>
      <c r="N49" s="2">
        <v>25000</v>
      </c>
      <c r="O49" s="2">
        <v>25000</v>
      </c>
      <c r="P49" s="6">
        <v>25000</v>
      </c>
      <c r="Q49" s="6">
        <v>25000</v>
      </c>
      <c r="R49" s="51">
        <f t="shared" si="2"/>
        <v>100000</v>
      </c>
      <c r="S49" s="9">
        <v>142949</v>
      </c>
      <c r="T49" s="10"/>
      <c r="U49" s="52">
        <f t="shared" si="10"/>
        <v>140670.88</v>
      </c>
      <c r="V49" s="52">
        <f t="shared" si="10"/>
        <v>140670.88</v>
      </c>
      <c r="W49" s="55">
        <f t="shared" si="3"/>
        <v>-151330.76</v>
      </c>
      <c r="X49" s="7"/>
    </row>
    <row r="50" spans="1:24">
      <c r="A50" s="3">
        <v>49</v>
      </c>
      <c r="B50" s="21">
        <v>304</v>
      </c>
      <c r="C50" s="62" t="s">
        <v>13</v>
      </c>
      <c r="D50" s="26"/>
      <c r="E50" s="2">
        <v>300</v>
      </c>
      <c r="F50" s="2">
        <v>321</v>
      </c>
      <c r="G50" s="6">
        <v>274</v>
      </c>
      <c r="H50" s="10">
        <v>349</v>
      </c>
      <c r="I50" s="39">
        <f t="shared" si="1"/>
        <v>1244</v>
      </c>
      <c r="J50" s="10">
        <v>360</v>
      </c>
      <c r="K50" s="66">
        <f t="shared" si="8"/>
        <v>447840</v>
      </c>
      <c r="L50" s="1">
        <v>0</v>
      </c>
      <c r="M50" s="36"/>
      <c r="N50" s="2">
        <v>25000</v>
      </c>
      <c r="O50" s="2">
        <v>25000</v>
      </c>
      <c r="P50" s="6">
        <v>25000</v>
      </c>
      <c r="Q50" s="6">
        <v>25000</v>
      </c>
      <c r="R50" s="51">
        <f t="shared" si="2"/>
        <v>100000</v>
      </c>
      <c r="S50" s="9">
        <v>143921</v>
      </c>
      <c r="T50" s="10"/>
      <c r="U50" s="52">
        <f t="shared" si="10"/>
        <v>140670.88</v>
      </c>
      <c r="V50" s="52">
        <f t="shared" si="10"/>
        <v>140670.88</v>
      </c>
      <c r="W50" s="55">
        <f t="shared" si="3"/>
        <v>-77422.760000000009</v>
      </c>
      <c r="X50" s="7"/>
    </row>
    <row r="51" spans="1:24">
      <c r="A51" s="3">
        <v>50</v>
      </c>
      <c r="B51" s="21">
        <v>305</v>
      </c>
      <c r="C51" s="62" t="s">
        <v>19</v>
      </c>
      <c r="D51" s="26"/>
      <c r="E51" s="2">
        <v>270</v>
      </c>
      <c r="F51" s="2">
        <v>236</v>
      </c>
      <c r="G51" s="6">
        <v>307</v>
      </c>
      <c r="H51" s="10">
        <v>280</v>
      </c>
      <c r="I51" s="39">
        <f t="shared" si="1"/>
        <v>1093</v>
      </c>
      <c r="J51" s="10">
        <v>370</v>
      </c>
      <c r="K51" s="66">
        <f t="shared" si="8"/>
        <v>404410</v>
      </c>
      <c r="L51" s="1">
        <v>0</v>
      </c>
      <c r="M51" s="36"/>
      <c r="N51" s="2">
        <v>25000</v>
      </c>
      <c r="O51" s="2">
        <v>25000</v>
      </c>
      <c r="P51" s="6">
        <v>25000</v>
      </c>
      <c r="Q51" s="6">
        <v>25000</v>
      </c>
      <c r="R51" s="51">
        <f t="shared" si="2"/>
        <v>100000</v>
      </c>
      <c r="S51" s="9">
        <v>142949</v>
      </c>
      <c r="T51" s="10"/>
      <c r="U51" s="52">
        <f t="shared" si="10"/>
        <v>140670.88</v>
      </c>
      <c r="V51" s="52">
        <f t="shared" si="10"/>
        <v>140670.88</v>
      </c>
      <c r="W51" s="55">
        <f t="shared" si="3"/>
        <v>-119880.76000000001</v>
      </c>
      <c r="X51" s="7"/>
    </row>
    <row r="52" spans="1:24">
      <c r="A52" s="3">
        <v>51</v>
      </c>
      <c r="B52" s="21">
        <v>306</v>
      </c>
      <c r="C52" s="62" t="s">
        <v>14</v>
      </c>
      <c r="D52" s="26"/>
      <c r="E52" s="2">
        <v>337</v>
      </c>
      <c r="F52" s="2">
        <v>300</v>
      </c>
      <c r="G52" s="6">
        <v>291</v>
      </c>
      <c r="H52" s="10">
        <v>302</v>
      </c>
      <c r="I52" s="39">
        <f t="shared" si="1"/>
        <v>1230</v>
      </c>
      <c r="J52" s="10">
        <v>350</v>
      </c>
      <c r="K52" s="66">
        <f t="shared" si="8"/>
        <v>430500</v>
      </c>
      <c r="L52" s="1">
        <v>0</v>
      </c>
      <c r="M52" s="36"/>
      <c r="N52" s="2">
        <v>25000</v>
      </c>
      <c r="O52" s="2">
        <v>25000</v>
      </c>
      <c r="P52" s="6">
        <v>25000</v>
      </c>
      <c r="Q52" s="6">
        <v>25000</v>
      </c>
      <c r="R52" s="51">
        <f t="shared" si="2"/>
        <v>100000</v>
      </c>
      <c r="S52" s="9">
        <v>143921</v>
      </c>
      <c r="T52" s="10"/>
      <c r="U52" s="52">
        <f t="shared" si="10"/>
        <v>140670.88</v>
      </c>
      <c r="V52" s="52">
        <f t="shared" si="10"/>
        <v>140670.88</v>
      </c>
      <c r="W52" s="55">
        <f t="shared" si="3"/>
        <v>-94762.760000000009</v>
      </c>
      <c r="X52" s="7"/>
    </row>
    <row r="53" spans="1:24">
      <c r="A53" s="3">
        <v>52</v>
      </c>
      <c r="B53" s="21">
        <v>307</v>
      </c>
      <c r="C53" s="62" t="s">
        <v>25</v>
      </c>
      <c r="D53" s="26">
        <v>69</v>
      </c>
      <c r="E53" s="2">
        <v>229</v>
      </c>
      <c r="F53" s="2">
        <v>318</v>
      </c>
      <c r="G53" s="6">
        <v>288</v>
      </c>
      <c r="H53" s="10">
        <v>334</v>
      </c>
      <c r="I53" s="39">
        <f t="shared" si="1"/>
        <v>1238</v>
      </c>
      <c r="J53" s="10">
        <v>350</v>
      </c>
      <c r="K53" s="66">
        <f t="shared" si="8"/>
        <v>433300</v>
      </c>
      <c r="L53" s="1">
        <v>26800</v>
      </c>
      <c r="M53" s="36">
        <v>8862</v>
      </c>
      <c r="N53" s="2">
        <v>25000</v>
      </c>
      <c r="O53" s="2">
        <v>25000</v>
      </c>
      <c r="P53" s="6">
        <v>25000</v>
      </c>
      <c r="Q53" s="6">
        <v>25000</v>
      </c>
      <c r="R53" s="51">
        <f t="shared" si="2"/>
        <v>108862</v>
      </c>
      <c r="S53" s="9">
        <v>142949</v>
      </c>
      <c r="T53" s="10">
        <v>20000</v>
      </c>
      <c r="U53" s="52">
        <f t="shared" ref="U53:V63" si="11">24291+116379.88</f>
        <v>140670.88</v>
      </c>
      <c r="V53" s="52">
        <f t="shared" si="11"/>
        <v>140670.88</v>
      </c>
      <c r="W53" s="55">
        <f t="shared" si="3"/>
        <v>-146652.76</v>
      </c>
      <c r="X53" s="7"/>
    </row>
    <row r="54" spans="1:24">
      <c r="A54" s="3">
        <v>53</v>
      </c>
      <c r="B54" s="21">
        <v>309</v>
      </c>
      <c r="C54" s="62" t="s">
        <v>29</v>
      </c>
      <c r="D54" s="26">
        <v>163</v>
      </c>
      <c r="E54" s="2">
        <v>301</v>
      </c>
      <c r="F54" s="2">
        <v>285</v>
      </c>
      <c r="G54" s="6">
        <v>264</v>
      </c>
      <c r="H54" s="10">
        <v>329</v>
      </c>
      <c r="I54" s="39">
        <f t="shared" si="1"/>
        <v>1342</v>
      </c>
      <c r="J54" s="10">
        <v>350</v>
      </c>
      <c r="K54" s="66">
        <f t="shared" si="8"/>
        <v>469700</v>
      </c>
      <c r="L54" s="1">
        <v>26800</v>
      </c>
      <c r="M54" s="36">
        <v>10128</v>
      </c>
      <c r="N54" s="2">
        <v>25000</v>
      </c>
      <c r="O54" s="2">
        <v>25000</v>
      </c>
      <c r="P54" s="6">
        <v>25000</v>
      </c>
      <c r="Q54" s="6">
        <v>25000</v>
      </c>
      <c r="R54" s="51">
        <f t="shared" si="2"/>
        <v>110128</v>
      </c>
      <c r="S54" s="9">
        <v>134145</v>
      </c>
      <c r="T54" s="10">
        <v>10000</v>
      </c>
      <c r="U54" s="52">
        <f t="shared" si="11"/>
        <v>140670.88</v>
      </c>
      <c r="V54" s="52">
        <f t="shared" si="11"/>
        <v>140670.88</v>
      </c>
      <c r="W54" s="55">
        <f t="shared" si="3"/>
        <v>-92714.760000000009</v>
      </c>
      <c r="X54" s="7"/>
    </row>
    <row r="55" spans="1:24">
      <c r="A55" s="3">
        <v>54</v>
      </c>
      <c r="B55" s="21">
        <v>310</v>
      </c>
      <c r="C55" s="62" t="s">
        <v>30</v>
      </c>
      <c r="D55" s="26">
        <v>71</v>
      </c>
      <c r="E55" s="2">
        <v>276</v>
      </c>
      <c r="F55" s="2">
        <v>315</v>
      </c>
      <c r="G55" s="6">
        <v>282</v>
      </c>
      <c r="H55" s="10">
        <v>336</v>
      </c>
      <c r="I55" s="39">
        <f t="shared" si="1"/>
        <v>1280</v>
      </c>
      <c r="J55" s="10">
        <v>350</v>
      </c>
      <c r="K55" s="66">
        <f t="shared" si="8"/>
        <v>448000</v>
      </c>
      <c r="L55" s="1">
        <v>26800</v>
      </c>
      <c r="M55" s="36">
        <v>8229</v>
      </c>
      <c r="N55" s="2">
        <v>25000</v>
      </c>
      <c r="O55" s="2">
        <v>25000</v>
      </c>
      <c r="P55" s="6">
        <v>25000</v>
      </c>
      <c r="Q55" s="6">
        <v>25000</v>
      </c>
      <c r="R55" s="51">
        <f t="shared" si="2"/>
        <v>108229</v>
      </c>
      <c r="S55" s="9">
        <v>142949</v>
      </c>
      <c r="T55" s="10">
        <v>20000</v>
      </c>
      <c r="U55" s="52">
        <f t="shared" si="11"/>
        <v>140670.88</v>
      </c>
      <c r="V55" s="52">
        <f t="shared" si="11"/>
        <v>140670.88</v>
      </c>
      <c r="W55" s="55">
        <f t="shared" si="3"/>
        <v>-131319.76</v>
      </c>
      <c r="X55" s="7"/>
    </row>
    <row r="56" spans="1:24">
      <c r="A56" s="3">
        <v>55</v>
      </c>
      <c r="B56" s="21">
        <v>311</v>
      </c>
      <c r="C56" s="62" t="s">
        <v>31</v>
      </c>
      <c r="D56" s="26">
        <v>36</v>
      </c>
      <c r="E56" s="2">
        <v>255</v>
      </c>
      <c r="F56" s="2">
        <v>276</v>
      </c>
      <c r="G56" s="6">
        <v>259</v>
      </c>
      <c r="H56" s="10">
        <v>310</v>
      </c>
      <c r="I56" s="39">
        <f t="shared" si="1"/>
        <v>1136</v>
      </c>
      <c r="J56" s="10">
        <v>330</v>
      </c>
      <c r="K56" s="66">
        <f t="shared" si="8"/>
        <v>374880</v>
      </c>
      <c r="L56" s="1">
        <v>26800</v>
      </c>
      <c r="M56" s="36">
        <v>8229</v>
      </c>
      <c r="N56" s="2">
        <v>25000</v>
      </c>
      <c r="O56" s="2">
        <v>25000</v>
      </c>
      <c r="P56" s="6">
        <v>25000</v>
      </c>
      <c r="Q56" s="6">
        <v>25000</v>
      </c>
      <c r="R56" s="51">
        <f t="shared" si="2"/>
        <v>108229</v>
      </c>
      <c r="S56" s="9">
        <v>142949</v>
      </c>
      <c r="T56" s="10">
        <v>10000</v>
      </c>
      <c r="U56" s="52">
        <f t="shared" si="11"/>
        <v>140670.88</v>
      </c>
      <c r="V56" s="52">
        <f t="shared" si="11"/>
        <v>140670.88</v>
      </c>
      <c r="W56" s="55">
        <f t="shared" si="3"/>
        <v>-194439.76</v>
      </c>
      <c r="X56" s="7"/>
    </row>
    <row r="57" spans="1:24">
      <c r="A57" s="3">
        <v>56</v>
      </c>
      <c r="B57" s="21">
        <v>317</v>
      </c>
      <c r="C57" s="62" t="s">
        <v>34</v>
      </c>
      <c r="D57" s="26"/>
      <c r="E57" s="2">
        <v>324</v>
      </c>
      <c r="F57" s="2">
        <v>275</v>
      </c>
      <c r="G57" s="6">
        <v>280</v>
      </c>
      <c r="H57" s="10">
        <v>273</v>
      </c>
      <c r="I57" s="39">
        <f t="shared" si="1"/>
        <v>1152</v>
      </c>
      <c r="J57" s="10">
        <v>400</v>
      </c>
      <c r="K57" s="66">
        <f t="shared" si="8"/>
        <v>460800</v>
      </c>
      <c r="L57" s="1">
        <v>0</v>
      </c>
      <c r="M57" s="36"/>
      <c r="N57" s="2">
        <v>25000</v>
      </c>
      <c r="O57" s="2">
        <v>25000</v>
      </c>
      <c r="P57" s="6">
        <v>25000</v>
      </c>
      <c r="Q57" s="6">
        <v>25000</v>
      </c>
      <c r="R57" s="51">
        <f t="shared" si="2"/>
        <v>100000</v>
      </c>
      <c r="S57" s="9">
        <v>142949</v>
      </c>
      <c r="T57" s="10"/>
      <c r="U57" s="52">
        <f t="shared" si="11"/>
        <v>140670.88</v>
      </c>
      <c r="V57" s="52">
        <f t="shared" si="11"/>
        <v>140670.88</v>
      </c>
      <c r="W57" s="55">
        <f t="shared" si="3"/>
        <v>-63490.760000000009</v>
      </c>
      <c r="X57" s="7"/>
    </row>
    <row r="58" spans="1:24">
      <c r="A58" s="3">
        <v>57</v>
      </c>
      <c r="B58" s="21">
        <v>322</v>
      </c>
      <c r="C58" s="62" t="s">
        <v>45</v>
      </c>
      <c r="D58" s="26">
        <v>80</v>
      </c>
      <c r="E58" s="2">
        <v>263</v>
      </c>
      <c r="F58" s="2">
        <v>287</v>
      </c>
      <c r="G58" s="6">
        <v>283</v>
      </c>
      <c r="H58" s="10">
        <v>361</v>
      </c>
      <c r="I58" s="39">
        <f t="shared" si="1"/>
        <v>1274</v>
      </c>
      <c r="J58" s="10">
        <v>390</v>
      </c>
      <c r="K58" s="66">
        <f t="shared" si="8"/>
        <v>496860</v>
      </c>
      <c r="L58" s="1">
        <v>22300</v>
      </c>
      <c r="M58" s="36">
        <v>8229</v>
      </c>
      <c r="N58" s="2">
        <v>25000</v>
      </c>
      <c r="O58" s="2">
        <v>25000</v>
      </c>
      <c r="P58" s="6">
        <v>25000</v>
      </c>
      <c r="Q58" s="6">
        <v>25000</v>
      </c>
      <c r="R58" s="51">
        <f t="shared" si="2"/>
        <v>108229</v>
      </c>
      <c r="S58" s="9">
        <v>142949</v>
      </c>
      <c r="T58" s="10">
        <v>20000</v>
      </c>
      <c r="U58" s="52">
        <f t="shared" si="11"/>
        <v>140670.88</v>
      </c>
      <c r="V58" s="52">
        <f t="shared" si="11"/>
        <v>140670.88</v>
      </c>
      <c r="W58" s="55">
        <f t="shared" si="3"/>
        <v>-77959.760000000009</v>
      </c>
      <c r="X58" s="7"/>
    </row>
    <row r="59" spans="1:24">
      <c r="A59" s="3">
        <v>58</v>
      </c>
      <c r="B59" s="21">
        <v>324</v>
      </c>
      <c r="C59" s="62" t="s">
        <v>50</v>
      </c>
      <c r="D59" s="26">
        <v>71</v>
      </c>
      <c r="E59" s="2">
        <v>328</v>
      </c>
      <c r="F59" s="2">
        <v>338</v>
      </c>
      <c r="G59" s="6">
        <v>305</v>
      </c>
      <c r="H59" s="10">
        <v>314</v>
      </c>
      <c r="I59" s="39">
        <f t="shared" si="1"/>
        <v>1356</v>
      </c>
      <c r="J59" s="10">
        <v>330</v>
      </c>
      <c r="K59" s="66">
        <f t="shared" si="8"/>
        <v>447480</v>
      </c>
      <c r="L59" s="1">
        <v>22300</v>
      </c>
      <c r="M59" s="36">
        <v>8229</v>
      </c>
      <c r="N59" s="2">
        <v>25000</v>
      </c>
      <c r="O59" s="2">
        <v>25000</v>
      </c>
      <c r="P59" s="6">
        <v>25000</v>
      </c>
      <c r="Q59" s="6">
        <v>25000</v>
      </c>
      <c r="R59" s="51">
        <f t="shared" si="2"/>
        <v>108229</v>
      </c>
      <c r="S59" s="9">
        <v>142949</v>
      </c>
      <c r="T59" s="10">
        <v>10000</v>
      </c>
      <c r="U59" s="52">
        <f t="shared" si="11"/>
        <v>140670.88</v>
      </c>
      <c r="V59" s="52">
        <f t="shared" si="11"/>
        <v>140670.88</v>
      </c>
      <c r="W59" s="55">
        <f t="shared" si="3"/>
        <v>-117339.76000000001</v>
      </c>
      <c r="X59" s="7"/>
    </row>
    <row r="60" spans="1:24">
      <c r="A60" s="3">
        <v>59</v>
      </c>
      <c r="B60" s="21">
        <v>325</v>
      </c>
      <c r="C60" s="62" t="s">
        <v>57</v>
      </c>
      <c r="D60" s="26">
        <v>71</v>
      </c>
      <c r="E60" s="2">
        <v>286</v>
      </c>
      <c r="F60" s="2">
        <v>326</v>
      </c>
      <c r="G60" s="6">
        <v>344</v>
      </c>
      <c r="H60" s="10">
        <v>318</v>
      </c>
      <c r="I60" s="39">
        <f t="shared" si="1"/>
        <v>1345</v>
      </c>
      <c r="J60" s="10">
        <v>390</v>
      </c>
      <c r="K60" s="66">
        <f t="shared" si="8"/>
        <v>524550</v>
      </c>
      <c r="L60" s="1">
        <v>22300</v>
      </c>
      <c r="M60" s="36">
        <v>8229</v>
      </c>
      <c r="N60" s="2">
        <v>25000</v>
      </c>
      <c r="O60" s="2">
        <v>25000</v>
      </c>
      <c r="P60" s="6">
        <v>25000</v>
      </c>
      <c r="Q60" s="6">
        <v>25000</v>
      </c>
      <c r="R60" s="51">
        <f t="shared" si="2"/>
        <v>108229</v>
      </c>
      <c r="S60" s="9">
        <v>142949</v>
      </c>
      <c r="T60" s="10">
        <v>10000</v>
      </c>
      <c r="U60" s="52">
        <f t="shared" si="11"/>
        <v>140670.88</v>
      </c>
      <c r="V60" s="52">
        <f t="shared" si="11"/>
        <v>140670.88</v>
      </c>
      <c r="W60" s="55">
        <f t="shared" si="3"/>
        <v>-40269.760000000009</v>
      </c>
      <c r="X60" s="7"/>
    </row>
    <row r="61" spans="1:24">
      <c r="A61" s="12">
        <v>60</v>
      </c>
      <c r="B61" s="22">
        <v>326</v>
      </c>
      <c r="C61" s="32" t="s">
        <v>68</v>
      </c>
      <c r="D61" s="27">
        <v>0</v>
      </c>
      <c r="E61" s="13">
        <v>282</v>
      </c>
      <c r="F61" s="13">
        <v>301</v>
      </c>
      <c r="G61" s="14">
        <v>159</v>
      </c>
      <c r="H61" s="41">
        <v>0</v>
      </c>
      <c r="I61" s="39">
        <f t="shared" si="1"/>
        <v>742</v>
      </c>
      <c r="J61" s="41">
        <v>350</v>
      </c>
      <c r="K61" s="67">
        <f t="shared" si="8"/>
        <v>259700</v>
      </c>
      <c r="L61" s="15">
        <v>26800</v>
      </c>
      <c r="M61" s="37">
        <v>8229</v>
      </c>
      <c r="N61" s="13">
        <v>25000</v>
      </c>
      <c r="O61" s="13">
        <v>25000</v>
      </c>
      <c r="P61" s="14">
        <v>25000</v>
      </c>
      <c r="Q61" s="14">
        <v>25000</v>
      </c>
      <c r="R61" s="51">
        <f t="shared" si="2"/>
        <v>108229</v>
      </c>
      <c r="S61" s="56">
        <v>142949</v>
      </c>
      <c r="T61" s="41">
        <v>10000</v>
      </c>
      <c r="U61" s="53"/>
      <c r="V61" s="53"/>
      <c r="W61" s="55">
        <f t="shared" si="3"/>
        <v>-28278</v>
      </c>
      <c r="X61" s="7"/>
    </row>
    <row r="62" spans="1:24">
      <c r="A62" s="12">
        <v>61</v>
      </c>
      <c r="B62" s="22">
        <v>330</v>
      </c>
      <c r="C62" s="32" t="s">
        <v>80</v>
      </c>
      <c r="D62" s="27">
        <v>71</v>
      </c>
      <c r="E62" s="13">
        <v>286</v>
      </c>
      <c r="F62" s="13">
        <v>273</v>
      </c>
      <c r="G62" s="14">
        <v>236</v>
      </c>
      <c r="H62" s="41">
        <v>281</v>
      </c>
      <c r="I62" s="39">
        <f t="shared" si="1"/>
        <v>1147</v>
      </c>
      <c r="J62" s="41">
        <v>350</v>
      </c>
      <c r="K62" s="67">
        <f t="shared" si="8"/>
        <v>401450</v>
      </c>
      <c r="L62" s="15">
        <v>26800</v>
      </c>
      <c r="M62" s="37">
        <v>8229</v>
      </c>
      <c r="N62" s="13">
        <v>25000</v>
      </c>
      <c r="O62" s="13">
        <v>25000</v>
      </c>
      <c r="P62" s="14">
        <v>25000</v>
      </c>
      <c r="Q62" s="14">
        <v>25000</v>
      </c>
      <c r="R62" s="51">
        <f t="shared" si="2"/>
        <v>108229</v>
      </c>
      <c r="S62" s="56">
        <v>142949</v>
      </c>
      <c r="T62" s="41">
        <v>20000</v>
      </c>
      <c r="U62" s="53"/>
      <c r="V62" s="53"/>
      <c r="W62" s="55">
        <f t="shared" si="3"/>
        <v>103472</v>
      </c>
      <c r="X62" s="7"/>
    </row>
    <row r="63" spans="1:24">
      <c r="A63" s="3">
        <v>62</v>
      </c>
      <c r="B63" s="21">
        <v>331</v>
      </c>
      <c r="C63" s="62" t="s">
        <v>81</v>
      </c>
      <c r="D63" s="26"/>
      <c r="E63" s="2">
        <v>304</v>
      </c>
      <c r="F63" s="2">
        <v>316</v>
      </c>
      <c r="G63" s="6">
        <v>312</v>
      </c>
      <c r="H63" s="10">
        <v>312</v>
      </c>
      <c r="I63" s="39">
        <f t="shared" si="1"/>
        <v>1244</v>
      </c>
      <c r="J63" s="10">
        <v>390</v>
      </c>
      <c r="K63" s="66">
        <f t="shared" si="8"/>
        <v>485160</v>
      </c>
      <c r="L63" s="1">
        <v>0</v>
      </c>
      <c r="M63" s="36"/>
      <c r="N63" s="2">
        <v>25000</v>
      </c>
      <c r="O63" s="2">
        <v>25000</v>
      </c>
      <c r="P63" s="6">
        <v>25000</v>
      </c>
      <c r="Q63" s="6">
        <v>25000</v>
      </c>
      <c r="R63" s="51">
        <f t="shared" si="2"/>
        <v>100000</v>
      </c>
      <c r="S63" s="9">
        <v>142949</v>
      </c>
      <c r="T63" s="10"/>
      <c r="U63" s="52">
        <f t="shared" si="11"/>
        <v>140670.88</v>
      </c>
      <c r="V63" s="52">
        <f t="shared" si="11"/>
        <v>140670.88</v>
      </c>
      <c r="W63" s="55">
        <f t="shared" si="3"/>
        <v>-39130.760000000009</v>
      </c>
      <c r="X63" s="7"/>
    </row>
    <row r="64" spans="1:24" ht="15" thickBot="1">
      <c r="A64" s="16">
        <v>63</v>
      </c>
      <c r="B64" s="23">
        <v>333</v>
      </c>
      <c r="C64" s="33" t="s">
        <v>32</v>
      </c>
      <c r="D64" s="28"/>
      <c r="E64" s="18">
        <v>290</v>
      </c>
      <c r="F64" s="18">
        <v>260</v>
      </c>
      <c r="G64" s="19">
        <v>0</v>
      </c>
      <c r="H64" s="42">
        <v>0</v>
      </c>
      <c r="I64" s="39">
        <f t="shared" si="1"/>
        <v>550</v>
      </c>
      <c r="J64" s="42">
        <v>300</v>
      </c>
      <c r="K64" s="68">
        <f t="shared" si="8"/>
        <v>165000</v>
      </c>
      <c r="L64" s="17"/>
      <c r="M64" s="38"/>
      <c r="N64" s="18">
        <v>25000</v>
      </c>
      <c r="O64" s="18">
        <v>25000</v>
      </c>
      <c r="P64" s="19">
        <v>25000</v>
      </c>
      <c r="Q64" s="19">
        <v>25000</v>
      </c>
      <c r="R64" s="51">
        <f t="shared" si="2"/>
        <v>100000</v>
      </c>
      <c r="S64" s="57">
        <v>16000</v>
      </c>
      <c r="T64" s="42">
        <v>99000</v>
      </c>
      <c r="U64" s="54"/>
      <c r="V64" s="54"/>
      <c r="W64" s="55">
        <f t="shared" si="3"/>
        <v>-50000</v>
      </c>
      <c r="X64" s="8"/>
    </row>
    <row r="65" spans="11:23">
      <c r="S65" s="5"/>
      <c r="W65" s="4"/>
    </row>
    <row r="66" spans="11:23">
      <c r="K66" s="70"/>
      <c r="S66" s="5">
        <f>SUM(S2:S65)</f>
        <v>8061272</v>
      </c>
      <c r="U66" s="11">
        <f>SUM(U2:U65)</f>
        <v>8061341.9399999967</v>
      </c>
      <c r="V66" s="11"/>
      <c r="W66" s="4">
        <f>SUMIF(W2:W64,"&gt;0")</f>
        <v>1374034.7</v>
      </c>
    </row>
  </sheetData>
  <conditionalFormatting sqref="W1:W1048576">
    <cfRule type="cellIs" dxfId="1" priority="1" operator="lessThan">
      <formula>0</formula>
    </cfRule>
  </conditionalFormatting>
  <pageMargins left="0" right="0" top="0" bottom="0" header="0" footer="0"/>
  <pageSetup paperSize="9" scale="7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X67"/>
  <sheetViews>
    <sheetView tabSelected="1" zoomScale="85" zoomScaleNormal="85" workbookViewId="0">
      <pane ySplit="1" topLeftCell="A53" activePane="bottomLeft" state="frozen"/>
      <selection pane="bottomLeft" activeCell="Q68" sqref="Q68"/>
    </sheetView>
  </sheetViews>
  <sheetFormatPr defaultRowHeight="14.4"/>
  <cols>
    <col min="1" max="1" width="3" bestFit="1" customWidth="1"/>
    <col min="2" max="2" width="7.5546875" bestFit="1" customWidth="1"/>
    <col min="3" max="3" width="28.44140625" bestFit="1" customWidth="1"/>
    <col min="4" max="4" width="5.44140625" bestFit="1" customWidth="1"/>
    <col min="5" max="5" width="6" bestFit="1" customWidth="1"/>
    <col min="6" max="6" width="5.5546875" bestFit="1" customWidth="1"/>
    <col min="7" max="8" width="6" bestFit="1" customWidth="1"/>
    <col min="9" max="9" width="7.6640625" bestFit="1" customWidth="1"/>
    <col min="10" max="10" width="6.33203125" bestFit="1" customWidth="1"/>
    <col min="11" max="11" width="11.88671875" bestFit="1" customWidth="1"/>
    <col min="12" max="12" width="7" bestFit="1" customWidth="1"/>
    <col min="13" max="13" width="8.88671875" bestFit="1" customWidth="1"/>
    <col min="14" max="14" width="6" bestFit="1" customWidth="1"/>
    <col min="15" max="15" width="9" bestFit="1" customWidth="1"/>
    <col min="16" max="17" width="6" bestFit="1" customWidth="1"/>
    <col min="18" max="19" width="13.109375" bestFit="1" customWidth="1"/>
    <col min="20" max="20" width="6.5546875" bestFit="1" customWidth="1"/>
    <col min="21" max="22" width="13.109375" bestFit="1" customWidth="1"/>
    <col min="23" max="23" width="14.5546875" bestFit="1" customWidth="1"/>
    <col min="24" max="24" width="35.109375" bestFit="1" customWidth="1"/>
  </cols>
  <sheetData>
    <row r="1" spans="1:23" ht="42" thickBot="1">
      <c r="A1" s="43" t="s">
        <v>0</v>
      </c>
      <c r="B1" s="44" t="s">
        <v>1</v>
      </c>
      <c r="C1" s="44" t="s">
        <v>2</v>
      </c>
      <c r="D1" s="44" t="s">
        <v>92</v>
      </c>
      <c r="E1" s="45" t="s">
        <v>3</v>
      </c>
      <c r="F1" s="44" t="s">
        <v>87</v>
      </c>
      <c r="G1" s="46" t="s">
        <v>95</v>
      </c>
      <c r="H1" s="46" t="s">
        <v>102</v>
      </c>
      <c r="I1" s="47" t="s">
        <v>100</v>
      </c>
      <c r="J1" s="48" t="s">
        <v>4</v>
      </c>
      <c r="K1" s="64" t="s">
        <v>5</v>
      </c>
      <c r="L1" s="47" t="s">
        <v>93</v>
      </c>
      <c r="M1" s="49" t="s">
        <v>94</v>
      </c>
      <c r="N1" s="44" t="s">
        <v>6</v>
      </c>
      <c r="O1" s="44" t="s">
        <v>88</v>
      </c>
      <c r="P1" s="46" t="s">
        <v>96</v>
      </c>
      <c r="Q1" s="46" t="s">
        <v>103</v>
      </c>
      <c r="R1" s="50" t="s">
        <v>101</v>
      </c>
      <c r="S1" s="47" t="s">
        <v>89</v>
      </c>
      <c r="T1" s="48" t="s">
        <v>91</v>
      </c>
      <c r="U1" s="47" t="s">
        <v>97</v>
      </c>
      <c r="V1" s="47" t="s">
        <v>104</v>
      </c>
      <c r="W1" s="60" t="s">
        <v>7</v>
      </c>
    </row>
    <row r="2" spans="1:23">
      <c r="A2" s="24">
        <v>1</v>
      </c>
      <c r="B2" s="29" t="s">
        <v>35</v>
      </c>
      <c r="C2" s="61" t="s">
        <v>36</v>
      </c>
      <c r="D2" s="25"/>
      <c r="E2" s="20">
        <v>272</v>
      </c>
      <c r="F2" s="20">
        <v>367</v>
      </c>
      <c r="G2" s="34">
        <v>333</v>
      </c>
      <c r="H2" s="40">
        <v>302</v>
      </c>
      <c r="I2" s="39">
        <f>D2+E2+F2+G2+H2</f>
        <v>1274</v>
      </c>
      <c r="J2" s="40">
        <v>500</v>
      </c>
      <c r="K2" s="65">
        <f t="shared" ref="K2:K64" si="0">I2*J2</f>
        <v>637000</v>
      </c>
      <c r="L2" s="39"/>
      <c r="M2" s="35"/>
      <c r="N2" s="20"/>
      <c r="O2" s="20"/>
      <c r="P2" s="34"/>
      <c r="Q2" s="34"/>
      <c r="R2" s="51">
        <f>M2+N2+O2+P2+Q2</f>
        <v>0</v>
      </c>
      <c r="S2" s="55">
        <v>142949</v>
      </c>
      <c r="T2" s="40">
        <v>50000</v>
      </c>
      <c r="U2" s="51">
        <f>24291+116379.88</f>
        <v>140670.88</v>
      </c>
      <c r="V2" s="72">
        <v>146082</v>
      </c>
      <c r="W2" s="55">
        <f>K2-L2-R2-S2-T2-U2-V2</f>
        <v>157298.12</v>
      </c>
    </row>
    <row r="3" spans="1:23">
      <c r="A3" s="3">
        <v>2</v>
      </c>
      <c r="B3" s="30" t="s">
        <v>84</v>
      </c>
      <c r="C3" s="62" t="s">
        <v>85</v>
      </c>
      <c r="D3" s="26"/>
      <c r="E3" s="2">
        <v>283</v>
      </c>
      <c r="F3" s="2">
        <v>300</v>
      </c>
      <c r="G3" s="6">
        <v>296</v>
      </c>
      <c r="H3" s="10">
        <v>311</v>
      </c>
      <c r="I3" s="39">
        <f t="shared" ref="I3:I64" si="1">D3+E3+F3+G3+H3</f>
        <v>1190</v>
      </c>
      <c r="J3" s="10">
        <v>390</v>
      </c>
      <c r="K3" s="66">
        <f t="shared" si="0"/>
        <v>464100</v>
      </c>
      <c r="L3" s="1">
        <v>22300</v>
      </c>
      <c r="M3" s="36">
        <v>0</v>
      </c>
      <c r="N3" s="2"/>
      <c r="O3" s="2"/>
      <c r="P3" s="6"/>
      <c r="Q3" s="6"/>
      <c r="R3" s="51">
        <f t="shared" ref="R3:R64" si="2">M3+N3+O3+P3+Q3</f>
        <v>0</v>
      </c>
      <c r="S3" s="9">
        <v>86446</v>
      </c>
      <c r="T3" s="10">
        <v>45000</v>
      </c>
      <c r="U3" s="52">
        <f>30375+127961.2</f>
        <v>158336.20000000001</v>
      </c>
      <c r="V3" s="73">
        <v>160671</v>
      </c>
      <c r="W3" s="55">
        <f t="shared" ref="W3:W64" si="3">K3-L3-R3-S3-T3-U3-V3</f>
        <v>-8653.2000000000116</v>
      </c>
    </row>
    <row r="4" spans="1:23">
      <c r="A4" s="12">
        <v>3</v>
      </c>
      <c r="B4" s="31" t="s">
        <v>43</v>
      </c>
      <c r="C4" s="32" t="s">
        <v>44</v>
      </c>
      <c r="D4" s="27"/>
      <c r="E4" s="13">
        <v>280</v>
      </c>
      <c r="F4" s="13">
        <v>314</v>
      </c>
      <c r="G4" s="14">
        <v>262</v>
      </c>
      <c r="H4" s="41">
        <v>262</v>
      </c>
      <c r="I4" s="39">
        <f t="shared" si="1"/>
        <v>1118</v>
      </c>
      <c r="J4" s="41">
        <v>400</v>
      </c>
      <c r="K4" s="67">
        <f t="shared" si="0"/>
        <v>447200</v>
      </c>
      <c r="L4" s="15"/>
      <c r="M4" s="37"/>
      <c r="N4" s="13">
        <v>25000</v>
      </c>
      <c r="O4" s="13">
        <v>25000</v>
      </c>
      <c r="P4" s="14">
        <v>25000</v>
      </c>
      <c r="Q4" s="14">
        <v>25000</v>
      </c>
      <c r="R4" s="51">
        <f t="shared" si="2"/>
        <v>100000</v>
      </c>
      <c r="S4" s="56">
        <v>46883</v>
      </c>
      <c r="T4" s="41"/>
      <c r="U4" s="53">
        <v>43000</v>
      </c>
      <c r="V4" s="71"/>
      <c r="W4" s="55">
        <f t="shared" si="3"/>
        <v>257317</v>
      </c>
    </row>
    <row r="5" spans="1:23">
      <c r="A5" s="3">
        <v>4</v>
      </c>
      <c r="B5" s="30" t="s">
        <v>46</v>
      </c>
      <c r="C5" s="62" t="s">
        <v>47</v>
      </c>
      <c r="D5" s="26"/>
      <c r="E5" s="2">
        <v>348</v>
      </c>
      <c r="F5" s="2">
        <v>361</v>
      </c>
      <c r="G5" s="6">
        <v>310</v>
      </c>
      <c r="H5" s="10">
        <v>342</v>
      </c>
      <c r="I5" s="39">
        <f t="shared" si="1"/>
        <v>1361</v>
      </c>
      <c r="J5" s="10">
        <v>410</v>
      </c>
      <c r="K5" s="66">
        <f t="shared" si="0"/>
        <v>558010</v>
      </c>
      <c r="L5" s="1">
        <v>0</v>
      </c>
      <c r="M5" s="36"/>
      <c r="N5" s="2">
        <v>25000</v>
      </c>
      <c r="O5" s="2">
        <v>25000</v>
      </c>
      <c r="P5" s="6">
        <v>25000</v>
      </c>
      <c r="Q5" s="6">
        <v>25000</v>
      </c>
      <c r="R5" s="51">
        <f t="shared" si="2"/>
        <v>100000</v>
      </c>
      <c r="S5" s="9">
        <v>75992</v>
      </c>
      <c r="T5" s="10"/>
      <c r="U5" s="52">
        <f>26413+114009.14</f>
        <v>140422.14000000001</v>
      </c>
      <c r="V5" s="73">
        <v>142545</v>
      </c>
      <c r="W5" s="55">
        <f t="shared" si="3"/>
        <v>99050.859999999986</v>
      </c>
    </row>
    <row r="6" spans="1:23">
      <c r="A6" s="3">
        <v>5</v>
      </c>
      <c r="B6" s="30" t="s">
        <v>72</v>
      </c>
      <c r="C6" s="62" t="s">
        <v>73</v>
      </c>
      <c r="D6" s="26"/>
      <c r="E6" s="2">
        <v>308</v>
      </c>
      <c r="F6" s="2">
        <v>299</v>
      </c>
      <c r="G6" s="6">
        <v>306</v>
      </c>
      <c r="H6" s="10">
        <v>299</v>
      </c>
      <c r="I6" s="39">
        <f t="shared" si="1"/>
        <v>1212</v>
      </c>
      <c r="J6" s="10">
        <v>400</v>
      </c>
      <c r="K6" s="66">
        <f t="shared" si="0"/>
        <v>484800</v>
      </c>
      <c r="L6" s="1">
        <v>0</v>
      </c>
      <c r="M6" s="36"/>
      <c r="N6" s="2">
        <v>25000</v>
      </c>
      <c r="O6" s="2">
        <v>25000</v>
      </c>
      <c r="P6" s="6">
        <v>25000</v>
      </c>
      <c r="Q6" s="6">
        <v>25000</v>
      </c>
      <c r="R6" s="51">
        <f t="shared" si="2"/>
        <v>100000</v>
      </c>
      <c r="S6" s="9">
        <v>142949</v>
      </c>
      <c r="T6" s="10">
        <v>10000</v>
      </c>
      <c r="U6" s="52">
        <f>24291+116379.88</f>
        <v>140670.88</v>
      </c>
      <c r="V6" s="73">
        <v>142545</v>
      </c>
      <c r="W6" s="55">
        <f t="shared" si="3"/>
        <v>-51364.880000000005</v>
      </c>
    </row>
    <row r="7" spans="1:23">
      <c r="A7" s="3">
        <v>6</v>
      </c>
      <c r="B7" s="30" t="s">
        <v>11</v>
      </c>
      <c r="C7" s="62" t="s">
        <v>12</v>
      </c>
      <c r="D7" s="26"/>
      <c r="E7" s="2">
        <v>268</v>
      </c>
      <c r="F7" s="2">
        <v>331</v>
      </c>
      <c r="G7" s="6">
        <v>307</v>
      </c>
      <c r="H7" s="10">
        <v>329</v>
      </c>
      <c r="I7" s="39">
        <f t="shared" si="1"/>
        <v>1235</v>
      </c>
      <c r="J7" s="10">
        <v>390</v>
      </c>
      <c r="K7" s="66">
        <f t="shared" si="0"/>
        <v>481650</v>
      </c>
      <c r="L7" s="1">
        <v>0</v>
      </c>
      <c r="M7" s="36"/>
      <c r="N7" s="2">
        <v>25000</v>
      </c>
      <c r="O7" s="2">
        <v>25000</v>
      </c>
      <c r="P7" s="6">
        <v>25000</v>
      </c>
      <c r="Q7" s="6">
        <v>25000</v>
      </c>
      <c r="R7" s="51">
        <f t="shared" si="2"/>
        <v>100000</v>
      </c>
      <c r="S7" s="9">
        <v>143921</v>
      </c>
      <c r="T7" s="10"/>
      <c r="U7" s="52">
        <f>24291+116379.88</f>
        <v>140670.88</v>
      </c>
      <c r="V7" s="73">
        <v>146082</v>
      </c>
      <c r="W7" s="55">
        <f t="shared" si="3"/>
        <v>-49023.880000000005</v>
      </c>
    </row>
    <row r="8" spans="1:23">
      <c r="A8" s="3">
        <v>7</v>
      </c>
      <c r="B8" s="30" t="s">
        <v>17</v>
      </c>
      <c r="C8" s="62" t="s">
        <v>18</v>
      </c>
      <c r="D8" s="26"/>
      <c r="E8" s="2">
        <v>327</v>
      </c>
      <c r="F8" s="2">
        <v>293</v>
      </c>
      <c r="G8" s="6">
        <v>306</v>
      </c>
      <c r="H8" s="10">
        <v>312</v>
      </c>
      <c r="I8" s="39">
        <f t="shared" si="1"/>
        <v>1238</v>
      </c>
      <c r="J8" s="10">
        <v>450</v>
      </c>
      <c r="K8" s="66">
        <f t="shared" si="0"/>
        <v>557100</v>
      </c>
      <c r="L8" s="1">
        <v>22300</v>
      </c>
      <c r="M8" s="36"/>
      <c r="N8" s="2">
        <v>25000</v>
      </c>
      <c r="O8" s="2">
        <v>25000</v>
      </c>
      <c r="P8" s="6">
        <v>25000</v>
      </c>
      <c r="Q8" s="6">
        <v>25000</v>
      </c>
      <c r="R8" s="51">
        <f t="shared" si="2"/>
        <v>100000</v>
      </c>
      <c r="S8" s="9">
        <v>99467</v>
      </c>
      <c r="T8" s="10"/>
      <c r="U8" s="52">
        <f>26413+114257.88</f>
        <v>140670.88</v>
      </c>
      <c r="V8" s="73">
        <v>146082</v>
      </c>
      <c r="W8" s="55">
        <f t="shared" si="3"/>
        <v>48580.119999999995</v>
      </c>
    </row>
    <row r="9" spans="1:23">
      <c r="A9" s="3">
        <v>8</v>
      </c>
      <c r="B9" s="30" t="s">
        <v>23</v>
      </c>
      <c r="C9" s="62" t="s">
        <v>98</v>
      </c>
      <c r="D9" s="26"/>
      <c r="E9" s="2">
        <v>304</v>
      </c>
      <c r="F9" s="2">
        <v>323</v>
      </c>
      <c r="G9" s="6">
        <v>252</v>
      </c>
      <c r="H9" s="10">
        <v>319</v>
      </c>
      <c r="I9" s="39">
        <f t="shared" si="1"/>
        <v>1198</v>
      </c>
      <c r="J9" s="10">
        <v>390</v>
      </c>
      <c r="K9" s="66">
        <f t="shared" si="0"/>
        <v>467220</v>
      </c>
      <c r="L9" s="1">
        <v>0</v>
      </c>
      <c r="M9" s="36"/>
      <c r="N9" s="2">
        <v>25000</v>
      </c>
      <c r="O9" s="2">
        <v>25000</v>
      </c>
      <c r="P9" s="6">
        <v>25000</v>
      </c>
      <c r="Q9" s="6">
        <v>25000</v>
      </c>
      <c r="R9" s="51">
        <f t="shared" si="2"/>
        <v>100000</v>
      </c>
      <c r="S9" s="9">
        <v>142949</v>
      </c>
      <c r="T9" s="10"/>
      <c r="U9" s="52">
        <f>24291+116379.88</f>
        <v>140670.88</v>
      </c>
      <c r="V9" s="73">
        <v>146082</v>
      </c>
      <c r="W9" s="55">
        <f t="shared" si="3"/>
        <v>-62481.880000000005</v>
      </c>
    </row>
    <row r="10" spans="1:23">
      <c r="A10" s="3">
        <v>9</v>
      </c>
      <c r="B10" s="30" t="s">
        <v>8</v>
      </c>
      <c r="C10" s="62" t="s">
        <v>9</v>
      </c>
      <c r="D10" s="26"/>
      <c r="E10" s="2">
        <v>328</v>
      </c>
      <c r="F10" s="2">
        <v>321</v>
      </c>
      <c r="G10" s="6">
        <v>312</v>
      </c>
      <c r="H10" s="10">
        <v>327</v>
      </c>
      <c r="I10" s="39">
        <f t="shared" si="1"/>
        <v>1288</v>
      </c>
      <c r="J10" s="10">
        <v>410</v>
      </c>
      <c r="K10" s="66">
        <f t="shared" si="0"/>
        <v>528080</v>
      </c>
      <c r="L10" s="1">
        <v>0</v>
      </c>
      <c r="M10" s="36"/>
      <c r="N10" s="2">
        <v>25000</v>
      </c>
      <c r="O10" s="2">
        <v>25000</v>
      </c>
      <c r="P10" s="6">
        <v>25000</v>
      </c>
      <c r="Q10" s="6">
        <v>25000</v>
      </c>
      <c r="R10" s="51">
        <f t="shared" si="2"/>
        <v>100000</v>
      </c>
      <c r="S10" s="9">
        <v>143921</v>
      </c>
      <c r="T10" s="10"/>
      <c r="U10" s="52">
        <f>24291+116379.88</f>
        <v>140670.88</v>
      </c>
      <c r="V10" s="73">
        <v>146082</v>
      </c>
      <c r="W10" s="55">
        <f t="shared" si="3"/>
        <v>-2593.8800000000047</v>
      </c>
    </row>
    <row r="11" spans="1:23">
      <c r="A11" s="3">
        <v>10</v>
      </c>
      <c r="B11" s="30" t="s">
        <v>82</v>
      </c>
      <c r="C11" s="62" t="s">
        <v>83</v>
      </c>
      <c r="D11" s="26"/>
      <c r="E11" s="2">
        <v>337</v>
      </c>
      <c r="F11" s="2">
        <v>321</v>
      </c>
      <c r="G11" s="6">
        <v>304</v>
      </c>
      <c r="H11" s="10">
        <v>314</v>
      </c>
      <c r="I11" s="39">
        <f t="shared" si="1"/>
        <v>1276</v>
      </c>
      <c r="J11" s="10">
        <v>410</v>
      </c>
      <c r="K11" s="66">
        <f t="shared" si="0"/>
        <v>523160</v>
      </c>
      <c r="L11" s="1">
        <v>0</v>
      </c>
      <c r="M11" s="36"/>
      <c r="N11" s="2">
        <v>25000</v>
      </c>
      <c r="O11" s="2">
        <v>25000</v>
      </c>
      <c r="P11" s="6">
        <v>25000</v>
      </c>
      <c r="Q11" s="6">
        <v>25000</v>
      </c>
      <c r="R11" s="51">
        <f t="shared" si="2"/>
        <v>100000</v>
      </c>
      <c r="S11" s="9">
        <v>143921</v>
      </c>
      <c r="T11" s="10"/>
      <c r="U11" s="52">
        <f t="shared" ref="U11:U13" si="4">24291+116379.88</f>
        <v>140670.88</v>
      </c>
      <c r="V11" s="73">
        <v>142544</v>
      </c>
      <c r="W11" s="55">
        <f t="shared" si="3"/>
        <v>-3975.8800000000047</v>
      </c>
    </row>
    <row r="12" spans="1:23">
      <c r="A12" s="3">
        <v>11</v>
      </c>
      <c r="B12" s="30" t="s">
        <v>41</v>
      </c>
      <c r="C12" s="62" t="s">
        <v>42</v>
      </c>
      <c r="D12" s="26"/>
      <c r="E12" s="2">
        <v>348</v>
      </c>
      <c r="F12" s="2">
        <v>359</v>
      </c>
      <c r="G12" s="6">
        <v>327</v>
      </c>
      <c r="H12" s="10">
        <v>342</v>
      </c>
      <c r="I12" s="39">
        <f t="shared" si="1"/>
        <v>1376</v>
      </c>
      <c r="J12" s="10">
        <v>400</v>
      </c>
      <c r="K12" s="66">
        <f t="shared" si="0"/>
        <v>550400</v>
      </c>
      <c r="L12" s="1">
        <v>0</v>
      </c>
      <c r="M12" s="36"/>
      <c r="N12" s="2">
        <v>25000</v>
      </c>
      <c r="O12" s="2">
        <v>25000</v>
      </c>
      <c r="P12" s="6">
        <v>25000</v>
      </c>
      <c r="Q12" s="6">
        <v>25000</v>
      </c>
      <c r="R12" s="51">
        <f t="shared" si="2"/>
        <v>100000</v>
      </c>
      <c r="S12" s="9">
        <v>142949</v>
      </c>
      <c r="T12" s="10"/>
      <c r="U12" s="52">
        <f t="shared" si="4"/>
        <v>140670.88</v>
      </c>
      <c r="V12" s="73">
        <v>142544</v>
      </c>
      <c r="W12" s="55">
        <f t="shared" si="3"/>
        <v>24236.119999999995</v>
      </c>
    </row>
    <row r="13" spans="1:23">
      <c r="A13" s="3">
        <v>12</v>
      </c>
      <c r="B13" s="30" t="s">
        <v>60</v>
      </c>
      <c r="C13" s="62" t="s">
        <v>61</v>
      </c>
      <c r="D13" s="26"/>
      <c r="E13" s="2">
        <v>368</v>
      </c>
      <c r="F13" s="2">
        <v>344</v>
      </c>
      <c r="G13" s="6">
        <v>297</v>
      </c>
      <c r="H13" s="10">
        <v>357</v>
      </c>
      <c r="I13" s="39">
        <f t="shared" si="1"/>
        <v>1366</v>
      </c>
      <c r="J13" s="10">
        <v>400</v>
      </c>
      <c r="K13" s="66">
        <f t="shared" si="0"/>
        <v>546400</v>
      </c>
      <c r="L13" s="1">
        <v>0</v>
      </c>
      <c r="M13" s="36"/>
      <c r="N13" s="2">
        <v>25000</v>
      </c>
      <c r="O13" s="2">
        <v>25000</v>
      </c>
      <c r="P13" s="6">
        <v>25000</v>
      </c>
      <c r="Q13" s="6">
        <v>25000</v>
      </c>
      <c r="R13" s="51">
        <f t="shared" si="2"/>
        <v>100000</v>
      </c>
      <c r="S13" s="9">
        <v>142949</v>
      </c>
      <c r="T13" s="10"/>
      <c r="U13" s="52">
        <f t="shared" si="4"/>
        <v>140670.88</v>
      </c>
      <c r="V13" s="73">
        <v>142544</v>
      </c>
      <c r="W13" s="55">
        <f t="shared" si="3"/>
        <v>20236.119999999995</v>
      </c>
    </row>
    <row r="14" spans="1:23">
      <c r="A14" s="3">
        <v>13</v>
      </c>
      <c r="B14" s="21">
        <v>156</v>
      </c>
      <c r="C14" s="62" t="s">
        <v>10</v>
      </c>
      <c r="D14" s="26">
        <v>163</v>
      </c>
      <c r="E14" s="2">
        <v>283</v>
      </c>
      <c r="F14" s="2">
        <v>225</v>
      </c>
      <c r="G14" s="6">
        <v>261</v>
      </c>
      <c r="H14" s="10">
        <v>312</v>
      </c>
      <c r="I14" s="39">
        <f t="shared" si="1"/>
        <v>1244</v>
      </c>
      <c r="J14" s="10">
        <v>350</v>
      </c>
      <c r="K14" s="66">
        <f t="shared" si="0"/>
        <v>435400</v>
      </c>
      <c r="L14" s="1">
        <v>22300</v>
      </c>
      <c r="M14" s="36">
        <v>10128</v>
      </c>
      <c r="N14" s="2">
        <v>25000</v>
      </c>
      <c r="O14" s="2">
        <v>25000</v>
      </c>
      <c r="P14" s="6">
        <v>25000</v>
      </c>
      <c r="Q14" s="6">
        <v>25000</v>
      </c>
      <c r="R14" s="51">
        <f t="shared" si="2"/>
        <v>110128</v>
      </c>
      <c r="S14" s="9">
        <v>143921</v>
      </c>
      <c r="T14" s="10">
        <v>10000</v>
      </c>
      <c r="U14" s="52">
        <f>24291+116379.88</f>
        <v>140670.88</v>
      </c>
      <c r="V14" s="73">
        <v>146082</v>
      </c>
      <c r="W14" s="55">
        <f t="shared" si="3"/>
        <v>-137701.88</v>
      </c>
    </row>
    <row r="15" spans="1:23">
      <c r="A15" s="3">
        <v>14</v>
      </c>
      <c r="B15" s="21">
        <v>165</v>
      </c>
      <c r="C15" s="63" t="s">
        <v>74</v>
      </c>
      <c r="D15" s="26"/>
      <c r="E15" s="2">
        <v>268</v>
      </c>
      <c r="F15" s="2">
        <v>303</v>
      </c>
      <c r="G15" s="6">
        <v>256</v>
      </c>
      <c r="H15" s="10">
        <v>312</v>
      </c>
      <c r="I15" s="39">
        <f t="shared" si="1"/>
        <v>1139</v>
      </c>
      <c r="J15" s="10">
        <v>330</v>
      </c>
      <c r="K15" s="66">
        <f t="shared" si="0"/>
        <v>375870</v>
      </c>
      <c r="L15" s="1">
        <v>22300</v>
      </c>
      <c r="M15" s="36">
        <v>10128</v>
      </c>
      <c r="N15" s="2">
        <v>25000</v>
      </c>
      <c r="O15" s="2">
        <v>25000</v>
      </c>
      <c r="P15" s="6">
        <v>25000</v>
      </c>
      <c r="Q15" s="6">
        <v>25000</v>
      </c>
      <c r="R15" s="51">
        <f t="shared" si="2"/>
        <v>110128</v>
      </c>
      <c r="S15" s="9">
        <v>142949</v>
      </c>
      <c r="T15" s="10">
        <v>10000</v>
      </c>
      <c r="U15" s="52">
        <f>24291+116379.88</f>
        <v>140670.88</v>
      </c>
      <c r="V15" s="73"/>
      <c r="W15" s="55">
        <f t="shared" si="3"/>
        <v>-50177.880000000005</v>
      </c>
    </row>
    <row r="16" spans="1:23">
      <c r="A16" s="3">
        <v>15</v>
      </c>
      <c r="B16" s="21">
        <v>173</v>
      </c>
      <c r="C16" s="63" t="s">
        <v>33</v>
      </c>
      <c r="D16" s="26"/>
      <c r="E16" s="2">
        <v>194</v>
      </c>
      <c r="F16" s="2">
        <v>334</v>
      </c>
      <c r="G16" s="6">
        <v>307</v>
      </c>
      <c r="H16" s="10">
        <v>297</v>
      </c>
      <c r="I16" s="39">
        <f t="shared" si="1"/>
        <v>1132</v>
      </c>
      <c r="J16" s="10">
        <v>450</v>
      </c>
      <c r="K16" s="66">
        <f t="shared" si="0"/>
        <v>509400</v>
      </c>
      <c r="L16" s="1">
        <v>0</v>
      </c>
      <c r="M16" s="36"/>
      <c r="N16" s="2">
        <v>25000</v>
      </c>
      <c r="O16" s="2">
        <v>25000</v>
      </c>
      <c r="P16" s="6">
        <v>25000</v>
      </c>
      <c r="Q16" s="6">
        <v>25000</v>
      </c>
      <c r="R16" s="51">
        <f t="shared" si="2"/>
        <v>100000</v>
      </c>
      <c r="S16" s="9">
        <v>73285</v>
      </c>
      <c r="T16" s="10">
        <v>30000</v>
      </c>
      <c r="U16" s="52">
        <f>18819.5+87269.33</f>
        <v>106088.83</v>
      </c>
      <c r="V16" s="73">
        <v>110323</v>
      </c>
      <c r="W16" s="55">
        <f t="shared" si="3"/>
        <v>89703.169999999984</v>
      </c>
    </row>
    <row r="17" spans="1:23">
      <c r="A17" s="3">
        <v>16</v>
      </c>
      <c r="B17" s="21">
        <v>174</v>
      </c>
      <c r="C17" s="63" t="s">
        <v>76</v>
      </c>
      <c r="D17" s="26"/>
      <c r="E17" s="2">
        <v>302</v>
      </c>
      <c r="F17" s="2">
        <v>331</v>
      </c>
      <c r="G17" s="6">
        <v>341</v>
      </c>
      <c r="H17" s="10">
        <v>322</v>
      </c>
      <c r="I17" s="39">
        <f t="shared" si="1"/>
        <v>1296</v>
      </c>
      <c r="J17" s="10">
        <v>410</v>
      </c>
      <c r="K17" s="66">
        <f t="shared" si="0"/>
        <v>531360</v>
      </c>
      <c r="L17" s="1">
        <v>22300</v>
      </c>
      <c r="M17" s="36">
        <v>10128</v>
      </c>
      <c r="N17" s="2">
        <v>25000</v>
      </c>
      <c r="O17" s="2">
        <v>25000</v>
      </c>
      <c r="P17" s="6">
        <v>25000</v>
      </c>
      <c r="Q17" s="6">
        <v>25000</v>
      </c>
      <c r="R17" s="51">
        <f t="shared" si="2"/>
        <v>110128</v>
      </c>
      <c r="S17" s="9">
        <v>142949</v>
      </c>
      <c r="T17" s="10">
        <v>10000</v>
      </c>
      <c r="U17" s="52">
        <f t="shared" ref="U17:U19" si="5">24291+116379.88</f>
        <v>140670.88</v>
      </c>
      <c r="V17" s="73">
        <v>142544</v>
      </c>
      <c r="W17" s="55">
        <f t="shared" si="3"/>
        <v>-37231.880000000005</v>
      </c>
    </row>
    <row r="18" spans="1:23">
      <c r="A18" s="3">
        <v>17</v>
      </c>
      <c r="B18" s="30" t="s">
        <v>64</v>
      </c>
      <c r="C18" s="62" t="s">
        <v>65</v>
      </c>
      <c r="D18" s="26"/>
      <c r="E18" s="2">
        <v>300</v>
      </c>
      <c r="F18" s="2">
        <v>273</v>
      </c>
      <c r="G18" s="6">
        <v>218</v>
      </c>
      <c r="H18" s="10">
        <v>308</v>
      </c>
      <c r="I18" s="39">
        <f t="shared" si="1"/>
        <v>1099</v>
      </c>
      <c r="J18" s="10">
        <v>380</v>
      </c>
      <c r="K18" s="66">
        <f t="shared" si="0"/>
        <v>417620</v>
      </c>
      <c r="L18" s="1">
        <v>0</v>
      </c>
      <c r="M18" s="36"/>
      <c r="N18" s="2">
        <v>25000</v>
      </c>
      <c r="O18" s="2">
        <v>25000</v>
      </c>
      <c r="P18" s="6">
        <v>25000</v>
      </c>
      <c r="Q18" s="6">
        <v>25000</v>
      </c>
      <c r="R18" s="51">
        <f t="shared" si="2"/>
        <v>100000</v>
      </c>
      <c r="S18" s="9">
        <v>142949</v>
      </c>
      <c r="T18" s="10"/>
      <c r="U18" s="52">
        <f t="shared" si="5"/>
        <v>140670.88</v>
      </c>
      <c r="V18" s="73">
        <v>142544</v>
      </c>
      <c r="W18" s="55">
        <f t="shared" si="3"/>
        <v>-108543.88</v>
      </c>
    </row>
    <row r="19" spans="1:23">
      <c r="A19" s="3">
        <v>18</v>
      </c>
      <c r="B19" s="30" t="s">
        <v>20</v>
      </c>
      <c r="C19" s="62" t="s">
        <v>21</v>
      </c>
      <c r="D19" s="26"/>
      <c r="E19" s="2">
        <v>267</v>
      </c>
      <c r="F19" s="2">
        <v>287</v>
      </c>
      <c r="G19" s="6">
        <v>268</v>
      </c>
      <c r="H19" s="10">
        <v>318</v>
      </c>
      <c r="I19" s="39">
        <f t="shared" si="1"/>
        <v>1140</v>
      </c>
      <c r="J19" s="10">
        <v>350</v>
      </c>
      <c r="K19" s="66">
        <f t="shared" si="0"/>
        <v>399000</v>
      </c>
      <c r="L19" s="1">
        <v>22300</v>
      </c>
      <c r="M19" s="36">
        <v>8229</v>
      </c>
      <c r="N19" s="2">
        <v>25000</v>
      </c>
      <c r="O19" s="2">
        <v>25000</v>
      </c>
      <c r="P19" s="6">
        <v>25000</v>
      </c>
      <c r="Q19" s="6">
        <v>25000</v>
      </c>
      <c r="R19" s="51">
        <f t="shared" si="2"/>
        <v>108229</v>
      </c>
      <c r="S19" s="9">
        <v>142949</v>
      </c>
      <c r="T19" s="10">
        <v>10000</v>
      </c>
      <c r="U19" s="52">
        <f t="shared" si="5"/>
        <v>140670.88</v>
      </c>
      <c r="V19" s="73">
        <v>146082</v>
      </c>
      <c r="W19" s="55">
        <f t="shared" si="3"/>
        <v>-171230.88</v>
      </c>
    </row>
    <row r="20" spans="1:23">
      <c r="A20" s="3">
        <v>19</v>
      </c>
      <c r="B20" s="30" t="s">
        <v>48</v>
      </c>
      <c r="C20" s="62" t="s">
        <v>49</v>
      </c>
      <c r="D20" s="26"/>
      <c r="E20" s="2">
        <v>249</v>
      </c>
      <c r="F20" s="2">
        <v>276</v>
      </c>
      <c r="G20" s="6">
        <v>257</v>
      </c>
      <c r="H20" s="10">
        <v>301</v>
      </c>
      <c r="I20" s="39">
        <f t="shared" si="1"/>
        <v>1083</v>
      </c>
      <c r="J20" s="10">
        <v>330</v>
      </c>
      <c r="K20" s="66">
        <f t="shared" si="0"/>
        <v>357390</v>
      </c>
      <c r="L20" s="1">
        <v>22300</v>
      </c>
      <c r="M20" s="36">
        <v>8229</v>
      </c>
      <c r="N20" s="2">
        <v>25000</v>
      </c>
      <c r="O20" s="2">
        <v>25000</v>
      </c>
      <c r="P20" s="6">
        <v>25000</v>
      </c>
      <c r="Q20" s="6">
        <v>25000</v>
      </c>
      <c r="R20" s="51">
        <f t="shared" si="2"/>
        <v>108229</v>
      </c>
      <c r="S20" s="9">
        <v>86446</v>
      </c>
      <c r="T20" s="10">
        <v>10000</v>
      </c>
      <c r="U20" s="52">
        <f>30375+127961.14</f>
        <v>158336.14000000001</v>
      </c>
      <c r="V20" s="73">
        <v>160671</v>
      </c>
      <c r="W20" s="55">
        <f t="shared" si="3"/>
        <v>-188592.14</v>
      </c>
    </row>
    <row r="21" spans="1:23">
      <c r="A21" s="3">
        <v>20</v>
      </c>
      <c r="B21" s="30" t="s">
        <v>58</v>
      </c>
      <c r="C21" s="62" t="s">
        <v>59</v>
      </c>
      <c r="D21" s="26"/>
      <c r="E21" s="2">
        <v>379</v>
      </c>
      <c r="F21" s="2">
        <v>363</v>
      </c>
      <c r="G21" s="6">
        <v>296</v>
      </c>
      <c r="H21" s="10">
        <v>360</v>
      </c>
      <c r="I21" s="39">
        <f t="shared" si="1"/>
        <v>1398</v>
      </c>
      <c r="J21" s="10">
        <v>500</v>
      </c>
      <c r="K21" s="66">
        <f t="shared" si="0"/>
        <v>699000</v>
      </c>
      <c r="L21" s="1">
        <v>0</v>
      </c>
      <c r="M21" s="36"/>
      <c r="N21" s="2"/>
      <c r="O21" s="2">
        <v>0</v>
      </c>
      <c r="P21" s="6">
        <v>0</v>
      </c>
      <c r="Q21" s="6">
        <v>0</v>
      </c>
      <c r="R21" s="51">
        <f t="shared" si="2"/>
        <v>0</v>
      </c>
      <c r="S21" s="9">
        <v>86445</v>
      </c>
      <c r="T21" s="10"/>
      <c r="U21" s="52">
        <f>30375+127961.2</f>
        <v>158336.20000000001</v>
      </c>
      <c r="V21" s="73">
        <v>160671</v>
      </c>
      <c r="W21" s="55">
        <f t="shared" si="3"/>
        <v>293547.8</v>
      </c>
    </row>
    <row r="22" spans="1:23">
      <c r="A22" s="3">
        <v>21</v>
      </c>
      <c r="B22" s="30" t="s">
        <v>77</v>
      </c>
      <c r="C22" s="62" t="s">
        <v>78</v>
      </c>
      <c r="D22" s="26"/>
      <c r="E22" s="2">
        <v>327</v>
      </c>
      <c r="F22" s="2">
        <v>326</v>
      </c>
      <c r="G22" s="6">
        <v>256</v>
      </c>
      <c r="H22" s="10">
        <v>312</v>
      </c>
      <c r="I22" s="39">
        <f t="shared" si="1"/>
        <v>1221</v>
      </c>
      <c r="J22" s="10">
        <v>350</v>
      </c>
      <c r="K22" s="66">
        <f t="shared" si="0"/>
        <v>427350</v>
      </c>
      <c r="L22" s="1">
        <v>22300</v>
      </c>
      <c r="M22" s="36">
        <v>8229</v>
      </c>
      <c r="N22" s="2">
        <v>25000</v>
      </c>
      <c r="O22" s="2">
        <v>25000</v>
      </c>
      <c r="P22" s="6">
        <v>25000</v>
      </c>
      <c r="Q22" s="6">
        <v>25000</v>
      </c>
      <c r="R22" s="51">
        <f t="shared" si="2"/>
        <v>108229</v>
      </c>
      <c r="S22" s="9">
        <v>142949</v>
      </c>
      <c r="T22" s="10">
        <v>10000</v>
      </c>
      <c r="U22" s="52">
        <f>24291+116379.88</f>
        <v>140670.88</v>
      </c>
      <c r="V22" s="73">
        <v>142544</v>
      </c>
      <c r="W22" s="55">
        <f t="shared" si="3"/>
        <v>-139342.88</v>
      </c>
    </row>
    <row r="23" spans="1:23">
      <c r="A23" s="3">
        <v>22</v>
      </c>
      <c r="B23" s="30" t="s">
        <v>52</v>
      </c>
      <c r="C23" s="62" t="s">
        <v>53</v>
      </c>
      <c r="D23" s="26"/>
      <c r="E23" s="2">
        <v>357</v>
      </c>
      <c r="F23" s="2">
        <v>333</v>
      </c>
      <c r="G23" s="6">
        <v>276</v>
      </c>
      <c r="H23" s="10">
        <v>324</v>
      </c>
      <c r="I23" s="39">
        <f t="shared" si="1"/>
        <v>1290</v>
      </c>
      <c r="J23" s="10">
        <v>400</v>
      </c>
      <c r="K23" s="66">
        <f t="shared" si="0"/>
        <v>516000</v>
      </c>
      <c r="L23" s="1">
        <v>0</v>
      </c>
      <c r="M23" s="36"/>
      <c r="N23" s="2">
        <v>25000</v>
      </c>
      <c r="O23" s="2">
        <v>25000</v>
      </c>
      <c r="P23" s="6">
        <v>25000</v>
      </c>
      <c r="Q23" s="6">
        <v>25000</v>
      </c>
      <c r="R23" s="51">
        <f t="shared" si="2"/>
        <v>100000</v>
      </c>
      <c r="S23" s="9">
        <v>86446</v>
      </c>
      <c r="T23" s="10"/>
      <c r="U23" s="52">
        <f>30375+127961.2</f>
        <v>158336.20000000001</v>
      </c>
      <c r="V23" s="73">
        <v>160671</v>
      </c>
      <c r="W23" s="55">
        <f t="shared" si="3"/>
        <v>10546.799999999988</v>
      </c>
    </row>
    <row r="24" spans="1:23">
      <c r="A24" s="3">
        <v>23</v>
      </c>
      <c r="B24" s="30" t="s">
        <v>54</v>
      </c>
      <c r="C24" s="62" t="s">
        <v>55</v>
      </c>
      <c r="D24" s="26"/>
      <c r="E24" s="2">
        <v>308</v>
      </c>
      <c r="F24" s="2">
        <v>291</v>
      </c>
      <c r="G24" s="6">
        <v>257</v>
      </c>
      <c r="H24" s="10">
        <v>298</v>
      </c>
      <c r="I24" s="39">
        <f t="shared" si="1"/>
        <v>1154</v>
      </c>
      <c r="J24" s="10">
        <v>390</v>
      </c>
      <c r="K24" s="66">
        <f t="shared" si="0"/>
        <v>450060</v>
      </c>
      <c r="L24" s="1">
        <v>0</v>
      </c>
      <c r="M24" s="36"/>
      <c r="N24" s="2">
        <v>25000</v>
      </c>
      <c r="O24" s="2">
        <v>25000</v>
      </c>
      <c r="P24" s="6">
        <v>25000</v>
      </c>
      <c r="Q24" s="6">
        <v>25000</v>
      </c>
      <c r="R24" s="51">
        <f t="shared" si="2"/>
        <v>100000</v>
      </c>
      <c r="S24" s="9">
        <v>142949</v>
      </c>
      <c r="T24" s="10"/>
      <c r="U24" s="52">
        <f t="shared" ref="U24" si="6">24291+116379.88</f>
        <v>140670.88</v>
      </c>
      <c r="V24" s="73">
        <v>142544</v>
      </c>
      <c r="W24" s="55">
        <f t="shared" si="3"/>
        <v>-76103.88</v>
      </c>
    </row>
    <row r="25" spans="1:23">
      <c r="A25" s="12">
        <v>24</v>
      </c>
      <c r="B25" s="31">
        <v>206</v>
      </c>
      <c r="C25" s="32" t="s">
        <v>26</v>
      </c>
      <c r="D25" s="27"/>
      <c r="E25" s="13">
        <v>282</v>
      </c>
      <c r="F25" s="13">
        <v>176</v>
      </c>
      <c r="G25" s="14">
        <v>0</v>
      </c>
      <c r="H25" s="41">
        <v>0</v>
      </c>
      <c r="I25" s="39">
        <f t="shared" si="1"/>
        <v>458</v>
      </c>
      <c r="J25" s="41">
        <v>350</v>
      </c>
      <c r="K25" s="67">
        <f t="shared" si="0"/>
        <v>160300</v>
      </c>
      <c r="L25" s="15"/>
      <c r="M25" s="37"/>
      <c r="N25" s="13">
        <v>25000</v>
      </c>
      <c r="O25" s="13">
        <v>25000</v>
      </c>
      <c r="P25" s="14">
        <v>25000</v>
      </c>
      <c r="Q25" s="14">
        <v>25000</v>
      </c>
      <c r="R25" s="51">
        <f t="shared" si="2"/>
        <v>100000</v>
      </c>
      <c r="S25" s="56">
        <v>15974</v>
      </c>
      <c r="T25" s="41"/>
      <c r="U25" s="53">
        <v>69326</v>
      </c>
      <c r="V25" s="71"/>
      <c r="W25" s="55">
        <f t="shared" si="3"/>
        <v>-25000</v>
      </c>
    </row>
    <row r="26" spans="1:23">
      <c r="A26" s="12">
        <v>25</v>
      </c>
      <c r="B26" s="22">
        <v>210</v>
      </c>
      <c r="C26" s="32" t="s">
        <v>69</v>
      </c>
      <c r="D26" s="27"/>
      <c r="E26" s="13">
        <v>312</v>
      </c>
      <c r="F26" s="13">
        <v>230</v>
      </c>
      <c r="G26" s="14">
        <v>219</v>
      </c>
      <c r="H26" s="41">
        <v>227</v>
      </c>
      <c r="I26" s="39">
        <f t="shared" si="1"/>
        <v>988</v>
      </c>
      <c r="J26" s="41">
        <v>380</v>
      </c>
      <c r="K26" s="67">
        <f t="shared" si="0"/>
        <v>375440</v>
      </c>
      <c r="L26" s="15">
        <v>0</v>
      </c>
      <c r="M26" s="37"/>
      <c r="N26" s="13">
        <v>25000</v>
      </c>
      <c r="O26" s="13">
        <v>25000</v>
      </c>
      <c r="P26" s="14">
        <v>25000</v>
      </c>
      <c r="Q26" s="14">
        <v>25000</v>
      </c>
      <c r="R26" s="51">
        <f t="shared" si="2"/>
        <v>100000</v>
      </c>
      <c r="S26" s="56">
        <v>142949</v>
      </c>
      <c r="T26" s="41"/>
      <c r="U26" s="53"/>
      <c r="V26" s="71"/>
      <c r="W26" s="55">
        <f t="shared" si="3"/>
        <v>132491</v>
      </c>
    </row>
    <row r="27" spans="1:23">
      <c r="A27" s="3">
        <v>26</v>
      </c>
      <c r="B27" s="21">
        <v>215</v>
      </c>
      <c r="C27" s="62" t="s">
        <v>22</v>
      </c>
      <c r="D27" s="26"/>
      <c r="E27" s="2">
        <v>315</v>
      </c>
      <c r="F27" s="2">
        <v>313</v>
      </c>
      <c r="G27" s="6">
        <v>272</v>
      </c>
      <c r="H27" s="10">
        <v>342</v>
      </c>
      <c r="I27" s="39">
        <f t="shared" si="1"/>
        <v>1242</v>
      </c>
      <c r="J27" s="10">
        <v>390</v>
      </c>
      <c r="K27" s="66">
        <f t="shared" si="0"/>
        <v>484380</v>
      </c>
      <c r="L27" s="1">
        <v>0</v>
      </c>
      <c r="M27" s="36"/>
      <c r="N27" s="2">
        <v>25000</v>
      </c>
      <c r="O27" s="2">
        <v>25000</v>
      </c>
      <c r="P27" s="6">
        <v>25000</v>
      </c>
      <c r="Q27" s="6">
        <v>25000</v>
      </c>
      <c r="R27" s="51">
        <f t="shared" si="2"/>
        <v>100000</v>
      </c>
      <c r="S27" s="9">
        <v>113127</v>
      </c>
      <c r="T27" s="10"/>
      <c r="U27" s="52">
        <f>30375+128246.79</f>
        <v>158621.78999999998</v>
      </c>
      <c r="V27" s="73">
        <v>164739</v>
      </c>
      <c r="W27" s="55">
        <f t="shared" si="3"/>
        <v>-52107.789999999979</v>
      </c>
    </row>
    <row r="28" spans="1:23">
      <c r="A28" s="3">
        <v>27</v>
      </c>
      <c r="B28" s="21">
        <v>223</v>
      </c>
      <c r="C28" s="62" t="s">
        <v>51</v>
      </c>
      <c r="D28" s="26"/>
      <c r="E28" s="2">
        <v>335</v>
      </c>
      <c r="F28" s="2">
        <v>311</v>
      </c>
      <c r="G28" s="6">
        <v>294</v>
      </c>
      <c r="H28" s="10">
        <v>345</v>
      </c>
      <c r="I28" s="39">
        <f t="shared" si="1"/>
        <v>1285</v>
      </c>
      <c r="J28" s="10">
        <v>390</v>
      </c>
      <c r="K28" s="66">
        <f t="shared" si="0"/>
        <v>501150</v>
      </c>
      <c r="L28" s="1">
        <v>0</v>
      </c>
      <c r="M28" s="36"/>
      <c r="N28" s="2">
        <v>25000</v>
      </c>
      <c r="O28" s="2">
        <v>25000</v>
      </c>
      <c r="P28" s="6">
        <v>25000</v>
      </c>
      <c r="Q28" s="6">
        <v>25000</v>
      </c>
      <c r="R28" s="51">
        <f t="shared" si="2"/>
        <v>100000</v>
      </c>
      <c r="S28" s="9">
        <v>142949</v>
      </c>
      <c r="T28" s="10"/>
      <c r="U28" s="52">
        <f t="shared" ref="U28:U39" si="7">24291+116379.88</f>
        <v>140670.88</v>
      </c>
      <c r="V28" s="73">
        <v>142544</v>
      </c>
      <c r="W28" s="55">
        <f t="shared" si="3"/>
        <v>-25013.880000000005</v>
      </c>
    </row>
    <row r="29" spans="1:23">
      <c r="A29" s="3">
        <v>28</v>
      </c>
      <c r="B29" s="21">
        <v>231</v>
      </c>
      <c r="C29" s="62" t="s">
        <v>39</v>
      </c>
      <c r="D29" s="26"/>
      <c r="E29" s="2">
        <v>301</v>
      </c>
      <c r="F29" s="2">
        <v>315</v>
      </c>
      <c r="G29" s="6">
        <v>299</v>
      </c>
      <c r="H29" s="10">
        <v>324</v>
      </c>
      <c r="I29" s="39">
        <f t="shared" si="1"/>
        <v>1239</v>
      </c>
      <c r="J29" s="10">
        <v>330</v>
      </c>
      <c r="K29" s="66">
        <f t="shared" si="0"/>
        <v>408870</v>
      </c>
      <c r="L29" s="1">
        <v>22300</v>
      </c>
      <c r="M29" s="36">
        <v>5697</v>
      </c>
      <c r="N29" s="2">
        <v>25000</v>
      </c>
      <c r="O29" s="2">
        <v>25000</v>
      </c>
      <c r="P29" s="6">
        <v>25000</v>
      </c>
      <c r="Q29" s="6">
        <v>25000</v>
      </c>
      <c r="R29" s="51">
        <f t="shared" si="2"/>
        <v>105697</v>
      </c>
      <c r="S29" s="9">
        <v>99467</v>
      </c>
      <c r="T29" s="10"/>
      <c r="U29" s="52">
        <f t="shared" si="7"/>
        <v>140670.88</v>
      </c>
      <c r="V29" s="73">
        <v>142545</v>
      </c>
      <c r="W29" s="55">
        <f t="shared" si="3"/>
        <v>-101809.88</v>
      </c>
    </row>
    <row r="30" spans="1:23">
      <c r="A30" s="3">
        <v>29</v>
      </c>
      <c r="B30" s="21">
        <v>269</v>
      </c>
      <c r="C30" s="62" t="s">
        <v>75</v>
      </c>
      <c r="D30" s="26">
        <v>167</v>
      </c>
      <c r="E30" s="2">
        <v>285</v>
      </c>
      <c r="F30" s="2">
        <v>260</v>
      </c>
      <c r="G30" s="6">
        <v>233</v>
      </c>
      <c r="H30" s="10">
        <v>306</v>
      </c>
      <c r="I30" s="39">
        <f t="shared" si="1"/>
        <v>1251</v>
      </c>
      <c r="J30" s="10">
        <v>330</v>
      </c>
      <c r="K30" s="66">
        <f t="shared" si="0"/>
        <v>412830</v>
      </c>
      <c r="L30" s="1">
        <v>22300</v>
      </c>
      <c r="M30" s="36">
        <v>10128</v>
      </c>
      <c r="N30" s="2">
        <v>25000</v>
      </c>
      <c r="O30" s="2">
        <v>25000</v>
      </c>
      <c r="P30" s="6">
        <v>25000</v>
      </c>
      <c r="Q30" s="6">
        <v>25000</v>
      </c>
      <c r="R30" s="51">
        <f t="shared" si="2"/>
        <v>110128</v>
      </c>
      <c r="S30" s="9">
        <v>142949</v>
      </c>
      <c r="T30" s="10">
        <v>10000</v>
      </c>
      <c r="U30" s="52">
        <f t="shared" si="7"/>
        <v>140670.88</v>
      </c>
      <c r="V30" s="73">
        <v>142545</v>
      </c>
      <c r="W30" s="55">
        <f t="shared" si="3"/>
        <v>-155762.88</v>
      </c>
    </row>
    <row r="31" spans="1:23">
      <c r="A31" s="3">
        <v>30</v>
      </c>
      <c r="B31" s="21">
        <v>270</v>
      </c>
      <c r="C31" s="62" t="s">
        <v>63</v>
      </c>
      <c r="D31" s="26"/>
      <c r="E31" s="2">
        <v>319</v>
      </c>
      <c r="F31" s="2">
        <v>306</v>
      </c>
      <c r="G31" s="6">
        <v>278</v>
      </c>
      <c r="H31" s="10">
        <v>284</v>
      </c>
      <c r="I31" s="39">
        <f t="shared" si="1"/>
        <v>1187</v>
      </c>
      <c r="J31" s="10">
        <v>400</v>
      </c>
      <c r="K31" s="66">
        <f t="shared" si="0"/>
        <v>474800</v>
      </c>
      <c r="L31" s="1">
        <v>0</v>
      </c>
      <c r="M31" s="36"/>
      <c r="N31" s="2">
        <v>25000</v>
      </c>
      <c r="O31" s="2">
        <v>25000</v>
      </c>
      <c r="P31" s="6">
        <v>25000</v>
      </c>
      <c r="Q31" s="6">
        <v>25000</v>
      </c>
      <c r="R31" s="51">
        <f t="shared" si="2"/>
        <v>100000</v>
      </c>
      <c r="S31" s="9">
        <v>142949</v>
      </c>
      <c r="T31" s="10"/>
      <c r="U31" s="52">
        <f t="shared" si="7"/>
        <v>140670.88</v>
      </c>
      <c r="V31" s="73"/>
      <c r="W31" s="55">
        <f t="shared" si="3"/>
        <v>91180.12</v>
      </c>
    </row>
    <row r="32" spans="1:23">
      <c r="A32" s="3">
        <v>31</v>
      </c>
      <c r="B32" s="21">
        <v>273</v>
      </c>
      <c r="C32" s="62" t="s">
        <v>70</v>
      </c>
      <c r="D32" s="26"/>
      <c r="E32" s="2">
        <v>331</v>
      </c>
      <c r="F32" s="2">
        <v>248</v>
      </c>
      <c r="G32" s="6">
        <v>277</v>
      </c>
      <c r="H32" s="10">
        <v>313</v>
      </c>
      <c r="I32" s="39">
        <f t="shared" si="1"/>
        <v>1169</v>
      </c>
      <c r="J32" s="10">
        <v>370</v>
      </c>
      <c r="K32" s="66">
        <f t="shared" si="0"/>
        <v>432530</v>
      </c>
      <c r="L32" s="1">
        <v>0</v>
      </c>
      <c r="M32" s="36"/>
      <c r="N32" s="2">
        <v>25000</v>
      </c>
      <c r="O32" s="2">
        <v>25000</v>
      </c>
      <c r="P32" s="6">
        <v>25000</v>
      </c>
      <c r="Q32" s="6">
        <v>25000</v>
      </c>
      <c r="R32" s="51">
        <f t="shared" si="2"/>
        <v>100000</v>
      </c>
      <c r="S32" s="9">
        <v>142949</v>
      </c>
      <c r="T32" s="10"/>
      <c r="U32" s="52">
        <f t="shared" si="7"/>
        <v>140670.88</v>
      </c>
      <c r="V32" s="73">
        <v>142544</v>
      </c>
      <c r="W32" s="55">
        <f t="shared" si="3"/>
        <v>-93633.88</v>
      </c>
    </row>
    <row r="33" spans="1:24">
      <c r="A33" s="12">
        <v>32</v>
      </c>
      <c r="B33" s="22">
        <v>276</v>
      </c>
      <c r="C33" s="32" t="s">
        <v>71</v>
      </c>
      <c r="D33" s="27"/>
      <c r="E33" s="13">
        <v>242</v>
      </c>
      <c r="F33" s="13">
        <v>254</v>
      </c>
      <c r="G33" s="14">
        <v>181</v>
      </c>
      <c r="H33" s="41">
        <v>238</v>
      </c>
      <c r="I33" s="39">
        <f t="shared" si="1"/>
        <v>915</v>
      </c>
      <c r="J33" s="41">
        <v>360</v>
      </c>
      <c r="K33" s="67">
        <f t="shared" si="0"/>
        <v>329400</v>
      </c>
      <c r="L33" s="15">
        <v>0</v>
      </c>
      <c r="M33" s="37"/>
      <c r="N33" s="13">
        <v>25000</v>
      </c>
      <c r="O33" s="13">
        <v>25000</v>
      </c>
      <c r="P33" s="14">
        <v>25000</v>
      </c>
      <c r="Q33" s="14">
        <v>25000</v>
      </c>
      <c r="R33" s="51">
        <f t="shared" si="2"/>
        <v>100000</v>
      </c>
      <c r="S33" s="56">
        <v>86446</v>
      </c>
      <c r="T33" s="41"/>
      <c r="U33" s="53"/>
      <c r="V33" s="71"/>
      <c r="W33" s="55">
        <f t="shared" si="3"/>
        <v>142954</v>
      </c>
    </row>
    <row r="34" spans="1:24">
      <c r="A34" s="3">
        <v>33</v>
      </c>
      <c r="B34" s="21">
        <v>277</v>
      </c>
      <c r="C34" s="62" t="s">
        <v>40</v>
      </c>
      <c r="D34" s="26"/>
      <c r="E34" s="2">
        <v>287</v>
      </c>
      <c r="F34" s="2">
        <v>267</v>
      </c>
      <c r="G34" s="6">
        <v>302</v>
      </c>
      <c r="H34" s="10">
        <v>324</v>
      </c>
      <c r="I34" s="39">
        <f t="shared" si="1"/>
        <v>1180</v>
      </c>
      <c r="J34" s="10">
        <v>360</v>
      </c>
      <c r="K34" s="66">
        <f t="shared" si="0"/>
        <v>424800</v>
      </c>
      <c r="L34" s="1">
        <v>0</v>
      </c>
      <c r="M34" s="36"/>
      <c r="N34" s="2">
        <v>25000</v>
      </c>
      <c r="O34" s="2">
        <v>25000</v>
      </c>
      <c r="P34" s="6">
        <v>25000</v>
      </c>
      <c r="Q34" s="6">
        <v>25000</v>
      </c>
      <c r="R34" s="51">
        <f t="shared" si="2"/>
        <v>100000</v>
      </c>
      <c r="S34" s="9">
        <v>142949</v>
      </c>
      <c r="T34" s="10"/>
      <c r="U34" s="52">
        <f t="shared" si="7"/>
        <v>140670.88</v>
      </c>
      <c r="V34" s="73">
        <v>142544</v>
      </c>
      <c r="W34" s="55">
        <f t="shared" si="3"/>
        <v>-101363.88</v>
      </c>
    </row>
    <row r="35" spans="1:24">
      <c r="A35" s="3">
        <v>34</v>
      </c>
      <c r="B35" s="21">
        <v>278</v>
      </c>
      <c r="C35" s="62" t="s">
        <v>24</v>
      </c>
      <c r="D35" s="26"/>
      <c r="E35" s="2">
        <v>307</v>
      </c>
      <c r="F35" s="2">
        <v>336</v>
      </c>
      <c r="G35" s="6">
        <v>234</v>
      </c>
      <c r="H35" s="10">
        <v>304</v>
      </c>
      <c r="I35" s="39">
        <f t="shared" si="1"/>
        <v>1181</v>
      </c>
      <c r="J35" s="10">
        <v>360</v>
      </c>
      <c r="K35" s="66">
        <f t="shared" si="0"/>
        <v>425160</v>
      </c>
      <c r="L35" s="1">
        <v>0</v>
      </c>
      <c r="M35" s="36"/>
      <c r="N35" s="2">
        <v>25000</v>
      </c>
      <c r="O35" s="2">
        <v>25000</v>
      </c>
      <c r="P35" s="6">
        <v>25000</v>
      </c>
      <c r="Q35" s="6">
        <v>25000</v>
      </c>
      <c r="R35" s="51">
        <f t="shared" si="2"/>
        <v>100000</v>
      </c>
      <c r="S35" s="9">
        <v>142949</v>
      </c>
      <c r="T35" s="10"/>
      <c r="U35" s="52">
        <f t="shared" si="7"/>
        <v>140670.88</v>
      </c>
      <c r="V35" s="73">
        <v>146082</v>
      </c>
      <c r="W35" s="55">
        <f t="shared" si="3"/>
        <v>-104541.88</v>
      </c>
    </row>
    <row r="36" spans="1:24">
      <c r="A36" s="3">
        <v>35</v>
      </c>
      <c r="B36" s="21">
        <v>279</v>
      </c>
      <c r="C36" s="62" t="s">
        <v>37</v>
      </c>
      <c r="D36" s="26"/>
      <c r="E36" s="2">
        <v>307</v>
      </c>
      <c r="F36" s="2">
        <v>314</v>
      </c>
      <c r="G36" s="6">
        <v>293</v>
      </c>
      <c r="H36" s="10">
        <v>267</v>
      </c>
      <c r="I36" s="39">
        <f t="shared" si="1"/>
        <v>1181</v>
      </c>
      <c r="J36" s="10">
        <v>400</v>
      </c>
      <c r="K36" s="66">
        <f t="shared" si="0"/>
        <v>472400</v>
      </c>
      <c r="L36" s="1">
        <v>0</v>
      </c>
      <c r="M36" s="36"/>
      <c r="N36" s="2">
        <v>25000</v>
      </c>
      <c r="O36" s="2">
        <v>25000</v>
      </c>
      <c r="P36" s="6">
        <v>25000</v>
      </c>
      <c r="Q36" s="6">
        <v>25000</v>
      </c>
      <c r="R36" s="51">
        <f t="shared" si="2"/>
        <v>100000</v>
      </c>
      <c r="S36" s="9">
        <v>134145</v>
      </c>
      <c r="T36" s="10"/>
      <c r="U36" s="52">
        <f t="shared" si="7"/>
        <v>140670.88</v>
      </c>
      <c r="V36" s="73">
        <v>142544</v>
      </c>
      <c r="W36" s="55">
        <f t="shared" si="3"/>
        <v>-44959.880000000005</v>
      </c>
    </row>
    <row r="37" spans="1:24">
      <c r="A37" s="77">
        <v>36</v>
      </c>
      <c r="B37" s="78">
        <v>281</v>
      </c>
      <c r="C37" s="79" t="s">
        <v>56</v>
      </c>
      <c r="D37" s="80"/>
      <c r="E37" s="81">
        <v>266</v>
      </c>
      <c r="F37" s="81">
        <v>261</v>
      </c>
      <c r="G37" s="82">
        <v>230</v>
      </c>
      <c r="H37" s="83">
        <v>255</v>
      </c>
      <c r="I37" s="84">
        <f t="shared" si="1"/>
        <v>1012</v>
      </c>
      <c r="J37" s="83">
        <v>380</v>
      </c>
      <c r="K37" s="85">
        <f t="shared" si="0"/>
        <v>384560</v>
      </c>
      <c r="L37" s="86">
        <v>0</v>
      </c>
      <c r="M37" s="87"/>
      <c r="N37" s="81">
        <v>25000</v>
      </c>
      <c r="O37" s="81">
        <v>25000</v>
      </c>
      <c r="P37" s="82">
        <v>25000</v>
      </c>
      <c r="Q37" s="82">
        <v>25000</v>
      </c>
      <c r="R37" s="88">
        <f t="shared" si="2"/>
        <v>100000</v>
      </c>
      <c r="S37" s="89">
        <v>134145</v>
      </c>
      <c r="T37" s="83"/>
      <c r="U37" s="90">
        <f t="shared" si="7"/>
        <v>140670.88</v>
      </c>
      <c r="V37" s="91">
        <v>258988</v>
      </c>
      <c r="W37" s="75">
        <v>0</v>
      </c>
      <c r="X37" s="76" t="s">
        <v>106</v>
      </c>
    </row>
    <row r="38" spans="1:24">
      <c r="A38" s="3">
        <v>37</v>
      </c>
      <c r="B38" s="21">
        <v>284</v>
      </c>
      <c r="C38" s="62" t="s">
        <v>28</v>
      </c>
      <c r="D38" s="26"/>
      <c r="E38" s="2">
        <v>349</v>
      </c>
      <c r="F38" s="2">
        <v>321</v>
      </c>
      <c r="G38" s="6">
        <v>318</v>
      </c>
      <c r="H38" s="10">
        <v>306</v>
      </c>
      <c r="I38" s="39">
        <f t="shared" si="1"/>
        <v>1294</v>
      </c>
      <c r="J38" s="10">
        <v>420</v>
      </c>
      <c r="K38" s="66">
        <f t="shared" si="0"/>
        <v>543480</v>
      </c>
      <c r="L38" s="1">
        <v>0</v>
      </c>
      <c r="M38" s="36"/>
      <c r="N38" s="2">
        <v>25000</v>
      </c>
      <c r="O38" s="2">
        <v>25000</v>
      </c>
      <c r="P38" s="6">
        <v>25000</v>
      </c>
      <c r="Q38" s="6">
        <v>25000</v>
      </c>
      <c r="R38" s="51">
        <f t="shared" si="2"/>
        <v>100000</v>
      </c>
      <c r="S38" s="9">
        <v>142949</v>
      </c>
      <c r="T38" s="10">
        <v>10000</v>
      </c>
      <c r="U38" s="52">
        <f t="shared" si="7"/>
        <v>140670.88</v>
      </c>
      <c r="V38" s="73">
        <v>146082</v>
      </c>
      <c r="W38" s="55">
        <f t="shared" si="3"/>
        <v>3778.1199999999953</v>
      </c>
    </row>
    <row r="39" spans="1:24">
      <c r="A39" s="3">
        <v>38</v>
      </c>
      <c r="B39" s="21">
        <v>285</v>
      </c>
      <c r="C39" s="62" t="s">
        <v>79</v>
      </c>
      <c r="D39" s="26"/>
      <c r="E39" s="2">
        <v>341</v>
      </c>
      <c r="F39" s="2">
        <v>321</v>
      </c>
      <c r="G39" s="6">
        <v>312</v>
      </c>
      <c r="H39" s="10">
        <v>314</v>
      </c>
      <c r="I39" s="39">
        <f t="shared" si="1"/>
        <v>1288</v>
      </c>
      <c r="J39" s="10">
        <v>350</v>
      </c>
      <c r="K39" s="66">
        <f t="shared" si="0"/>
        <v>450800</v>
      </c>
      <c r="L39" s="1">
        <v>0</v>
      </c>
      <c r="M39" s="36"/>
      <c r="N39" s="2">
        <v>25000</v>
      </c>
      <c r="O39" s="2">
        <v>25000</v>
      </c>
      <c r="P39" s="6">
        <v>25000</v>
      </c>
      <c r="Q39" s="6">
        <v>25000</v>
      </c>
      <c r="R39" s="51">
        <f t="shared" si="2"/>
        <v>100000</v>
      </c>
      <c r="S39" s="9">
        <v>142949</v>
      </c>
      <c r="T39" s="10"/>
      <c r="U39" s="52">
        <f t="shared" si="7"/>
        <v>140670.88</v>
      </c>
      <c r="V39" s="73">
        <v>142544</v>
      </c>
      <c r="W39" s="55">
        <f t="shared" si="3"/>
        <v>-75363.88</v>
      </c>
    </row>
    <row r="40" spans="1:24">
      <c r="A40" s="3">
        <v>39</v>
      </c>
      <c r="B40" s="21">
        <v>287</v>
      </c>
      <c r="C40" s="62" t="s">
        <v>62</v>
      </c>
      <c r="D40" s="26"/>
      <c r="E40" s="2">
        <v>288</v>
      </c>
      <c r="F40" s="2">
        <v>313</v>
      </c>
      <c r="G40" s="6">
        <v>276</v>
      </c>
      <c r="H40" s="10">
        <v>317</v>
      </c>
      <c r="I40" s="39">
        <f t="shared" si="1"/>
        <v>1194</v>
      </c>
      <c r="J40" s="10">
        <v>380</v>
      </c>
      <c r="K40" s="66">
        <f t="shared" si="0"/>
        <v>453720</v>
      </c>
      <c r="L40" s="1">
        <v>0</v>
      </c>
      <c r="M40" s="36"/>
      <c r="N40" s="2">
        <v>25000</v>
      </c>
      <c r="O40" s="2">
        <v>25000</v>
      </c>
      <c r="P40" s="6">
        <v>25000</v>
      </c>
      <c r="Q40" s="6">
        <v>25000</v>
      </c>
      <c r="R40" s="51">
        <f t="shared" si="2"/>
        <v>100000</v>
      </c>
      <c r="S40" s="9">
        <v>113127</v>
      </c>
      <c r="T40" s="10"/>
      <c r="U40" s="52">
        <f>30375+127961.2</f>
        <v>158336.20000000001</v>
      </c>
      <c r="V40" s="73">
        <v>160671</v>
      </c>
      <c r="W40" s="55">
        <f t="shared" si="3"/>
        <v>-78414.200000000012</v>
      </c>
    </row>
    <row r="41" spans="1:24">
      <c r="A41" s="3">
        <v>40</v>
      </c>
      <c r="B41" s="21">
        <v>288</v>
      </c>
      <c r="C41" s="62" t="s">
        <v>16</v>
      </c>
      <c r="D41" s="26"/>
      <c r="E41" s="2">
        <v>307</v>
      </c>
      <c r="F41" s="2">
        <v>323</v>
      </c>
      <c r="G41" s="6">
        <v>284</v>
      </c>
      <c r="H41" s="10">
        <v>293</v>
      </c>
      <c r="I41" s="39">
        <f t="shared" si="1"/>
        <v>1207</v>
      </c>
      <c r="J41" s="10">
        <v>370</v>
      </c>
      <c r="K41" s="66">
        <f t="shared" si="0"/>
        <v>446590</v>
      </c>
      <c r="L41" s="1">
        <v>0</v>
      </c>
      <c r="M41" s="36"/>
      <c r="N41" s="2">
        <v>25000</v>
      </c>
      <c r="O41" s="2">
        <v>25000</v>
      </c>
      <c r="P41" s="6">
        <v>25000</v>
      </c>
      <c r="Q41" s="6">
        <v>25000</v>
      </c>
      <c r="R41" s="51">
        <f t="shared" si="2"/>
        <v>100000</v>
      </c>
      <c r="S41" s="9">
        <v>142949</v>
      </c>
      <c r="T41" s="10"/>
      <c r="U41" s="52">
        <f>24292+116378.88</f>
        <v>140670.88</v>
      </c>
      <c r="V41" s="73">
        <v>146082</v>
      </c>
      <c r="W41" s="55">
        <f t="shared" si="3"/>
        <v>-83111.88</v>
      </c>
    </row>
    <row r="42" spans="1:24">
      <c r="A42" s="3">
        <v>41</v>
      </c>
      <c r="B42" s="21">
        <v>290</v>
      </c>
      <c r="C42" s="62" t="s">
        <v>90</v>
      </c>
      <c r="D42" s="26"/>
      <c r="E42" s="2">
        <v>287</v>
      </c>
      <c r="F42" s="2">
        <v>302</v>
      </c>
      <c r="G42" s="6">
        <v>262</v>
      </c>
      <c r="H42" s="10">
        <v>257</v>
      </c>
      <c r="I42" s="39">
        <f t="shared" si="1"/>
        <v>1108</v>
      </c>
      <c r="J42" s="10">
        <v>390</v>
      </c>
      <c r="K42" s="66">
        <f t="shared" si="0"/>
        <v>432120</v>
      </c>
      <c r="L42" s="1">
        <v>0</v>
      </c>
      <c r="M42" s="36"/>
      <c r="N42" s="2">
        <v>25000</v>
      </c>
      <c r="O42" s="2">
        <v>25000</v>
      </c>
      <c r="P42" s="6">
        <v>25000</v>
      </c>
      <c r="Q42" s="6">
        <v>25000</v>
      </c>
      <c r="R42" s="51">
        <f t="shared" si="2"/>
        <v>100000</v>
      </c>
      <c r="S42" s="9">
        <v>142949</v>
      </c>
      <c r="T42" s="10"/>
      <c r="U42" s="52">
        <f t="shared" ref="U42:U47" si="8">24291+116379.88</f>
        <v>140670.88</v>
      </c>
      <c r="V42" s="73">
        <v>143723</v>
      </c>
      <c r="W42" s="55">
        <f t="shared" si="3"/>
        <v>-95222.88</v>
      </c>
    </row>
    <row r="43" spans="1:24">
      <c r="A43" s="3">
        <v>42</v>
      </c>
      <c r="B43" s="21">
        <v>291</v>
      </c>
      <c r="C43" s="62" t="s">
        <v>67</v>
      </c>
      <c r="D43" s="26"/>
      <c r="E43" s="2">
        <v>329</v>
      </c>
      <c r="F43" s="2">
        <v>322</v>
      </c>
      <c r="G43" s="6">
        <v>304</v>
      </c>
      <c r="H43" s="10">
        <v>305</v>
      </c>
      <c r="I43" s="39">
        <f t="shared" si="1"/>
        <v>1260</v>
      </c>
      <c r="J43" s="10">
        <v>350</v>
      </c>
      <c r="K43" s="66">
        <f t="shared" si="0"/>
        <v>441000</v>
      </c>
      <c r="L43" s="1">
        <v>0</v>
      </c>
      <c r="M43" s="36"/>
      <c r="N43" s="2">
        <v>25000</v>
      </c>
      <c r="O43" s="2">
        <v>25000</v>
      </c>
      <c r="P43" s="6">
        <v>25000</v>
      </c>
      <c r="Q43" s="6">
        <v>25000</v>
      </c>
      <c r="R43" s="51">
        <f t="shared" si="2"/>
        <v>100000</v>
      </c>
      <c r="S43" s="9">
        <v>142949</v>
      </c>
      <c r="T43" s="10"/>
      <c r="U43" s="52">
        <f t="shared" si="8"/>
        <v>140670.88</v>
      </c>
      <c r="V43" s="73">
        <v>142544</v>
      </c>
      <c r="W43" s="55">
        <f t="shared" si="3"/>
        <v>-85163.88</v>
      </c>
    </row>
    <row r="44" spans="1:24">
      <c r="A44" s="3">
        <v>43</v>
      </c>
      <c r="B44" s="21">
        <v>295</v>
      </c>
      <c r="C44" s="62" t="s">
        <v>99</v>
      </c>
      <c r="D44" s="26"/>
      <c r="E44" s="2">
        <v>336</v>
      </c>
      <c r="F44" s="2">
        <v>304</v>
      </c>
      <c r="G44" s="6">
        <v>312</v>
      </c>
      <c r="H44" s="10">
        <v>277</v>
      </c>
      <c r="I44" s="39">
        <f t="shared" si="1"/>
        <v>1229</v>
      </c>
      <c r="J44" s="10">
        <v>350</v>
      </c>
      <c r="K44" s="66">
        <f t="shared" si="0"/>
        <v>430150</v>
      </c>
      <c r="L44" s="1">
        <v>0</v>
      </c>
      <c r="M44" s="36"/>
      <c r="N44" s="2">
        <v>25000</v>
      </c>
      <c r="O44" s="2">
        <v>25000</v>
      </c>
      <c r="P44" s="6">
        <v>25000</v>
      </c>
      <c r="Q44" s="6">
        <v>25000</v>
      </c>
      <c r="R44" s="51">
        <f t="shared" si="2"/>
        <v>100000</v>
      </c>
      <c r="S44" s="9">
        <v>142949</v>
      </c>
      <c r="T44" s="10">
        <v>16190</v>
      </c>
      <c r="U44" s="52">
        <f t="shared" si="8"/>
        <v>140670.88</v>
      </c>
      <c r="V44" s="73">
        <v>142544</v>
      </c>
      <c r="W44" s="55">
        <f t="shared" si="3"/>
        <v>-112203.88</v>
      </c>
    </row>
    <row r="45" spans="1:24">
      <c r="A45" s="3">
        <v>44</v>
      </c>
      <c r="B45" s="21">
        <v>296</v>
      </c>
      <c r="C45" s="62" t="s">
        <v>66</v>
      </c>
      <c r="D45" s="26"/>
      <c r="E45" s="2">
        <v>350</v>
      </c>
      <c r="F45" s="2">
        <v>318</v>
      </c>
      <c r="G45" s="6">
        <v>301</v>
      </c>
      <c r="H45" s="10">
        <v>318</v>
      </c>
      <c r="I45" s="39">
        <f t="shared" si="1"/>
        <v>1287</v>
      </c>
      <c r="J45" s="10">
        <v>410</v>
      </c>
      <c r="K45" s="66">
        <f t="shared" si="0"/>
        <v>527670</v>
      </c>
      <c r="L45" s="1">
        <v>0</v>
      </c>
      <c r="M45" s="36"/>
      <c r="N45" s="2">
        <v>25000</v>
      </c>
      <c r="O45" s="2">
        <v>25000</v>
      </c>
      <c r="P45" s="6">
        <v>25000</v>
      </c>
      <c r="Q45" s="6">
        <v>25000</v>
      </c>
      <c r="R45" s="51">
        <f t="shared" si="2"/>
        <v>100000</v>
      </c>
      <c r="S45" s="9">
        <v>142949</v>
      </c>
      <c r="T45" s="10">
        <v>6300</v>
      </c>
      <c r="U45" s="52">
        <f t="shared" si="8"/>
        <v>140670.88</v>
      </c>
      <c r="V45" s="73">
        <v>142544</v>
      </c>
      <c r="W45" s="55">
        <f t="shared" si="3"/>
        <v>-4793.8800000000047</v>
      </c>
    </row>
    <row r="46" spans="1:24">
      <c r="A46" s="3">
        <v>45</v>
      </c>
      <c r="B46" s="21">
        <v>298</v>
      </c>
      <c r="C46" s="62" t="s">
        <v>86</v>
      </c>
      <c r="D46" s="26"/>
      <c r="E46" s="2">
        <v>329</v>
      </c>
      <c r="F46" s="2">
        <v>286</v>
      </c>
      <c r="G46" s="6">
        <v>273</v>
      </c>
      <c r="H46" s="10">
        <v>41</v>
      </c>
      <c r="I46" s="39">
        <f t="shared" si="1"/>
        <v>929</v>
      </c>
      <c r="J46" s="10">
        <v>380</v>
      </c>
      <c r="K46" s="66">
        <f t="shared" si="0"/>
        <v>353020</v>
      </c>
      <c r="L46" s="1"/>
      <c r="M46" s="36"/>
      <c r="N46" s="2">
        <v>25000</v>
      </c>
      <c r="O46" s="2">
        <v>25000</v>
      </c>
      <c r="P46" s="6">
        <v>25000</v>
      </c>
      <c r="Q46" s="6">
        <v>25000</v>
      </c>
      <c r="R46" s="51">
        <f t="shared" si="2"/>
        <v>100000</v>
      </c>
      <c r="S46" s="9">
        <v>142949</v>
      </c>
      <c r="T46" s="10"/>
      <c r="U46" s="52">
        <f t="shared" si="8"/>
        <v>140670.88</v>
      </c>
      <c r="V46" s="73">
        <v>92941</v>
      </c>
      <c r="W46" s="55">
        <f t="shared" si="3"/>
        <v>-123540.88</v>
      </c>
    </row>
    <row r="47" spans="1:24">
      <c r="A47" s="3">
        <v>46</v>
      </c>
      <c r="B47" s="21">
        <v>299</v>
      </c>
      <c r="C47" s="62" t="s">
        <v>38</v>
      </c>
      <c r="D47" s="26"/>
      <c r="E47" s="2">
        <v>0</v>
      </c>
      <c r="F47" s="2">
        <v>300</v>
      </c>
      <c r="G47" s="6">
        <v>142</v>
      </c>
      <c r="H47" s="10">
        <v>295</v>
      </c>
      <c r="I47" s="39">
        <f t="shared" si="1"/>
        <v>737</v>
      </c>
      <c r="J47" s="10">
        <v>370</v>
      </c>
      <c r="K47" s="66">
        <f t="shared" si="0"/>
        <v>272690</v>
      </c>
      <c r="L47" s="1">
        <v>0</v>
      </c>
      <c r="M47" s="36"/>
      <c r="N47" s="2">
        <v>25000</v>
      </c>
      <c r="O47" s="2">
        <v>25000</v>
      </c>
      <c r="P47" s="6">
        <v>25000</v>
      </c>
      <c r="Q47" s="6">
        <v>25000</v>
      </c>
      <c r="R47" s="51">
        <f t="shared" si="2"/>
        <v>100000</v>
      </c>
      <c r="S47" s="9">
        <v>134145</v>
      </c>
      <c r="T47" s="10"/>
      <c r="U47" s="52">
        <f t="shared" si="8"/>
        <v>140670.88</v>
      </c>
      <c r="V47" s="73">
        <v>142544</v>
      </c>
      <c r="W47" s="55">
        <f t="shared" si="3"/>
        <v>-244669.88</v>
      </c>
    </row>
    <row r="48" spans="1:24">
      <c r="A48" s="3">
        <v>47</v>
      </c>
      <c r="B48" s="21">
        <v>300</v>
      </c>
      <c r="C48" s="62" t="s">
        <v>15</v>
      </c>
      <c r="D48" s="26"/>
      <c r="E48" s="2">
        <v>348</v>
      </c>
      <c r="F48" s="2">
        <v>303</v>
      </c>
      <c r="G48" s="6">
        <v>269</v>
      </c>
      <c r="H48" s="10">
        <v>353</v>
      </c>
      <c r="I48" s="39">
        <f t="shared" si="1"/>
        <v>1273</v>
      </c>
      <c r="J48" s="10">
        <v>380</v>
      </c>
      <c r="K48" s="66">
        <f t="shared" si="0"/>
        <v>483740</v>
      </c>
      <c r="L48" s="1">
        <v>0</v>
      </c>
      <c r="M48" s="36"/>
      <c r="N48" s="2">
        <v>25000</v>
      </c>
      <c r="O48" s="2">
        <v>25000</v>
      </c>
      <c r="P48" s="6">
        <v>25000</v>
      </c>
      <c r="Q48" s="6">
        <v>25000</v>
      </c>
      <c r="R48" s="51">
        <f t="shared" si="2"/>
        <v>100000</v>
      </c>
      <c r="S48" s="9">
        <v>143553</v>
      </c>
      <c r="T48" s="10"/>
      <c r="U48" s="52">
        <f>24291+116379.88</f>
        <v>140670.88</v>
      </c>
      <c r="V48" s="73">
        <v>146082</v>
      </c>
      <c r="W48" s="55">
        <f t="shared" si="3"/>
        <v>-46565.880000000005</v>
      </c>
    </row>
    <row r="49" spans="1:24">
      <c r="A49" s="77">
        <v>48</v>
      </c>
      <c r="B49" s="78">
        <v>303</v>
      </c>
      <c r="C49" s="79" t="s">
        <v>27</v>
      </c>
      <c r="D49" s="80"/>
      <c r="E49" s="81">
        <v>292</v>
      </c>
      <c r="F49" s="81">
        <v>245</v>
      </c>
      <c r="G49" s="82">
        <v>251</v>
      </c>
      <c r="H49" s="83">
        <v>248</v>
      </c>
      <c r="I49" s="84">
        <f t="shared" si="1"/>
        <v>1036</v>
      </c>
      <c r="J49" s="83">
        <v>360</v>
      </c>
      <c r="K49" s="85">
        <f t="shared" si="0"/>
        <v>372960</v>
      </c>
      <c r="L49" s="86">
        <v>0</v>
      </c>
      <c r="M49" s="87"/>
      <c r="N49" s="81">
        <v>25000</v>
      </c>
      <c r="O49" s="81">
        <v>25000</v>
      </c>
      <c r="P49" s="82">
        <v>25000</v>
      </c>
      <c r="Q49" s="82">
        <v>25000</v>
      </c>
      <c r="R49" s="88">
        <f t="shared" si="2"/>
        <v>100000</v>
      </c>
      <c r="S49" s="89">
        <v>142949</v>
      </c>
      <c r="T49" s="83"/>
      <c r="U49" s="90">
        <f>24291+116379.88</f>
        <v>140670.88</v>
      </c>
      <c r="V49" s="91">
        <v>262865</v>
      </c>
      <c r="W49" s="75">
        <v>0</v>
      </c>
      <c r="X49" s="76" t="s">
        <v>105</v>
      </c>
    </row>
    <row r="50" spans="1:24">
      <c r="A50" s="3">
        <v>49</v>
      </c>
      <c r="B50" s="21">
        <v>304</v>
      </c>
      <c r="C50" s="62" t="s">
        <v>13</v>
      </c>
      <c r="D50" s="26"/>
      <c r="E50" s="2">
        <v>300</v>
      </c>
      <c r="F50" s="2">
        <v>321</v>
      </c>
      <c r="G50" s="6">
        <v>274</v>
      </c>
      <c r="H50" s="10">
        <v>349</v>
      </c>
      <c r="I50" s="39">
        <f t="shared" si="1"/>
        <v>1244</v>
      </c>
      <c r="J50" s="10">
        <v>360</v>
      </c>
      <c r="K50" s="66">
        <f t="shared" si="0"/>
        <v>447840</v>
      </c>
      <c r="L50" s="1">
        <v>0</v>
      </c>
      <c r="M50" s="36"/>
      <c r="N50" s="2">
        <v>25000</v>
      </c>
      <c r="O50" s="2">
        <v>25000</v>
      </c>
      <c r="P50" s="6">
        <v>25000</v>
      </c>
      <c r="Q50" s="6">
        <v>25000</v>
      </c>
      <c r="R50" s="51">
        <f t="shared" si="2"/>
        <v>100000</v>
      </c>
      <c r="S50" s="9">
        <v>143921</v>
      </c>
      <c r="T50" s="10"/>
      <c r="U50" s="52">
        <f>24291+116379.88</f>
        <v>140670.88</v>
      </c>
      <c r="V50" s="73">
        <v>146082</v>
      </c>
      <c r="W50" s="55">
        <f t="shared" si="3"/>
        <v>-82833.88</v>
      </c>
    </row>
    <row r="51" spans="1:24">
      <c r="A51" s="3">
        <v>50</v>
      </c>
      <c r="B51" s="21">
        <v>305</v>
      </c>
      <c r="C51" s="62" t="s">
        <v>19</v>
      </c>
      <c r="D51" s="26"/>
      <c r="E51" s="2">
        <v>270</v>
      </c>
      <c r="F51" s="2">
        <v>236</v>
      </c>
      <c r="G51" s="6">
        <v>307</v>
      </c>
      <c r="H51" s="10">
        <v>280</v>
      </c>
      <c r="I51" s="39">
        <f t="shared" si="1"/>
        <v>1093</v>
      </c>
      <c r="J51" s="10">
        <v>370</v>
      </c>
      <c r="K51" s="66">
        <f t="shared" si="0"/>
        <v>404410</v>
      </c>
      <c r="L51" s="1">
        <v>0</v>
      </c>
      <c r="M51" s="36"/>
      <c r="N51" s="2">
        <v>25000</v>
      </c>
      <c r="O51" s="2">
        <v>25000</v>
      </c>
      <c r="P51" s="6">
        <v>25000</v>
      </c>
      <c r="Q51" s="6">
        <v>25000</v>
      </c>
      <c r="R51" s="51">
        <f t="shared" si="2"/>
        <v>100000</v>
      </c>
      <c r="S51" s="9">
        <v>142949</v>
      </c>
      <c r="T51" s="10"/>
      <c r="U51" s="52">
        <f>24291+116379.88</f>
        <v>140670.88</v>
      </c>
      <c r="V51" s="73">
        <v>146082</v>
      </c>
      <c r="W51" s="55">
        <f t="shared" si="3"/>
        <v>-125291.88</v>
      </c>
    </row>
    <row r="52" spans="1:24">
      <c r="A52" s="3">
        <v>51</v>
      </c>
      <c r="B52" s="21">
        <v>306</v>
      </c>
      <c r="C52" s="62" t="s">
        <v>14</v>
      </c>
      <c r="D52" s="26"/>
      <c r="E52" s="2">
        <v>337</v>
      </c>
      <c r="F52" s="2">
        <v>300</v>
      </c>
      <c r="G52" s="6">
        <v>291</v>
      </c>
      <c r="H52" s="10">
        <v>302</v>
      </c>
      <c r="I52" s="39">
        <f t="shared" si="1"/>
        <v>1230</v>
      </c>
      <c r="J52" s="10">
        <v>350</v>
      </c>
      <c r="K52" s="66">
        <f t="shared" si="0"/>
        <v>430500</v>
      </c>
      <c r="L52" s="1">
        <v>0</v>
      </c>
      <c r="M52" s="36"/>
      <c r="N52" s="2">
        <v>25000</v>
      </c>
      <c r="O52" s="2">
        <v>25000</v>
      </c>
      <c r="P52" s="6">
        <v>25000</v>
      </c>
      <c r="Q52" s="6">
        <v>25000</v>
      </c>
      <c r="R52" s="51">
        <f t="shared" si="2"/>
        <v>100000</v>
      </c>
      <c r="S52" s="9">
        <v>143921</v>
      </c>
      <c r="T52" s="10"/>
      <c r="U52" s="52">
        <f>24291+116379.88</f>
        <v>140670.88</v>
      </c>
      <c r="V52" s="73">
        <v>146082</v>
      </c>
      <c r="W52" s="55">
        <f t="shared" si="3"/>
        <v>-100173.88</v>
      </c>
    </row>
    <row r="53" spans="1:24">
      <c r="A53" s="3">
        <v>52</v>
      </c>
      <c r="B53" s="21">
        <v>307</v>
      </c>
      <c r="C53" s="62" t="s">
        <v>25</v>
      </c>
      <c r="D53" s="26">
        <v>69</v>
      </c>
      <c r="E53" s="2">
        <v>229</v>
      </c>
      <c r="F53" s="2">
        <v>318</v>
      </c>
      <c r="G53" s="6">
        <v>288</v>
      </c>
      <c r="H53" s="10">
        <v>334</v>
      </c>
      <c r="I53" s="39">
        <f t="shared" si="1"/>
        <v>1238</v>
      </c>
      <c r="J53" s="10">
        <v>350</v>
      </c>
      <c r="K53" s="66">
        <f t="shared" si="0"/>
        <v>433300</v>
      </c>
      <c r="L53" s="1">
        <v>26800</v>
      </c>
      <c r="M53" s="36">
        <v>8862</v>
      </c>
      <c r="N53" s="2">
        <v>25000</v>
      </c>
      <c r="O53" s="2">
        <v>25000</v>
      </c>
      <c r="P53" s="6">
        <v>25000</v>
      </c>
      <c r="Q53" s="6">
        <v>25000</v>
      </c>
      <c r="R53" s="51">
        <f t="shared" si="2"/>
        <v>108862</v>
      </c>
      <c r="S53" s="9">
        <v>142949</v>
      </c>
      <c r="T53" s="10">
        <v>20000</v>
      </c>
      <c r="U53" s="52">
        <f t="shared" ref="U53:U63" si="9">24291+116379.88</f>
        <v>140670.88</v>
      </c>
      <c r="V53" s="73">
        <v>146082</v>
      </c>
      <c r="W53" s="55">
        <f t="shared" si="3"/>
        <v>-152063.88</v>
      </c>
    </row>
    <row r="54" spans="1:24">
      <c r="A54" s="3">
        <v>53</v>
      </c>
      <c r="B54" s="21">
        <v>309</v>
      </c>
      <c r="C54" s="62" t="s">
        <v>29</v>
      </c>
      <c r="D54" s="26">
        <v>163</v>
      </c>
      <c r="E54" s="2">
        <v>301</v>
      </c>
      <c r="F54" s="2">
        <v>285</v>
      </c>
      <c r="G54" s="6">
        <v>264</v>
      </c>
      <c r="H54" s="10">
        <v>329</v>
      </c>
      <c r="I54" s="39">
        <f t="shared" si="1"/>
        <v>1342</v>
      </c>
      <c r="J54" s="10">
        <v>350</v>
      </c>
      <c r="K54" s="66">
        <f t="shared" si="0"/>
        <v>469700</v>
      </c>
      <c r="L54" s="1">
        <v>26800</v>
      </c>
      <c r="M54" s="36">
        <v>10128</v>
      </c>
      <c r="N54" s="2">
        <v>25000</v>
      </c>
      <c r="O54" s="2">
        <v>25000</v>
      </c>
      <c r="P54" s="6">
        <v>25000</v>
      </c>
      <c r="Q54" s="6">
        <v>25000</v>
      </c>
      <c r="R54" s="51">
        <f t="shared" si="2"/>
        <v>110128</v>
      </c>
      <c r="S54" s="9">
        <v>134145</v>
      </c>
      <c r="T54" s="10">
        <v>10000</v>
      </c>
      <c r="U54" s="52">
        <f t="shared" si="9"/>
        <v>140670.88</v>
      </c>
      <c r="V54" s="73">
        <v>146082</v>
      </c>
      <c r="W54" s="55">
        <f t="shared" si="3"/>
        <v>-98125.88</v>
      </c>
    </row>
    <row r="55" spans="1:24">
      <c r="A55" s="3">
        <v>54</v>
      </c>
      <c r="B55" s="21">
        <v>310</v>
      </c>
      <c r="C55" s="62" t="s">
        <v>30</v>
      </c>
      <c r="D55" s="26">
        <v>71</v>
      </c>
      <c r="E55" s="2">
        <v>276</v>
      </c>
      <c r="F55" s="2">
        <v>315</v>
      </c>
      <c r="G55" s="6">
        <v>282</v>
      </c>
      <c r="H55" s="10">
        <v>336</v>
      </c>
      <c r="I55" s="39">
        <f t="shared" si="1"/>
        <v>1280</v>
      </c>
      <c r="J55" s="10">
        <v>350</v>
      </c>
      <c r="K55" s="66">
        <f t="shared" si="0"/>
        <v>448000</v>
      </c>
      <c r="L55" s="1">
        <v>26800</v>
      </c>
      <c r="M55" s="36">
        <v>8229</v>
      </c>
      <c r="N55" s="2">
        <v>25000</v>
      </c>
      <c r="O55" s="2">
        <v>25000</v>
      </c>
      <c r="P55" s="6">
        <v>25000</v>
      </c>
      <c r="Q55" s="6">
        <v>25000</v>
      </c>
      <c r="R55" s="51">
        <f t="shared" si="2"/>
        <v>108229</v>
      </c>
      <c r="S55" s="9">
        <v>142949</v>
      </c>
      <c r="T55" s="10">
        <v>20000</v>
      </c>
      <c r="U55" s="52">
        <f t="shared" si="9"/>
        <v>140670.88</v>
      </c>
      <c r="V55" s="73">
        <v>146082</v>
      </c>
      <c r="W55" s="55">
        <f t="shared" si="3"/>
        <v>-136730.88</v>
      </c>
    </row>
    <row r="56" spans="1:24">
      <c r="A56" s="3">
        <v>55</v>
      </c>
      <c r="B56" s="21">
        <v>311</v>
      </c>
      <c r="C56" s="62" t="s">
        <v>31</v>
      </c>
      <c r="D56" s="26">
        <v>36</v>
      </c>
      <c r="E56" s="2">
        <v>255</v>
      </c>
      <c r="F56" s="2">
        <v>276</v>
      </c>
      <c r="G56" s="6">
        <v>259</v>
      </c>
      <c r="H56" s="10">
        <v>310</v>
      </c>
      <c r="I56" s="39">
        <f t="shared" si="1"/>
        <v>1136</v>
      </c>
      <c r="J56" s="10">
        <v>330</v>
      </c>
      <c r="K56" s="66">
        <f t="shared" si="0"/>
        <v>374880</v>
      </c>
      <c r="L56" s="1">
        <v>26800</v>
      </c>
      <c r="M56" s="36">
        <v>8229</v>
      </c>
      <c r="N56" s="2">
        <v>25000</v>
      </c>
      <c r="O56" s="2">
        <v>25000</v>
      </c>
      <c r="P56" s="6">
        <v>25000</v>
      </c>
      <c r="Q56" s="6">
        <v>25000</v>
      </c>
      <c r="R56" s="51">
        <f t="shared" si="2"/>
        <v>108229</v>
      </c>
      <c r="S56" s="9">
        <v>142949</v>
      </c>
      <c r="T56" s="10">
        <v>10000</v>
      </c>
      <c r="U56" s="52">
        <f t="shared" si="9"/>
        <v>140670.88</v>
      </c>
      <c r="V56" s="73">
        <v>146082</v>
      </c>
      <c r="W56" s="55">
        <f t="shared" si="3"/>
        <v>-199850.88</v>
      </c>
    </row>
    <row r="57" spans="1:24">
      <c r="A57" s="3">
        <v>56</v>
      </c>
      <c r="B57" s="21">
        <v>317</v>
      </c>
      <c r="C57" s="62" t="s">
        <v>34</v>
      </c>
      <c r="D57" s="26"/>
      <c r="E57" s="2">
        <v>324</v>
      </c>
      <c r="F57" s="2">
        <v>275</v>
      </c>
      <c r="G57" s="6">
        <v>280</v>
      </c>
      <c r="H57" s="10">
        <v>273</v>
      </c>
      <c r="I57" s="39">
        <f t="shared" si="1"/>
        <v>1152</v>
      </c>
      <c r="J57" s="10">
        <v>400</v>
      </c>
      <c r="K57" s="66">
        <f t="shared" si="0"/>
        <v>460800</v>
      </c>
      <c r="L57" s="1">
        <v>0</v>
      </c>
      <c r="M57" s="36"/>
      <c r="N57" s="2">
        <v>25000</v>
      </c>
      <c r="O57" s="2">
        <v>25000</v>
      </c>
      <c r="P57" s="6">
        <v>25000</v>
      </c>
      <c r="Q57" s="6">
        <v>25000</v>
      </c>
      <c r="R57" s="51">
        <f t="shared" si="2"/>
        <v>100000</v>
      </c>
      <c r="S57" s="9">
        <v>142949</v>
      </c>
      <c r="T57" s="10"/>
      <c r="U57" s="52">
        <f t="shared" si="9"/>
        <v>140670.88</v>
      </c>
      <c r="V57" s="73">
        <v>146082</v>
      </c>
      <c r="W57" s="55">
        <f t="shared" si="3"/>
        <v>-68901.88</v>
      </c>
    </row>
    <row r="58" spans="1:24">
      <c r="A58" s="3">
        <v>57</v>
      </c>
      <c r="B58" s="21">
        <v>322</v>
      </c>
      <c r="C58" s="62" t="s">
        <v>45</v>
      </c>
      <c r="D58" s="26">
        <v>80</v>
      </c>
      <c r="E58" s="2">
        <v>263</v>
      </c>
      <c r="F58" s="2">
        <v>287</v>
      </c>
      <c r="G58" s="6">
        <v>283</v>
      </c>
      <c r="H58" s="10">
        <v>361</v>
      </c>
      <c r="I58" s="39">
        <f t="shared" si="1"/>
        <v>1274</v>
      </c>
      <c r="J58" s="10">
        <v>390</v>
      </c>
      <c r="K58" s="66">
        <f t="shared" si="0"/>
        <v>496860</v>
      </c>
      <c r="L58" s="1">
        <v>22300</v>
      </c>
      <c r="M58" s="36">
        <v>8229</v>
      </c>
      <c r="N58" s="2">
        <v>25000</v>
      </c>
      <c r="O58" s="2">
        <v>25000</v>
      </c>
      <c r="P58" s="6">
        <v>25000</v>
      </c>
      <c r="Q58" s="6">
        <v>25000</v>
      </c>
      <c r="R58" s="51">
        <f t="shared" si="2"/>
        <v>108229</v>
      </c>
      <c r="S58" s="9">
        <v>142949</v>
      </c>
      <c r="T58" s="10">
        <v>20000</v>
      </c>
      <c r="U58" s="52">
        <f t="shared" si="9"/>
        <v>140670.88</v>
      </c>
      <c r="V58" s="73">
        <v>142544</v>
      </c>
      <c r="W58" s="55">
        <f t="shared" si="3"/>
        <v>-79832.88</v>
      </c>
    </row>
    <row r="59" spans="1:24">
      <c r="A59" s="3">
        <v>58</v>
      </c>
      <c r="B59" s="21">
        <v>324</v>
      </c>
      <c r="C59" s="62" t="s">
        <v>50</v>
      </c>
      <c r="D59" s="26">
        <v>71</v>
      </c>
      <c r="E59" s="2">
        <v>328</v>
      </c>
      <c r="F59" s="2">
        <v>338</v>
      </c>
      <c r="G59" s="6">
        <v>305</v>
      </c>
      <c r="H59" s="10">
        <v>314</v>
      </c>
      <c r="I59" s="39">
        <f t="shared" si="1"/>
        <v>1356</v>
      </c>
      <c r="J59" s="10">
        <v>330</v>
      </c>
      <c r="K59" s="66">
        <f t="shared" si="0"/>
        <v>447480</v>
      </c>
      <c r="L59" s="1">
        <v>22300</v>
      </c>
      <c r="M59" s="36">
        <v>8229</v>
      </c>
      <c r="N59" s="2">
        <v>25000</v>
      </c>
      <c r="O59" s="2">
        <v>25000</v>
      </c>
      <c r="P59" s="6">
        <v>25000</v>
      </c>
      <c r="Q59" s="6">
        <v>25000</v>
      </c>
      <c r="R59" s="51">
        <f t="shared" si="2"/>
        <v>108229</v>
      </c>
      <c r="S59" s="9">
        <v>142949</v>
      </c>
      <c r="T59" s="10">
        <v>10000</v>
      </c>
      <c r="U59" s="52">
        <f t="shared" si="9"/>
        <v>140670.88</v>
      </c>
      <c r="V59" s="73">
        <v>142544</v>
      </c>
      <c r="W59" s="55">
        <f t="shared" si="3"/>
        <v>-119212.88</v>
      </c>
    </row>
    <row r="60" spans="1:24">
      <c r="A60" s="3">
        <v>59</v>
      </c>
      <c r="B60" s="21">
        <v>325</v>
      </c>
      <c r="C60" s="62" t="s">
        <v>57</v>
      </c>
      <c r="D60" s="26">
        <v>71</v>
      </c>
      <c r="E60" s="2">
        <v>286</v>
      </c>
      <c r="F60" s="2">
        <v>326</v>
      </c>
      <c r="G60" s="6">
        <v>344</v>
      </c>
      <c r="H60" s="10">
        <v>318</v>
      </c>
      <c r="I60" s="39">
        <f t="shared" si="1"/>
        <v>1345</v>
      </c>
      <c r="J60" s="10">
        <v>390</v>
      </c>
      <c r="K60" s="66">
        <f t="shared" si="0"/>
        <v>524550</v>
      </c>
      <c r="L60" s="1">
        <v>22300</v>
      </c>
      <c r="M60" s="36">
        <v>8229</v>
      </c>
      <c r="N60" s="2">
        <v>25000</v>
      </c>
      <c r="O60" s="2">
        <v>25000</v>
      </c>
      <c r="P60" s="6">
        <v>25000</v>
      </c>
      <c r="Q60" s="6">
        <v>25000</v>
      </c>
      <c r="R60" s="51">
        <f t="shared" si="2"/>
        <v>108229</v>
      </c>
      <c r="S60" s="9">
        <v>142949</v>
      </c>
      <c r="T60" s="10">
        <v>10000</v>
      </c>
      <c r="U60" s="52">
        <f t="shared" si="9"/>
        <v>140670.88</v>
      </c>
      <c r="V60" s="73">
        <v>142544</v>
      </c>
      <c r="W60" s="55">
        <f t="shared" si="3"/>
        <v>-42142.880000000005</v>
      </c>
    </row>
    <row r="61" spans="1:24">
      <c r="A61" s="12">
        <v>60</v>
      </c>
      <c r="B61" s="22">
        <v>326</v>
      </c>
      <c r="C61" s="32" t="s">
        <v>68</v>
      </c>
      <c r="D61" s="27">
        <v>0</v>
      </c>
      <c r="E61" s="13">
        <v>282</v>
      </c>
      <c r="F61" s="13">
        <v>301</v>
      </c>
      <c r="G61" s="14">
        <v>159</v>
      </c>
      <c r="H61" s="41">
        <v>0</v>
      </c>
      <c r="I61" s="39">
        <f t="shared" si="1"/>
        <v>742</v>
      </c>
      <c r="J61" s="41">
        <v>350</v>
      </c>
      <c r="K61" s="67">
        <f t="shared" si="0"/>
        <v>259700</v>
      </c>
      <c r="L61" s="15">
        <v>26800</v>
      </c>
      <c r="M61" s="37">
        <v>8229</v>
      </c>
      <c r="N61" s="13">
        <v>25000</v>
      </c>
      <c r="O61" s="13">
        <v>25000</v>
      </c>
      <c r="P61" s="14">
        <v>25000</v>
      </c>
      <c r="Q61" s="14">
        <v>25000</v>
      </c>
      <c r="R61" s="51">
        <f t="shared" si="2"/>
        <v>108229</v>
      </c>
      <c r="S61" s="56">
        <v>142949</v>
      </c>
      <c r="T61" s="41">
        <v>10000</v>
      </c>
      <c r="U61" s="53"/>
      <c r="V61" s="71"/>
      <c r="W61" s="55">
        <f t="shared" si="3"/>
        <v>-28278</v>
      </c>
    </row>
    <row r="62" spans="1:24">
      <c r="A62" s="12">
        <v>61</v>
      </c>
      <c r="B62" s="22">
        <v>330</v>
      </c>
      <c r="C62" s="32" t="s">
        <v>80</v>
      </c>
      <c r="D62" s="27">
        <v>71</v>
      </c>
      <c r="E62" s="13">
        <v>286</v>
      </c>
      <c r="F62" s="13">
        <v>273</v>
      </c>
      <c r="G62" s="14">
        <v>236</v>
      </c>
      <c r="H62" s="41">
        <v>281</v>
      </c>
      <c r="I62" s="39">
        <f t="shared" si="1"/>
        <v>1147</v>
      </c>
      <c r="J62" s="41">
        <v>350</v>
      </c>
      <c r="K62" s="67">
        <f t="shared" si="0"/>
        <v>401450</v>
      </c>
      <c r="L62" s="15">
        <v>26800</v>
      </c>
      <c r="M62" s="37">
        <v>8229</v>
      </c>
      <c r="N62" s="13">
        <v>25000</v>
      </c>
      <c r="O62" s="13">
        <v>25000</v>
      </c>
      <c r="P62" s="14">
        <v>25000</v>
      </c>
      <c r="Q62" s="14">
        <v>25000</v>
      </c>
      <c r="R62" s="51">
        <f t="shared" si="2"/>
        <v>108229</v>
      </c>
      <c r="S62" s="56">
        <v>142949</v>
      </c>
      <c r="T62" s="41">
        <v>20000</v>
      </c>
      <c r="U62" s="53"/>
      <c r="V62" s="71"/>
      <c r="W62" s="55">
        <f t="shared" si="3"/>
        <v>103472</v>
      </c>
    </row>
    <row r="63" spans="1:24">
      <c r="A63" s="3">
        <v>62</v>
      </c>
      <c r="B63" s="21">
        <v>331</v>
      </c>
      <c r="C63" s="62" t="s">
        <v>81</v>
      </c>
      <c r="D63" s="26"/>
      <c r="E63" s="2">
        <v>304</v>
      </c>
      <c r="F63" s="2">
        <v>316</v>
      </c>
      <c r="G63" s="6">
        <v>312</v>
      </c>
      <c r="H63" s="10">
        <v>312</v>
      </c>
      <c r="I63" s="39">
        <f t="shared" si="1"/>
        <v>1244</v>
      </c>
      <c r="J63" s="10">
        <v>390</v>
      </c>
      <c r="K63" s="66">
        <f t="shared" si="0"/>
        <v>485160</v>
      </c>
      <c r="L63" s="1">
        <v>0</v>
      </c>
      <c r="M63" s="36"/>
      <c r="N63" s="2">
        <v>25000</v>
      </c>
      <c r="O63" s="2">
        <v>25000</v>
      </c>
      <c r="P63" s="6">
        <v>25000</v>
      </c>
      <c r="Q63" s="6">
        <v>25000</v>
      </c>
      <c r="R63" s="51">
        <f t="shared" si="2"/>
        <v>100000</v>
      </c>
      <c r="S63" s="9">
        <v>142949</v>
      </c>
      <c r="T63" s="10"/>
      <c r="U63" s="52">
        <f t="shared" si="9"/>
        <v>140670.88</v>
      </c>
      <c r="V63" s="73">
        <v>142544</v>
      </c>
      <c r="W63" s="55">
        <f t="shared" si="3"/>
        <v>-41003.880000000005</v>
      </c>
    </row>
    <row r="64" spans="1:24" ht="15" thickBot="1">
      <c r="A64" s="16">
        <v>63</v>
      </c>
      <c r="B64" s="23">
        <v>333</v>
      </c>
      <c r="C64" s="33" t="s">
        <v>32</v>
      </c>
      <c r="D64" s="28"/>
      <c r="E64" s="18">
        <v>290</v>
      </c>
      <c r="F64" s="18">
        <v>260</v>
      </c>
      <c r="G64" s="19">
        <v>0</v>
      </c>
      <c r="H64" s="42">
        <v>0</v>
      </c>
      <c r="I64" s="39">
        <f t="shared" si="1"/>
        <v>550</v>
      </c>
      <c r="J64" s="42">
        <v>300</v>
      </c>
      <c r="K64" s="68">
        <f t="shared" si="0"/>
        <v>165000</v>
      </c>
      <c r="L64" s="17"/>
      <c r="M64" s="38"/>
      <c r="N64" s="18">
        <v>25000</v>
      </c>
      <c r="O64" s="18">
        <v>25000</v>
      </c>
      <c r="P64" s="19">
        <v>25000</v>
      </c>
      <c r="Q64" s="19">
        <v>25000</v>
      </c>
      <c r="R64" s="51">
        <f t="shared" si="2"/>
        <v>100000</v>
      </c>
      <c r="S64" s="57">
        <v>16000</v>
      </c>
      <c r="T64" s="42">
        <v>99000</v>
      </c>
      <c r="U64" s="54"/>
      <c r="V64" s="74"/>
      <c r="W64" s="55">
        <f t="shared" si="3"/>
        <v>-50000</v>
      </c>
    </row>
    <row r="65" spans="22:23" ht="15" thickBot="1"/>
    <row r="66" spans="22:23">
      <c r="V66" s="94" t="s">
        <v>108</v>
      </c>
      <c r="W66" s="92">
        <f>SUMIF(W2:W64,"&lt;0")</f>
        <v>-4064707.529999997</v>
      </c>
    </row>
    <row r="67" spans="22:23" ht="15" thickBot="1">
      <c r="V67" s="95" t="s">
        <v>107</v>
      </c>
      <c r="W67" s="93">
        <f>SUMIF(W3:W65,"&gt;0")</f>
        <v>1317093.23</v>
      </c>
    </row>
  </sheetData>
  <conditionalFormatting sqref="W1:W64 W66:W67">
    <cfRule type="cellIs" dxfId="0" priority="1" operator="lessThan">
      <formula>0</formula>
    </cfRule>
  </conditionalFormatting>
  <pageMargins left="0.25" right="0.25" top="0.75" bottom="0.75" header="0.3" footer="0.3"/>
  <pageSetup paperSize="9" scale="67" fitToHeight="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samil guven</dc:creator>
  <cp:lastModifiedBy>samil guven</cp:lastModifiedBy>
  <cp:lastPrinted>2024-06-06T09:51:05Z</cp:lastPrinted>
  <dcterms:created xsi:type="dcterms:W3CDTF">2015-06-05T18:19:34Z</dcterms:created>
  <dcterms:modified xsi:type="dcterms:W3CDTF">2024-06-21T17:41:59Z</dcterms:modified>
</cp:coreProperties>
</file>