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 com DashBoard/!ARQUIVOS AULAS/"/>
    </mc:Choice>
  </mc:AlternateContent>
  <xr:revisionPtr revIDLastSave="0" documentId="13_ncr:1_{04B6D9D7-E78E-41F7-B64A-D94E49B91CF9}" xr6:coauthVersionLast="47" xr6:coauthVersionMax="47" xr10:uidLastSave="{00000000-0000-0000-0000-000000000000}"/>
  <bookViews>
    <workbookView xWindow="-120" yWindow="-120" windowWidth="21840" windowHeight="13140" tabRatio="903" xr2:uid="{00000000-000D-0000-FFFF-FFFF00000000}"/>
  </bookViews>
  <sheets>
    <sheet name="Botões" sheetId="13" r:id="rId1"/>
    <sheet name="Cadastro" sheetId="1" r:id="rId2"/>
    <sheet name="01" sheetId="24" r:id="rId3"/>
    <sheet name="02" sheetId="25" r:id="rId4"/>
    <sheet name="03" sheetId="27" r:id="rId5"/>
    <sheet name="04" sheetId="28" r:id="rId6"/>
    <sheet name="05" sheetId="8" r:id="rId7"/>
    <sheet name="06" sheetId="36" r:id="rId8"/>
    <sheet name="07" sheetId="9" r:id="rId9"/>
    <sheet name="08" sheetId="5" r:id="rId10"/>
  </sheets>
  <definedNames>
    <definedName name="_xlnm._FilterDatabase" localSheetId="2" hidden="1">'01'!$A$3:$G$22</definedName>
    <definedName name="_xlnm._FilterDatabase" localSheetId="3" hidden="1">'02'!$A$3:$H$22</definedName>
    <definedName name="_xlnm._FilterDatabase" localSheetId="4" hidden="1">'03'!$A$3:$H$33</definedName>
    <definedName name="_xlnm._FilterDatabase" localSheetId="5" hidden="1">'04'!$A$3:$H$33</definedName>
    <definedName name="_xlnm._FilterDatabase" localSheetId="6" hidden="1">'05'!$A$3:$H$31</definedName>
    <definedName name="_xlnm._FilterDatabase" localSheetId="8" hidden="1">'07'!$A$3:$H$33</definedName>
    <definedName name="_xlnm._FilterDatabase" localSheetId="9" hidden="1">'08'!$A$3:$E$15</definedName>
    <definedName name="_xlnm.Criteria" localSheetId="9">'08'!#REF!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4" i="5"/>
  <c r="D4" i="5" s="1"/>
  <c r="C5" i="24"/>
  <c r="D5" i="24" s="1"/>
  <c r="C6" i="24"/>
  <c r="D6" i="24" s="1"/>
  <c r="C7" i="24"/>
  <c r="D7" i="24" s="1"/>
  <c r="C8" i="24"/>
  <c r="D8" i="24" s="1"/>
  <c r="C9" i="24"/>
  <c r="D9" i="24" s="1"/>
  <c r="C10" i="24"/>
  <c r="D10" i="24" s="1"/>
  <c r="C11" i="24"/>
  <c r="D11" i="24" s="1"/>
  <c r="C12" i="24"/>
  <c r="D12" i="24" s="1"/>
  <c r="C13" i="24"/>
  <c r="D13" i="24" s="1"/>
  <c r="C14" i="24"/>
  <c r="D14" i="24" s="1"/>
  <c r="C15" i="24"/>
  <c r="D15" i="24" s="1"/>
  <c r="C16" i="24"/>
  <c r="D16" i="24" s="1"/>
  <c r="C17" i="24"/>
  <c r="D17" i="24" s="1"/>
  <c r="C18" i="24"/>
  <c r="D18" i="24" s="1"/>
  <c r="C19" i="24"/>
  <c r="D19" i="24" s="1"/>
  <c r="C20" i="24"/>
  <c r="D20" i="24" s="1"/>
  <c r="C21" i="24"/>
  <c r="D21" i="24" s="1"/>
  <c r="C22" i="24"/>
  <c r="D22" i="24" s="1"/>
  <c r="C4" i="24"/>
  <c r="D4" i="24" s="1"/>
  <c r="D5" i="25"/>
  <c r="E5" i="25" s="1"/>
  <c r="D6" i="25"/>
  <c r="E6" i="25" s="1"/>
  <c r="D7" i="25"/>
  <c r="E7" i="25" s="1"/>
  <c r="D8" i="25"/>
  <c r="E8" i="25" s="1"/>
  <c r="D9" i="25"/>
  <c r="E9" i="25" s="1"/>
  <c r="D10" i="25"/>
  <c r="E10" i="25" s="1"/>
  <c r="D11" i="25"/>
  <c r="E11" i="25" s="1"/>
  <c r="D12" i="25"/>
  <c r="E12" i="25" s="1"/>
  <c r="D13" i="25"/>
  <c r="E13" i="25" s="1"/>
  <c r="D14" i="25"/>
  <c r="E14" i="25" s="1"/>
  <c r="D15" i="25"/>
  <c r="E15" i="25" s="1"/>
  <c r="D16" i="25"/>
  <c r="E16" i="25" s="1"/>
  <c r="D17" i="25"/>
  <c r="E17" i="25" s="1"/>
  <c r="D18" i="25"/>
  <c r="E18" i="25" s="1"/>
  <c r="D19" i="25"/>
  <c r="E19" i="25" s="1"/>
  <c r="D20" i="25"/>
  <c r="E20" i="25" s="1"/>
  <c r="D21" i="25"/>
  <c r="E21" i="25" s="1"/>
  <c r="D22" i="25"/>
  <c r="E22" i="25" s="1"/>
  <c r="D4" i="25"/>
  <c r="E4" i="25" s="1"/>
  <c r="D5" i="27"/>
  <c r="D6" i="27"/>
  <c r="E6" i="27" s="1"/>
  <c r="D7" i="27"/>
  <c r="E7" i="27" s="1"/>
  <c r="D8" i="27"/>
  <c r="E8" i="27" s="1"/>
  <c r="D9" i="27"/>
  <c r="E9" i="27" s="1"/>
  <c r="D10" i="27"/>
  <c r="D11" i="27"/>
  <c r="D12" i="27"/>
  <c r="D13" i="27"/>
  <c r="D14" i="27"/>
  <c r="E14" i="27" s="1"/>
  <c r="D15" i="27"/>
  <c r="E15" i="27" s="1"/>
  <c r="D16" i="27"/>
  <c r="E16" i="27" s="1"/>
  <c r="D17" i="27"/>
  <c r="E17" i="27" s="1"/>
  <c r="D18" i="27"/>
  <c r="E18" i="27" s="1"/>
  <c r="D19" i="27"/>
  <c r="E19" i="27" s="1"/>
  <c r="D20" i="27"/>
  <c r="E20" i="27" s="1"/>
  <c r="D21" i="27"/>
  <c r="E21" i="27" s="1"/>
  <c r="D22" i="27"/>
  <c r="E22" i="27" s="1"/>
  <c r="D23" i="27"/>
  <c r="E23" i="27" s="1"/>
  <c r="D24" i="27"/>
  <c r="E24" i="27" s="1"/>
  <c r="D25" i="27"/>
  <c r="E25" i="27" s="1"/>
  <c r="D26" i="27"/>
  <c r="E26" i="27" s="1"/>
  <c r="D27" i="27"/>
  <c r="E27" i="27" s="1"/>
  <c r="D28" i="27"/>
  <c r="E28" i="27" s="1"/>
  <c r="D29" i="27"/>
  <c r="E29" i="27" s="1"/>
  <c r="D30" i="27"/>
  <c r="E30" i="27" s="1"/>
  <c r="D31" i="27"/>
  <c r="E31" i="27" s="1"/>
  <c r="D32" i="27"/>
  <c r="E32" i="27" s="1"/>
  <c r="D33" i="27"/>
  <c r="E33" i="27" s="1"/>
  <c r="D4" i="27"/>
  <c r="E4" i="27" s="1"/>
  <c r="D5" i="28"/>
  <c r="E5" i="28" s="1"/>
  <c r="D6" i="28"/>
  <c r="E6" i="28" s="1"/>
  <c r="D7" i="28"/>
  <c r="E7" i="28" s="1"/>
  <c r="D8" i="28"/>
  <c r="E8" i="28" s="1"/>
  <c r="D9" i="28"/>
  <c r="E9" i="28" s="1"/>
  <c r="D10" i="28"/>
  <c r="E10" i="28" s="1"/>
  <c r="D11" i="28"/>
  <c r="E11" i="28" s="1"/>
  <c r="D12" i="28"/>
  <c r="E12" i="28" s="1"/>
  <c r="D13" i="28"/>
  <c r="E13" i="28" s="1"/>
  <c r="D14" i="28"/>
  <c r="E14" i="28" s="1"/>
  <c r="D15" i="28"/>
  <c r="E15" i="28" s="1"/>
  <c r="D16" i="28"/>
  <c r="E16" i="28" s="1"/>
  <c r="D17" i="28"/>
  <c r="E17" i="28" s="1"/>
  <c r="D18" i="28"/>
  <c r="E18" i="28" s="1"/>
  <c r="D19" i="28"/>
  <c r="E19" i="28" s="1"/>
  <c r="D20" i="28"/>
  <c r="E20" i="28" s="1"/>
  <c r="D21" i="28"/>
  <c r="E21" i="28" s="1"/>
  <c r="D22" i="28"/>
  <c r="E22" i="28" s="1"/>
  <c r="D23" i="28"/>
  <c r="E23" i="28" s="1"/>
  <c r="D24" i="28"/>
  <c r="E24" i="28" s="1"/>
  <c r="D25" i="28"/>
  <c r="E25" i="28" s="1"/>
  <c r="D26" i="28"/>
  <c r="E26" i="28" s="1"/>
  <c r="D27" i="28"/>
  <c r="E27" i="28" s="1"/>
  <c r="D28" i="28"/>
  <c r="E28" i="28" s="1"/>
  <c r="D29" i="28"/>
  <c r="E29" i="28" s="1"/>
  <c r="D30" i="28"/>
  <c r="E30" i="28" s="1"/>
  <c r="D31" i="28"/>
  <c r="E31" i="28" s="1"/>
  <c r="D32" i="28"/>
  <c r="E32" i="28" s="1"/>
  <c r="D33" i="28"/>
  <c r="E33" i="28" s="1"/>
  <c r="D4" i="28"/>
  <c r="E4" i="28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4" i="9"/>
  <c r="E4" i="9" s="1"/>
  <c r="F19" i="8"/>
  <c r="D17" i="8"/>
  <c r="E5" i="27"/>
  <c r="E10" i="27"/>
  <c r="E11" i="27"/>
  <c r="E12" i="27"/>
  <c r="E13" i="27"/>
  <c r="D13" i="8" l="1"/>
  <c r="I15" i="28"/>
  <c r="I5" i="28" l="1"/>
  <c r="I6" i="28"/>
  <c r="I7" i="28"/>
  <c r="I8" i="28"/>
  <c r="I9" i="28"/>
  <c r="I10" i="28"/>
  <c r="I11" i="28"/>
  <c r="I12" i="28"/>
  <c r="I13" i="28"/>
  <c r="I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4" i="28"/>
  <c r="L9" i="27"/>
  <c r="L9" i="25"/>
  <c r="L10" i="27"/>
  <c r="L11" i="27"/>
  <c r="L12" i="27"/>
  <c r="K6" i="27"/>
  <c r="K5" i="27"/>
  <c r="L10" i="25"/>
  <c r="L11" i="25"/>
  <c r="L12" i="25"/>
  <c r="K6" i="25"/>
  <c r="K5" i="25"/>
  <c r="K11" i="24"/>
  <c r="K10" i="24"/>
  <c r="J6" i="24"/>
  <c r="J5" i="24"/>
</calcChain>
</file>

<file path=xl/sharedStrings.xml><?xml version="1.0" encoding="utf-8"?>
<sst xmlns="http://schemas.openxmlformats.org/spreadsheetml/2006/main" count="822" uniqueCount="105">
  <si>
    <t>Material de Construção</t>
  </si>
  <si>
    <t>Código</t>
  </si>
  <si>
    <t>A - 01</t>
  </si>
  <si>
    <t>A - 02</t>
  </si>
  <si>
    <t>A - 03</t>
  </si>
  <si>
    <t>A - 04</t>
  </si>
  <si>
    <t>A - 05</t>
  </si>
  <si>
    <t>A - 06</t>
  </si>
  <si>
    <t>A - 07</t>
  </si>
  <si>
    <t>A - 08</t>
  </si>
  <si>
    <t>A - 09</t>
  </si>
  <si>
    <t>A - 10</t>
  </si>
  <si>
    <t>A - 11</t>
  </si>
  <si>
    <t>A - 12</t>
  </si>
  <si>
    <t>A - 13</t>
  </si>
  <si>
    <t>A - 14</t>
  </si>
  <si>
    <t>A - 15</t>
  </si>
  <si>
    <t>Tinta</t>
  </si>
  <si>
    <t>Argamassa</t>
  </si>
  <si>
    <t>Piso</t>
  </si>
  <si>
    <t>Revestimento</t>
  </si>
  <si>
    <t>Bloco de Vidro</t>
  </si>
  <si>
    <t>Porta</t>
  </si>
  <si>
    <t>Janela</t>
  </si>
  <si>
    <t>Vaso</t>
  </si>
  <si>
    <t>Pia</t>
  </si>
  <si>
    <t>Fechadura</t>
  </si>
  <si>
    <t>Abajur</t>
  </si>
  <si>
    <t>Espelho</t>
  </si>
  <si>
    <t>Chuveiro</t>
  </si>
  <si>
    <t>Aquecedor</t>
  </si>
  <si>
    <t>Banheira</t>
  </si>
  <si>
    <t>Marcas</t>
  </si>
  <si>
    <t>Eliane</t>
  </si>
  <si>
    <t>Philips</t>
  </si>
  <si>
    <t>Produtos</t>
  </si>
  <si>
    <t>Cor</t>
  </si>
  <si>
    <t>Gelo</t>
  </si>
  <si>
    <t>Bege</t>
  </si>
  <si>
    <t>Marinho</t>
  </si>
  <si>
    <t>Transparente</t>
  </si>
  <si>
    <t>Marrom</t>
  </si>
  <si>
    <t>Branco</t>
  </si>
  <si>
    <t>Fosca</t>
  </si>
  <si>
    <t>Moldura</t>
  </si>
  <si>
    <t>Alumínio</t>
  </si>
  <si>
    <t>Data da Venda</t>
  </si>
  <si>
    <t>Data da Entrega</t>
  </si>
  <si>
    <t>Cliente</t>
  </si>
  <si>
    <t>Ana</t>
  </si>
  <si>
    <t>José</t>
  </si>
  <si>
    <t>Paulo</t>
  </si>
  <si>
    <t>Pedro</t>
  </si>
  <si>
    <t>André</t>
  </si>
  <si>
    <t>Maria</t>
  </si>
  <si>
    <t>Luzia</t>
  </si>
  <si>
    <t>Rita</t>
  </si>
  <si>
    <t>Rute</t>
  </si>
  <si>
    <t>Eva</t>
  </si>
  <si>
    <t>Paula</t>
  </si>
  <si>
    <t>Carolina</t>
  </si>
  <si>
    <t>Antonio</t>
  </si>
  <si>
    <t>Antonia</t>
  </si>
  <si>
    <t>Amélia</t>
  </si>
  <si>
    <t>Emília</t>
  </si>
  <si>
    <t>Emílio</t>
  </si>
  <si>
    <t>Adão</t>
  </si>
  <si>
    <t>Abel</t>
  </si>
  <si>
    <t>Sofia</t>
  </si>
  <si>
    <t>Cristina</t>
  </si>
  <si>
    <t>Rafael</t>
  </si>
  <si>
    <t>Ricardo</t>
  </si>
  <si>
    <t>Lourenço</t>
  </si>
  <si>
    <t>Lourival</t>
  </si>
  <si>
    <t>Henrique</t>
  </si>
  <si>
    <t>Rui</t>
  </si>
  <si>
    <t>Ansemo</t>
  </si>
  <si>
    <t>Silvio</t>
  </si>
  <si>
    <t>Rosa</t>
  </si>
  <si>
    <t>Parcelado</t>
  </si>
  <si>
    <t>À vista</t>
  </si>
  <si>
    <t>Tipo Pagamento</t>
  </si>
  <si>
    <t xml:space="preserve">Código </t>
  </si>
  <si>
    <t>Total</t>
  </si>
  <si>
    <t>Condição</t>
  </si>
  <si>
    <t>Totalização</t>
  </si>
  <si>
    <t>Médias</t>
  </si>
  <si>
    <t>Juros</t>
  </si>
  <si>
    <t>Desconto</t>
  </si>
  <si>
    <t>Produto:</t>
  </si>
  <si>
    <t>Total Geral</t>
  </si>
  <si>
    <t>Soma de Valor da Compra</t>
  </si>
  <si>
    <t>Branco e Azul</t>
  </si>
  <si>
    <t>Formulário de Vendas</t>
  </si>
  <si>
    <t>Quantidade</t>
  </si>
  <si>
    <t>Preço Unitário</t>
  </si>
  <si>
    <t>Cadastro de Produtos</t>
  </si>
  <si>
    <t>Valor da Venda</t>
  </si>
  <si>
    <t>Planilha de Vendas</t>
  </si>
  <si>
    <t>Vendas - Contagem</t>
  </si>
  <si>
    <t>Valor da Vendas</t>
  </si>
  <si>
    <t>Média de Vendas</t>
  </si>
  <si>
    <t>Condição de Pagamento</t>
  </si>
  <si>
    <t>Soma/Média</t>
  </si>
  <si>
    <t>Total por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</si>
</sst>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5" formatCode="_-* #,##0_-;\-* #,##0_-;_-* &quot;-&quot;??_-;_-@_-"/>
    <numFmt numFmtId="166" formatCode="00&quot;/&quot;00&quot;/&quot;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1" tint="0.14996795556505021"/>
      </right>
      <top style="medium">
        <color theme="0"/>
      </top>
      <bottom style="medium">
        <color theme="1" tint="0.14996795556505021"/>
      </bottom>
      <diagonal/>
    </border>
    <border>
      <left style="medium">
        <color theme="1" tint="0.14996795556505021"/>
      </left>
      <right style="medium">
        <color theme="0"/>
      </right>
      <top style="medium">
        <color theme="1" tint="0.14996795556505021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3" fontId="3" fillId="0" borderId="1" xfId="1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43" fontId="3" fillId="0" borderId="0" xfId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7" fillId="0" borderId="1" xfId="0" applyFont="1" applyBorder="1"/>
    <xf numFmtId="0" fontId="7" fillId="0" borderId="0" xfId="0" applyFont="1" applyAlignment="1">
      <alignment horizontal="center" vertical="center" wrapText="1"/>
    </xf>
    <xf numFmtId="43" fontId="3" fillId="0" borderId="1" xfId="1" applyFont="1" applyBorder="1"/>
    <xf numFmtId="43" fontId="3" fillId="0" borderId="0" xfId="0" applyNumberFormat="1" applyFont="1"/>
    <xf numFmtId="0" fontId="7" fillId="0" borderId="1" xfId="0" applyFont="1" applyBorder="1" applyAlignment="1">
      <alignment horizontal="left"/>
    </xf>
    <xf numFmtId="165" fontId="3" fillId="0" borderId="1" xfId="1" applyNumberFormat="1" applyFont="1" applyBorder="1"/>
    <xf numFmtId="9" fontId="3" fillId="0" borderId="1" xfId="1" applyNumberFormat="1" applyFont="1" applyBorder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164" fontId="3" fillId="4" borderId="14" xfId="0" applyNumberFormat="1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Fill="1"/>
    <xf numFmtId="0" fontId="3" fillId="4" borderId="9" xfId="0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43" fontId="3" fillId="4" borderId="9" xfId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0" fontId="3" fillId="4" borderId="17" xfId="0" applyFont="1" applyFill="1" applyBorder="1" applyAlignment="1" applyProtection="1">
      <alignment horizontal="center"/>
      <protection locked="0"/>
    </xf>
    <xf numFmtId="166" fontId="3" fillId="4" borderId="16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6" xfId="0" applyFont="1" applyFill="1" applyBorder="1" applyAlignment="1" applyProtection="1">
      <alignment horizontal="center"/>
      <protection locked="0"/>
    </xf>
    <xf numFmtId="44" fontId="8" fillId="4" borderId="16" xfId="0" applyNumberFormat="1" applyFont="1" applyFill="1" applyBorder="1" applyAlignment="1">
      <alignment horizontal="center"/>
    </xf>
    <xf numFmtId="44" fontId="3" fillId="4" borderId="17" xfId="2" applyFont="1" applyFill="1" applyBorder="1" applyAlignment="1" applyProtection="1">
      <alignment horizontal="center"/>
      <protection locked="0"/>
    </xf>
    <xf numFmtId="44" fontId="3" fillId="0" borderId="1" xfId="2" applyFont="1" applyBorder="1"/>
    <xf numFmtId="0" fontId="4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 defaultPivotStyle="PivotStyleLight16"/>
  <colors>
    <mruColors>
      <color rgb="FFCC9900"/>
      <color rgb="FF99FF66"/>
      <color rgb="FFFFFF00"/>
      <color rgb="FF66FF33"/>
      <color rgb="FFFF66FF"/>
      <color rgb="FF9966FF"/>
      <color rgb="FF000000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311672"/>
        <c:axId val="367311280"/>
      </c:barChart>
      <c:catAx>
        <c:axId val="36731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7311280"/>
        <c:crosses val="autoZero"/>
        <c:auto val="1"/>
        <c:lblAlgn val="ctr"/>
        <c:lblOffset val="100"/>
        <c:noMultiLvlLbl val="0"/>
      </c:catAx>
      <c:valAx>
        <c:axId val="3673112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6731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38100" cap="flat" cmpd="sng" algn="ctr">
      <a:solidFill>
        <a:schemeClr val="accent4"/>
      </a:solidFill>
      <a:prstDash val="sysDot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>
    <tabColor rgb="FFFF0000"/>
  </sheetPr>
  <sheetViews>
    <sheetView tabSelected="1" zoomScale="7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ci" refreshedDate="39748.045706365738" createdVersion="4" refreshedVersion="4" minRefreshableVersion="3" recordCount="30" xr:uid="{00000000-000A-0000-FFFF-FFFF03000000}">
  <cacheSource type="worksheet">
    <worksheetSource ref="A3:H33" sheet="07"/>
  </cacheSource>
  <cacheFields count="9">
    <cacheField name="Código" numFmtId="0">
      <sharedItems/>
    </cacheField>
    <cacheField name="Produtos" numFmtId="0">
      <sharedItems/>
    </cacheField>
    <cacheField name="Marcas" numFmtId="0">
      <sharedItems count="13">
        <s v="Suvinil"/>
        <s v="Portokoll"/>
        <s v="Eliane"/>
        <s v="Seves Glassblock"/>
        <s v="LUCASA"/>
        <s v="Ravena Deca"/>
        <s v="Bonatto"/>
        <s v="Construpor"/>
        <s v="Philips"/>
        <s v="Guardian"/>
        <s v="Lorenzetti"/>
        <s v="Koneco"/>
        <s v="JACUZZI"/>
      </sharedItems>
    </cacheField>
    <cacheField name="Cor" numFmtId="0">
      <sharedItems/>
    </cacheField>
    <cacheField name="Data da Venda" numFmtId="164">
      <sharedItems containsSemiMixedTypes="0" containsNonDate="0" containsDate="1" containsString="0" minDate="2016-06-03T00:00:00" maxDate="2016-06-25T00:00:00"/>
    </cacheField>
    <cacheField name="Data da Entrega" numFmtId="164">
      <sharedItems containsSemiMixedTypes="0" containsNonDate="0" containsDate="1" containsString="0" minDate="2016-06-09T00:00:00" maxDate="2016-07-01T00:00:00" count="9">
        <d v="2016-06-09T00:00:00"/>
        <d v="2016-06-13T00:00:00"/>
        <d v="2016-06-15T00:00:00"/>
        <d v="2016-06-18T00:00:00"/>
        <d v="2016-06-21T00:00:00"/>
        <d v="2016-06-24T00:00:00"/>
        <d v="2016-06-27T00:00:00"/>
        <d v="2016-06-30T00:00:00"/>
        <d v="2016-06-25T00:00:00"/>
      </sharedItems>
    </cacheField>
    <cacheField name="Valor da Compra" numFmtId="43">
      <sharedItems containsSemiMixedTypes="0" containsString="0" containsNumber="1" containsInteger="1" minValue="80" maxValue="3200"/>
    </cacheField>
    <cacheField name="Cliente" numFmtId="0">
      <sharedItems/>
    </cacheField>
    <cacheField name="Tipo Pagamento" numFmtId="0">
      <sharedItems count="2">
        <s v="Parcelado"/>
        <s v="À vi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A - 01"/>
    <s v="Tinta"/>
    <x v="0"/>
    <s v="Gelo"/>
    <d v="2016-06-03T00:00:00"/>
    <x v="0"/>
    <n v="650"/>
    <s v="Ana"/>
    <x v="0"/>
  </r>
  <r>
    <s v="A - 02"/>
    <s v="Argamassa"/>
    <x v="1"/>
    <s v="Branco"/>
    <d v="2016-06-06T00:00:00"/>
    <x v="1"/>
    <n v="150"/>
    <s v="José"/>
    <x v="1"/>
  </r>
  <r>
    <s v="A - 03"/>
    <s v="Piso"/>
    <x v="2"/>
    <s v="Bege"/>
    <d v="2016-06-09T00:00:00"/>
    <x v="2"/>
    <n v="1200"/>
    <s v="Paulo"/>
    <x v="0"/>
  </r>
  <r>
    <s v="A - 04"/>
    <s v="Revestimento"/>
    <x v="2"/>
    <s v="Marinho"/>
    <d v="2016-06-13T00:00:00"/>
    <x v="3"/>
    <n v="1200"/>
    <s v="Pedro"/>
    <x v="1"/>
  </r>
  <r>
    <s v="A - 05"/>
    <s v="Bloco de Vidro"/>
    <x v="3"/>
    <s v="Transparente"/>
    <d v="2016-06-15T00:00:00"/>
    <x v="4"/>
    <n v="450"/>
    <s v="André"/>
    <x v="0"/>
  </r>
  <r>
    <s v="A - 06"/>
    <s v="Porta"/>
    <x v="4"/>
    <s v="Marrom"/>
    <d v="2016-06-18T00:00:00"/>
    <x v="5"/>
    <n v="1250"/>
    <s v="Maria"/>
    <x v="1"/>
  </r>
  <r>
    <s v="A - 07"/>
    <s v="Janela"/>
    <x v="4"/>
    <s v="Marrom"/>
    <d v="2016-06-21T00:00:00"/>
    <x v="6"/>
    <n v="850"/>
    <s v="Luzia"/>
    <x v="0"/>
  </r>
  <r>
    <s v="A - 08"/>
    <s v="Vaso"/>
    <x v="5"/>
    <s v="Branco"/>
    <d v="2016-06-03T00:00:00"/>
    <x v="0"/>
    <n v="270"/>
    <s v="Rita"/>
    <x v="1"/>
  </r>
  <r>
    <s v="A - 09"/>
    <s v="Pia"/>
    <x v="6"/>
    <s v="Gelo"/>
    <d v="2016-06-06T00:00:00"/>
    <x v="1"/>
    <n v="760"/>
    <s v="Rute"/>
    <x v="0"/>
  </r>
  <r>
    <s v="A - 10"/>
    <s v="Fechadura"/>
    <x v="7"/>
    <s v="Fosca"/>
    <d v="2016-06-09T00:00:00"/>
    <x v="2"/>
    <n v="580"/>
    <s v="Eva"/>
    <x v="1"/>
  </r>
  <r>
    <s v="A - 12"/>
    <s v="Abajur"/>
    <x v="8"/>
    <s v="Branco"/>
    <d v="2016-06-13T00:00:00"/>
    <x v="3"/>
    <n v="160"/>
    <s v="Paula"/>
    <x v="0"/>
  </r>
  <r>
    <s v="A - 12"/>
    <s v="Espelho"/>
    <x v="9"/>
    <s v="Moldura"/>
    <d v="2016-06-15T00:00:00"/>
    <x v="4"/>
    <n v="300"/>
    <s v="Carolina"/>
    <x v="1"/>
  </r>
  <r>
    <s v="A - 13"/>
    <s v="Chuveiro"/>
    <x v="10"/>
    <s v="Alumínio"/>
    <d v="2016-06-18T00:00:00"/>
    <x v="5"/>
    <n v="80"/>
    <s v="Antonio"/>
    <x v="0"/>
  </r>
  <r>
    <s v="A - 14"/>
    <s v="Aquecedor"/>
    <x v="11"/>
    <s v="Branco"/>
    <d v="2016-06-21T00:00:00"/>
    <x v="6"/>
    <n v="600"/>
    <s v="Antonia"/>
    <x v="1"/>
  </r>
  <r>
    <s v="A - 15"/>
    <s v="Banheira"/>
    <x v="12"/>
    <s v="Branco"/>
    <d v="2016-06-24T00:00:00"/>
    <x v="7"/>
    <n v="3000"/>
    <s v="Amélia"/>
    <x v="0"/>
  </r>
  <r>
    <s v="A - 01"/>
    <s v="Tinta"/>
    <x v="0"/>
    <s v="Gelo"/>
    <d v="2016-06-03T00:00:00"/>
    <x v="0"/>
    <n v="650"/>
    <s v="Emília"/>
    <x v="1"/>
  </r>
  <r>
    <s v="A - 02"/>
    <s v="Argamassa"/>
    <x v="1"/>
    <s v="Branco"/>
    <d v="2016-06-06T00:00:00"/>
    <x v="1"/>
    <n v="180"/>
    <s v="Emílio"/>
    <x v="0"/>
  </r>
  <r>
    <s v="A - 03"/>
    <s v="Piso"/>
    <x v="2"/>
    <s v="Bege"/>
    <d v="2016-06-09T00:00:00"/>
    <x v="2"/>
    <n v="1300"/>
    <s v="Adão"/>
    <x v="1"/>
  </r>
  <r>
    <s v="A - 04"/>
    <s v="Revestimento"/>
    <x v="2"/>
    <s v="Marinho"/>
    <d v="2016-06-13T00:00:00"/>
    <x v="3"/>
    <n v="1210"/>
    <s v="Abel"/>
    <x v="0"/>
  </r>
  <r>
    <s v="A - 05"/>
    <s v="Bloco de Vidro"/>
    <x v="3"/>
    <s v="Transparente"/>
    <d v="2016-06-15T00:00:00"/>
    <x v="4"/>
    <n v="500"/>
    <s v="Sofia"/>
    <x v="1"/>
  </r>
  <r>
    <s v="A - 06"/>
    <s v="Porta"/>
    <x v="4"/>
    <s v="Marrom"/>
    <d v="2016-06-18T00:00:00"/>
    <x v="5"/>
    <n v="1300"/>
    <s v="Cristina"/>
    <x v="0"/>
  </r>
  <r>
    <s v="A - 07"/>
    <s v="Janela"/>
    <x v="4"/>
    <s v="Marrom"/>
    <d v="2016-06-21T00:00:00"/>
    <x v="6"/>
    <n v="900"/>
    <s v="Rafael"/>
    <x v="1"/>
  </r>
  <r>
    <s v="A - 08"/>
    <s v="Vaso"/>
    <x v="5"/>
    <s v="Branco"/>
    <d v="2016-06-03T00:00:00"/>
    <x v="0"/>
    <n v="300"/>
    <s v="Ricardo"/>
    <x v="0"/>
  </r>
  <r>
    <s v="A - 09"/>
    <s v="Pia"/>
    <x v="6"/>
    <s v="Gelo"/>
    <d v="2016-06-06T00:00:00"/>
    <x v="1"/>
    <n v="800"/>
    <s v="Lourenço"/>
    <x v="1"/>
  </r>
  <r>
    <s v="A - 10"/>
    <s v="Fechadura"/>
    <x v="7"/>
    <s v="Fosca"/>
    <d v="2016-06-09T00:00:00"/>
    <x v="2"/>
    <n v="650"/>
    <s v="Lourival"/>
    <x v="0"/>
  </r>
  <r>
    <s v="A - 12"/>
    <s v="Abajur"/>
    <x v="8"/>
    <s v="Branco"/>
    <d v="2016-06-13T00:00:00"/>
    <x v="3"/>
    <n v="240"/>
    <s v="Henrique"/>
    <x v="1"/>
  </r>
  <r>
    <s v="A - 12"/>
    <s v="Espelho"/>
    <x v="9"/>
    <s v="Moldura"/>
    <d v="2016-06-15T00:00:00"/>
    <x v="4"/>
    <n v="312"/>
    <s v="Rui"/>
    <x v="0"/>
  </r>
  <r>
    <s v="A - 13"/>
    <s v="Chuveiro"/>
    <x v="10"/>
    <s v="Alumínio"/>
    <d v="2016-06-18T00:00:00"/>
    <x v="5"/>
    <n v="120"/>
    <s v="Ansemo"/>
    <x v="1"/>
  </r>
  <r>
    <s v="A - 14"/>
    <s v="Aquecedor"/>
    <x v="11"/>
    <s v="Branco"/>
    <d v="2016-06-21T00:00:00"/>
    <x v="8"/>
    <n v="750"/>
    <s v="Silvio"/>
    <x v="0"/>
  </r>
  <r>
    <s v="A - 15"/>
    <s v="Banheira"/>
    <x v="12"/>
    <s v="Branco"/>
    <d v="2016-06-24T00:00:00"/>
    <x v="7"/>
    <n v="3200"/>
    <s v="Ros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D7" firstHeaderRow="1" firstDataRow="2" firstDataCol="1" rowPageCount="1" colPageCount="1"/>
  <pivotFields count="9">
    <pivotField compact="0" outline="0" showAll="0"/>
    <pivotField compact="0" outline="0" showAll="0"/>
    <pivotField axis="axisRow" compact="0" outline="0" showAll="0">
      <items count="14">
        <item x="6"/>
        <item x="7"/>
        <item x="2"/>
        <item x="9"/>
        <item x="12"/>
        <item x="11"/>
        <item x="10"/>
        <item x="4"/>
        <item x="8"/>
        <item x="1"/>
        <item x="5"/>
        <item x="3"/>
        <item x="0"/>
        <item t="default"/>
      </items>
    </pivotField>
    <pivotField compact="0" outline="0" showAll="0"/>
    <pivotField compact="0" numFmtId="164" outline="0" showAll="0"/>
    <pivotField axis="axisPage" compact="0" numFmtId="164" outline="0" showAll="0">
      <items count="10">
        <item x="0"/>
        <item x="1"/>
        <item x="2"/>
        <item x="3"/>
        <item x="4"/>
        <item x="5"/>
        <item x="8"/>
        <item x="6"/>
        <item x="7"/>
        <item t="default"/>
      </items>
    </pivotField>
    <pivotField dataField="1" compact="0" numFmtId="43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 v="2"/>
    </i>
    <i>
      <x v="8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5" item="3" hier="-1"/>
  </pageFields>
  <dataFields count="1">
    <dataField name="Soma de Valor da Compr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E15" sqref="E15"/>
    </sheetView>
  </sheetViews>
  <sheetFormatPr defaultColWidth="8.85546875" defaultRowHeight="15" x14ac:dyDescent="0.2"/>
  <cols>
    <col min="1" max="1" width="11.7109375" style="1" customWidth="1"/>
    <col min="2" max="2" width="17.28515625" style="1" customWidth="1"/>
    <col min="3" max="3" width="15.140625" style="1" bestFit="1" customWidth="1"/>
    <col min="4" max="16384" width="8.85546875" style="1"/>
  </cols>
  <sheetData>
    <row r="1" spans="1:3" ht="20.25" x14ac:dyDescent="0.3">
      <c r="A1" s="52" t="s">
        <v>96</v>
      </c>
      <c r="B1" s="52"/>
      <c r="C1" s="52"/>
    </row>
    <row r="2" spans="1:3" ht="15.75" x14ac:dyDescent="0.25">
      <c r="A2" s="18" t="s">
        <v>1</v>
      </c>
      <c r="B2" s="18" t="s">
        <v>35</v>
      </c>
      <c r="C2" s="18" t="s">
        <v>36</v>
      </c>
    </row>
    <row r="3" spans="1:3" x14ac:dyDescent="0.2">
      <c r="A3" s="2" t="s">
        <v>2</v>
      </c>
      <c r="B3" s="2" t="s">
        <v>17</v>
      </c>
      <c r="C3" s="2" t="s">
        <v>37</v>
      </c>
    </row>
    <row r="4" spans="1:3" x14ac:dyDescent="0.2">
      <c r="A4" s="2" t="s">
        <v>3</v>
      </c>
      <c r="B4" s="2" t="s">
        <v>18</v>
      </c>
      <c r="C4" s="2" t="s">
        <v>42</v>
      </c>
    </row>
    <row r="5" spans="1:3" x14ac:dyDescent="0.2">
      <c r="A5" s="2" t="s">
        <v>4</v>
      </c>
      <c r="B5" s="2" t="s">
        <v>19</v>
      </c>
      <c r="C5" s="2" t="s">
        <v>38</v>
      </c>
    </row>
    <row r="6" spans="1:3" x14ac:dyDescent="0.2">
      <c r="A6" s="2" t="s">
        <v>5</v>
      </c>
      <c r="B6" s="2" t="s">
        <v>20</v>
      </c>
      <c r="C6" s="2" t="s">
        <v>39</v>
      </c>
    </row>
    <row r="7" spans="1:3" x14ac:dyDescent="0.2">
      <c r="A7" s="2" t="s">
        <v>6</v>
      </c>
      <c r="B7" s="2" t="s">
        <v>21</v>
      </c>
      <c r="C7" s="2" t="s">
        <v>40</v>
      </c>
    </row>
    <row r="8" spans="1:3" x14ac:dyDescent="0.2">
      <c r="A8" s="2" t="s">
        <v>7</v>
      </c>
      <c r="B8" s="2" t="s">
        <v>22</v>
      </c>
      <c r="C8" s="2" t="s">
        <v>41</v>
      </c>
    </row>
    <row r="9" spans="1:3" x14ac:dyDescent="0.2">
      <c r="A9" s="2" t="s">
        <v>8</v>
      </c>
      <c r="B9" s="2" t="s">
        <v>23</v>
      </c>
      <c r="C9" s="2" t="s">
        <v>41</v>
      </c>
    </row>
    <row r="10" spans="1:3" x14ac:dyDescent="0.2">
      <c r="A10" s="2" t="s">
        <v>9</v>
      </c>
      <c r="B10" s="2" t="s">
        <v>24</v>
      </c>
      <c r="C10" s="2" t="s">
        <v>42</v>
      </c>
    </row>
    <row r="11" spans="1:3" x14ac:dyDescent="0.2">
      <c r="A11" s="2" t="s">
        <v>10</v>
      </c>
      <c r="B11" s="2" t="s">
        <v>25</v>
      </c>
      <c r="C11" s="2" t="s">
        <v>37</v>
      </c>
    </row>
    <row r="12" spans="1:3" x14ac:dyDescent="0.2">
      <c r="A12" s="2" t="s">
        <v>11</v>
      </c>
      <c r="B12" s="2" t="s">
        <v>26</v>
      </c>
      <c r="C12" s="2" t="s">
        <v>43</v>
      </c>
    </row>
    <row r="13" spans="1:3" x14ac:dyDescent="0.2">
      <c r="A13" s="2" t="s">
        <v>12</v>
      </c>
      <c r="B13" s="2" t="s">
        <v>27</v>
      </c>
      <c r="C13" s="2" t="s">
        <v>42</v>
      </c>
    </row>
    <row r="14" spans="1:3" x14ac:dyDescent="0.2">
      <c r="A14" s="2" t="s">
        <v>13</v>
      </c>
      <c r="B14" s="2" t="s">
        <v>28</v>
      </c>
      <c r="C14" s="2" t="s">
        <v>44</v>
      </c>
    </row>
    <row r="15" spans="1:3" x14ac:dyDescent="0.2">
      <c r="A15" s="2" t="s">
        <v>14</v>
      </c>
      <c r="B15" s="2" t="s">
        <v>29</v>
      </c>
      <c r="C15" s="2" t="s">
        <v>92</v>
      </c>
    </row>
    <row r="16" spans="1:3" x14ac:dyDescent="0.2">
      <c r="A16" s="2" t="s">
        <v>15</v>
      </c>
      <c r="B16" s="2" t="s">
        <v>30</v>
      </c>
      <c r="C16" s="2" t="s">
        <v>42</v>
      </c>
    </row>
    <row r="17" spans="1:3" x14ac:dyDescent="0.2">
      <c r="A17" s="2" t="s">
        <v>16</v>
      </c>
      <c r="B17" s="2" t="s">
        <v>31</v>
      </c>
      <c r="C17" s="2" t="s">
        <v>42</v>
      </c>
    </row>
  </sheetData>
  <mergeCells count="1">
    <mergeCell ref="A1:C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  <headerFooter>
    <oddHeader>&amp;CMacros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zoomScale="90" zoomScaleNormal="90" workbookViewId="0">
      <selection activeCell="L6" sqref="L6"/>
    </sheetView>
  </sheetViews>
  <sheetFormatPr defaultColWidth="17.85546875" defaultRowHeight="15" x14ac:dyDescent="0.2"/>
  <cols>
    <col min="1" max="1" width="16.28515625" style="1" bestFit="1" customWidth="1"/>
    <col min="2" max="2" width="14.85546875" style="1" bestFit="1" customWidth="1"/>
    <col min="3" max="3" width="12.85546875" style="1" customWidth="1"/>
    <col min="4" max="4" width="14.140625" style="1" customWidth="1"/>
    <col min="5" max="5" width="13.140625" style="1" customWidth="1"/>
    <col min="6" max="6" width="10.5703125" style="1" bestFit="1" customWidth="1"/>
    <col min="7" max="7" width="17.140625" style="1" customWidth="1"/>
    <col min="8" max="8" width="5.85546875" style="1" customWidth="1"/>
    <col min="9" max="9" width="12.28515625" style="1" bestFit="1" customWidth="1"/>
    <col min="10" max="11" width="11.5703125" style="1" bestFit="1" customWidth="1"/>
    <col min="12" max="16384" width="17.85546875" style="1"/>
  </cols>
  <sheetData>
    <row r="1" spans="1:11" ht="26.25" x14ac:dyDescent="0.4">
      <c r="A1" s="56" t="s">
        <v>98</v>
      </c>
      <c r="B1" s="57"/>
      <c r="C1" s="57"/>
      <c r="D1" s="57"/>
      <c r="E1" s="57"/>
      <c r="F1" s="57"/>
      <c r="G1" s="58"/>
    </row>
    <row r="2" spans="1:11" s="8" customFormat="1" ht="16.899999999999999" customHeight="1" x14ac:dyDescent="0.25">
      <c r="A2" s="54"/>
      <c r="B2" s="54"/>
      <c r="C2" s="54"/>
      <c r="D2" s="54"/>
      <c r="E2" s="54"/>
      <c r="F2" s="54"/>
      <c r="G2" s="55"/>
    </row>
    <row r="3" spans="1:11" s="3" customFormat="1" ht="36" x14ac:dyDescent="0.25">
      <c r="A3" s="7" t="s">
        <v>35</v>
      </c>
      <c r="B3" s="7" t="s">
        <v>36</v>
      </c>
      <c r="C3" s="7" t="s">
        <v>46</v>
      </c>
      <c r="D3" s="7" t="s">
        <v>47</v>
      </c>
      <c r="E3" s="7" t="s">
        <v>97</v>
      </c>
      <c r="F3" s="7" t="s">
        <v>48</v>
      </c>
      <c r="G3" s="7" t="s">
        <v>81</v>
      </c>
      <c r="I3" s="53" t="s">
        <v>85</v>
      </c>
      <c r="J3" s="53"/>
    </row>
    <row r="4" spans="1:11" ht="15.75" x14ac:dyDescent="0.25">
      <c r="A4" s="4" t="s">
        <v>17</v>
      </c>
      <c r="B4" s="4" t="s">
        <v>37</v>
      </c>
      <c r="C4" s="5">
        <f ca="1">TODAY()</f>
        <v>43223</v>
      </c>
      <c r="D4" s="5">
        <f ca="1">WORKDAY.INTL(C4,5)</f>
        <v>43230</v>
      </c>
      <c r="E4" s="6">
        <v>650</v>
      </c>
      <c r="F4" s="4" t="s">
        <v>49</v>
      </c>
      <c r="G4" s="4" t="s">
        <v>79</v>
      </c>
      <c r="I4"/>
    </row>
    <row r="5" spans="1:11" ht="15.75" x14ac:dyDescent="0.25">
      <c r="A5" s="4" t="s">
        <v>18</v>
      </c>
      <c r="B5" s="4" t="s">
        <v>42</v>
      </c>
      <c r="C5" s="5">
        <f t="shared" ref="C5:C22" ca="1" si="0">TODAY()</f>
        <v>43223</v>
      </c>
      <c r="D5" s="5">
        <f t="shared" ref="D5:D22" ca="1" si="1">WORKDAY.INTL(C5,5)</f>
        <v>43230</v>
      </c>
      <c r="E5" s="6">
        <v>150</v>
      </c>
      <c r="F5" s="4" t="s">
        <v>50</v>
      </c>
      <c r="G5" s="4" t="s">
        <v>80</v>
      </c>
      <c r="I5" s="22" t="s">
        <v>79</v>
      </c>
      <c r="J5" s="20">
        <f>SUMIF($G$4:$G$22,I5,$E$4:$E$22)</f>
        <v>8470</v>
      </c>
    </row>
    <row r="6" spans="1:11" ht="15.75" x14ac:dyDescent="0.25">
      <c r="A6" s="4" t="s">
        <v>19</v>
      </c>
      <c r="B6" s="4" t="s">
        <v>38</v>
      </c>
      <c r="C6" s="5">
        <f t="shared" ca="1" si="0"/>
        <v>43223</v>
      </c>
      <c r="D6" s="5">
        <f t="shared" ca="1" si="1"/>
        <v>43230</v>
      </c>
      <c r="E6" s="6">
        <v>1200</v>
      </c>
      <c r="F6" s="4" t="s">
        <v>51</v>
      </c>
      <c r="G6" s="4" t="s">
        <v>79</v>
      </c>
      <c r="I6" s="22" t="s">
        <v>80</v>
      </c>
      <c r="J6" s="20">
        <f>SUMIF($G$4:$G$22,I6,$E$4:$E$22)</f>
        <v>6300</v>
      </c>
    </row>
    <row r="7" spans="1:11" x14ac:dyDescent="0.2">
      <c r="A7" s="4" t="s">
        <v>20</v>
      </c>
      <c r="B7" s="4" t="s">
        <v>39</v>
      </c>
      <c r="C7" s="5">
        <f t="shared" ca="1" si="0"/>
        <v>43223</v>
      </c>
      <c r="D7" s="5">
        <f t="shared" ca="1" si="1"/>
        <v>43230</v>
      </c>
      <c r="E7" s="6">
        <v>1200</v>
      </c>
      <c r="F7" s="4" t="s">
        <v>52</v>
      </c>
      <c r="G7" s="4" t="s">
        <v>80</v>
      </c>
      <c r="J7" s="21"/>
    </row>
    <row r="8" spans="1:11" x14ac:dyDescent="0.2">
      <c r="A8" s="4" t="s">
        <v>21</v>
      </c>
      <c r="B8" s="4" t="s">
        <v>40</v>
      </c>
      <c r="C8" s="5">
        <f t="shared" ca="1" si="0"/>
        <v>43223</v>
      </c>
      <c r="D8" s="5">
        <f t="shared" ca="1" si="1"/>
        <v>43230</v>
      </c>
      <c r="E8" s="6">
        <v>450</v>
      </c>
      <c r="F8" s="4" t="s">
        <v>53</v>
      </c>
      <c r="G8" s="4" t="s">
        <v>79</v>
      </c>
    </row>
    <row r="9" spans="1:11" x14ac:dyDescent="0.2">
      <c r="A9" s="4" t="s">
        <v>22</v>
      </c>
      <c r="B9" s="4" t="s">
        <v>41</v>
      </c>
      <c r="C9" s="5">
        <f t="shared" ca="1" si="0"/>
        <v>43223</v>
      </c>
      <c r="D9" s="5">
        <f t="shared" ca="1" si="1"/>
        <v>43230</v>
      </c>
      <c r="E9" s="6">
        <v>1250</v>
      </c>
      <c r="F9" s="4" t="s">
        <v>54</v>
      </c>
      <c r="G9" s="4" t="s">
        <v>80</v>
      </c>
    </row>
    <row r="10" spans="1:11" x14ac:dyDescent="0.2">
      <c r="A10" s="4" t="s">
        <v>23</v>
      </c>
      <c r="B10" s="4" t="s">
        <v>41</v>
      </c>
      <c r="C10" s="5">
        <f t="shared" ca="1" si="0"/>
        <v>43223</v>
      </c>
      <c r="D10" s="5">
        <f t="shared" ca="1" si="1"/>
        <v>43230</v>
      </c>
      <c r="E10" s="6">
        <v>850</v>
      </c>
      <c r="F10" s="4" t="s">
        <v>55</v>
      </c>
      <c r="G10" s="4" t="s">
        <v>79</v>
      </c>
      <c r="I10" s="4" t="s">
        <v>79</v>
      </c>
      <c r="J10" s="2" t="s">
        <v>37</v>
      </c>
      <c r="K10" s="20">
        <f>SUMIFS($E$4:$E$22,$G$4:$G$22,I10,$B$4:$B$22,J10)</f>
        <v>1150</v>
      </c>
    </row>
    <row r="11" spans="1:11" x14ac:dyDescent="0.2">
      <c r="A11" s="4" t="s">
        <v>24</v>
      </c>
      <c r="B11" s="4" t="s">
        <v>42</v>
      </c>
      <c r="C11" s="5">
        <f t="shared" ca="1" si="0"/>
        <v>43223</v>
      </c>
      <c r="D11" s="5">
        <f t="shared" ca="1" si="1"/>
        <v>43230</v>
      </c>
      <c r="E11" s="6">
        <v>270</v>
      </c>
      <c r="F11" s="4" t="s">
        <v>56</v>
      </c>
      <c r="G11" s="4" t="s">
        <v>80</v>
      </c>
      <c r="I11" s="4" t="s">
        <v>80</v>
      </c>
      <c r="J11" s="4" t="s">
        <v>42</v>
      </c>
      <c r="K11" s="20">
        <f>SUMIFS($E$4:$E$22,$G$4:$G$22,I11,$B$4:$B$22,J11)</f>
        <v>1020</v>
      </c>
    </row>
    <row r="12" spans="1:11" x14ac:dyDescent="0.2">
      <c r="A12" s="4" t="s">
        <v>25</v>
      </c>
      <c r="B12" s="4" t="s">
        <v>37</v>
      </c>
      <c r="C12" s="5">
        <f t="shared" ca="1" si="0"/>
        <v>43223</v>
      </c>
      <c r="D12" s="5">
        <f t="shared" ca="1" si="1"/>
        <v>43230</v>
      </c>
      <c r="E12" s="6">
        <v>500</v>
      </c>
      <c r="F12" s="4" t="s">
        <v>57</v>
      </c>
      <c r="G12" s="4" t="s">
        <v>79</v>
      </c>
    </row>
    <row r="13" spans="1:11" x14ac:dyDescent="0.2">
      <c r="A13" s="4" t="s">
        <v>26</v>
      </c>
      <c r="B13" s="4" t="s">
        <v>43</v>
      </c>
      <c r="C13" s="5">
        <f t="shared" ca="1" si="0"/>
        <v>43223</v>
      </c>
      <c r="D13" s="5">
        <f t="shared" ca="1" si="1"/>
        <v>43230</v>
      </c>
      <c r="E13" s="6">
        <v>580</v>
      </c>
      <c r="F13" s="4" t="s">
        <v>58</v>
      </c>
      <c r="G13" s="4" t="s">
        <v>80</v>
      </c>
    </row>
    <row r="14" spans="1:11" x14ac:dyDescent="0.2">
      <c r="A14" s="4" t="s">
        <v>27</v>
      </c>
      <c r="B14" s="4" t="s">
        <v>42</v>
      </c>
      <c r="C14" s="5">
        <f t="shared" ca="1" si="0"/>
        <v>43223</v>
      </c>
      <c r="D14" s="5">
        <f t="shared" ca="1" si="1"/>
        <v>43230</v>
      </c>
      <c r="E14" s="6">
        <v>120</v>
      </c>
      <c r="F14" s="4" t="s">
        <v>59</v>
      </c>
      <c r="G14" s="4" t="s">
        <v>79</v>
      </c>
    </row>
    <row r="15" spans="1:11" x14ac:dyDescent="0.2">
      <c r="A15" s="4" t="s">
        <v>28</v>
      </c>
      <c r="B15" s="4" t="s">
        <v>44</v>
      </c>
      <c r="C15" s="5">
        <f t="shared" ca="1" si="0"/>
        <v>43223</v>
      </c>
      <c r="D15" s="5">
        <f t="shared" ca="1" si="1"/>
        <v>43230</v>
      </c>
      <c r="E15" s="6">
        <v>300</v>
      </c>
      <c r="F15" s="4" t="s">
        <v>60</v>
      </c>
      <c r="G15" s="4" t="s">
        <v>80</v>
      </c>
    </row>
    <row r="16" spans="1:11" x14ac:dyDescent="0.2">
      <c r="A16" s="4" t="s">
        <v>29</v>
      </c>
      <c r="B16" s="4" t="s">
        <v>45</v>
      </c>
      <c r="C16" s="5">
        <f t="shared" ca="1" si="0"/>
        <v>43223</v>
      </c>
      <c r="D16" s="5">
        <f t="shared" ca="1" si="1"/>
        <v>43230</v>
      </c>
      <c r="E16" s="6">
        <v>80</v>
      </c>
      <c r="F16" s="4" t="s">
        <v>61</v>
      </c>
      <c r="G16" s="4" t="s">
        <v>79</v>
      </c>
    </row>
    <row r="17" spans="1:7" x14ac:dyDescent="0.2">
      <c r="A17" s="4" t="s">
        <v>30</v>
      </c>
      <c r="B17" s="4" t="s">
        <v>42</v>
      </c>
      <c r="C17" s="5">
        <f t="shared" ca="1" si="0"/>
        <v>43223</v>
      </c>
      <c r="D17" s="5">
        <f t="shared" ca="1" si="1"/>
        <v>43230</v>
      </c>
      <c r="E17" s="6">
        <v>600</v>
      </c>
      <c r="F17" s="4" t="s">
        <v>62</v>
      </c>
      <c r="G17" s="4" t="s">
        <v>80</v>
      </c>
    </row>
    <row r="18" spans="1:7" x14ac:dyDescent="0.2">
      <c r="A18" s="4" t="s">
        <v>31</v>
      </c>
      <c r="B18" s="4" t="s">
        <v>42</v>
      </c>
      <c r="C18" s="5">
        <f t="shared" ca="1" si="0"/>
        <v>43223</v>
      </c>
      <c r="D18" s="5">
        <f t="shared" ca="1" si="1"/>
        <v>43230</v>
      </c>
      <c r="E18" s="6">
        <v>3000</v>
      </c>
      <c r="F18" s="4" t="s">
        <v>63</v>
      </c>
      <c r="G18" s="4" t="s">
        <v>79</v>
      </c>
    </row>
    <row r="19" spans="1:7" x14ac:dyDescent="0.2">
      <c r="A19" s="4" t="s">
        <v>17</v>
      </c>
      <c r="B19" s="4" t="s">
        <v>37</v>
      </c>
      <c r="C19" s="5">
        <f t="shared" ca="1" si="0"/>
        <v>43223</v>
      </c>
      <c r="D19" s="5">
        <f t="shared" ca="1" si="1"/>
        <v>43230</v>
      </c>
      <c r="E19" s="6">
        <v>650</v>
      </c>
      <c r="F19" s="4" t="s">
        <v>64</v>
      </c>
      <c r="G19" s="4" t="s">
        <v>80</v>
      </c>
    </row>
    <row r="20" spans="1:7" x14ac:dyDescent="0.2">
      <c r="A20" s="4" t="s">
        <v>18</v>
      </c>
      <c r="B20" s="4" t="s">
        <v>42</v>
      </c>
      <c r="C20" s="5">
        <f t="shared" ca="1" si="0"/>
        <v>43223</v>
      </c>
      <c r="D20" s="5">
        <f t="shared" ca="1" si="1"/>
        <v>43230</v>
      </c>
      <c r="E20" s="6">
        <v>500</v>
      </c>
      <c r="F20" s="4" t="s">
        <v>65</v>
      </c>
      <c r="G20" s="4" t="s">
        <v>79</v>
      </c>
    </row>
    <row r="21" spans="1:7" x14ac:dyDescent="0.2">
      <c r="A21" s="4" t="s">
        <v>19</v>
      </c>
      <c r="B21" s="4" t="s">
        <v>38</v>
      </c>
      <c r="C21" s="5">
        <f t="shared" ca="1" si="0"/>
        <v>43223</v>
      </c>
      <c r="D21" s="5">
        <f t="shared" ca="1" si="1"/>
        <v>43230</v>
      </c>
      <c r="E21" s="6">
        <v>1300</v>
      </c>
      <c r="F21" s="4" t="s">
        <v>66</v>
      </c>
      <c r="G21" s="4" t="s">
        <v>80</v>
      </c>
    </row>
    <row r="22" spans="1:7" x14ac:dyDescent="0.2">
      <c r="A22" s="4" t="s">
        <v>20</v>
      </c>
      <c r="B22" s="4" t="s">
        <v>39</v>
      </c>
      <c r="C22" s="5">
        <f t="shared" ca="1" si="0"/>
        <v>43223</v>
      </c>
      <c r="D22" s="5">
        <f t="shared" ca="1" si="1"/>
        <v>43230</v>
      </c>
      <c r="E22" s="6">
        <v>1120</v>
      </c>
      <c r="F22" s="4" t="s">
        <v>67</v>
      </c>
      <c r="G22" s="4" t="s">
        <v>79</v>
      </c>
    </row>
  </sheetData>
  <mergeCells count="3">
    <mergeCell ref="I3:J3"/>
    <mergeCell ref="A2:G2"/>
    <mergeCell ref="A1:G1"/>
  </mergeCells>
  <printOptions horizontalCentered="1" verticalCentered="1"/>
  <pageMargins left="0.11811023622047245" right="0.11811023622047245" top="0.78740157480314965" bottom="0.78740157480314965" header="0.31496062992125984" footer="0.31496062992125984"/>
  <pageSetup paperSize="9" orientation="landscape" horizontalDpi="300" verticalDpi="300" r:id="rId1"/>
  <headerFooter>
    <oddHeader>&amp;CMacros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22"/>
  <sheetViews>
    <sheetView zoomScale="90" zoomScaleNormal="90" workbookViewId="0">
      <selection activeCell="K20" sqref="K20"/>
    </sheetView>
  </sheetViews>
  <sheetFormatPr defaultColWidth="17.85546875" defaultRowHeight="15" x14ac:dyDescent="0.2"/>
  <cols>
    <col min="1" max="1" width="10.85546875" style="1" bestFit="1" customWidth="1"/>
    <col min="2" max="2" width="16.28515625" style="1" bestFit="1" customWidth="1"/>
    <col min="3" max="3" width="14.85546875" style="1" bestFit="1" customWidth="1"/>
    <col min="4" max="4" width="13.28515625" style="1" customWidth="1"/>
    <col min="5" max="5" width="10.5703125" style="1" customWidth="1"/>
    <col min="6" max="6" width="11.85546875" style="1" customWidth="1"/>
    <col min="7" max="7" width="10.5703125" style="1" bestFit="1" customWidth="1"/>
    <col min="8" max="8" width="16.28515625" style="1" customWidth="1"/>
    <col min="9" max="9" width="8" style="1" customWidth="1"/>
    <col min="10" max="10" width="16.7109375" style="1" bestFit="1" customWidth="1"/>
    <col min="11" max="11" width="17.85546875" style="1"/>
    <col min="12" max="12" width="8.42578125" style="1" customWidth="1"/>
    <col min="13" max="16384" width="17.85546875" style="1"/>
  </cols>
  <sheetData>
    <row r="1" spans="1:12" ht="26.25" x14ac:dyDescent="0.4">
      <c r="A1" s="59" t="s">
        <v>99</v>
      </c>
      <c r="B1" s="60"/>
      <c r="C1" s="60"/>
      <c r="D1" s="60"/>
      <c r="E1" s="60"/>
      <c r="F1" s="60"/>
      <c r="G1" s="60"/>
      <c r="H1" s="61"/>
    </row>
    <row r="2" spans="1:12" s="8" customFormat="1" ht="16.899999999999999" customHeight="1" x14ac:dyDescent="0.25">
      <c r="A2" s="62"/>
      <c r="B2" s="54"/>
      <c r="C2" s="54"/>
      <c r="D2" s="54"/>
      <c r="E2" s="54"/>
      <c r="F2" s="54"/>
      <c r="G2" s="54"/>
      <c r="H2" s="55"/>
    </row>
    <row r="3" spans="1:12" s="3" customFormat="1" ht="72" x14ac:dyDescent="0.25">
      <c r="A3" s="7" t="s">
        <v>1</v>
      </c>
      <c r="B3" s="7" t="s">
        <v>35</v>
      </c>
      <c r="C3" s="7" t="s">
        <v>36</v>
      </c>
      <c r="D3" s="7" t="s">
        <v>46</v>
      </c>
      <c r="E3" s="7" t="s">
        <v>47</v>
      </c>
      <c r="F3" s="7" t="s">
        <v>97</v>
      </c>
      <c r="G3" s="7" t="s">
        <v>48</v>
      </c>
      <c r="H3" s="7" t="s">
        <v>81</v>
      </c>
      <c r="J3" s="53" t="s">
        <v>85</v>
      </c>
      <c r="K3" s="53"/>
    </row>
    <row r="4" spans="1:12" ht="15.75" x14ac:dyDescent="0.25">
      <c r="A4" s="4" t="s">
        <v>2</v>
      </c>
      <c r="B4" s="4" t="s">
        <v>17</v>
      </c>
      <c r="C4" s="4" t="s">
        <v>37</v>
      </c>
      <c r="D4" s="5">
        <f ca="1">TODAY()</f>
        <v>43223</v>
      </c>
      <c r="E4" s="5">
        <f ca="1">WORKDAY.INTL(D4,5)</f>
        <v>43230</v>
      </c>
      <c r="F4" s="6">
        <v>650</v>
      </c>
      <c r="G4" s="4" t="s">
        <v>49</v>
      </c>
      <c r="H4" s="4" t="s">
        <v>79</v>
      </c>
      <c r="J4"/>
    </row>
    <row r="5" spans="1:12" ht="15.75" x14ac:dyDescent="0.25">
      <c r="A5" s="4" t="s">
        <v>3</v>
      </c>
      <c r="B5" s="4" t="s">
        <v>18</v>
      </c>
      <c r="C5" s="4" t="s">
        <v>42</v>
      </c>
      <c r="D5" s="5">
        <f t="shared" ref="D5:D22" ca="1" si="0">TODAY()</f>
        <v>43223</v>
      </c>
      <c r="E5" s="5">
        <f t="shared" ref="E5:E22" ca="1" si="1">WORKDAY.INTL(D5,5)</f>
        <v>43230</v>
      </c>
      <c r="F5" s="6">
        <v>150</v>
      </c>
      <c r="G5" s="4" t="s">
        <v>50</v>
      </c>
      <c r="H5" s="4" t="s">
        <v>80</v>
      </c>
      <c r="J5" s="22" t="s">
        <v>79</v>
      </c>
      <c r="K5" s="23">
        <f>COUNTIF($H$4:$H$22,J5)</f>
        <v>10</v>
      </c>
    </row>
    <row r="6" spans="1:12" ht="15.75" x14ac:dyDescent="0.25">
      <c r="A6" s="4" t="s">
        <v>4</v>
      </c>
      <c r="B6" s="4" t="s">
        <v>19</v>
      </c>
      <c r="C6" s="4" t="s">
        <v>38</v>
      </c>
      <c r="D6" s="5">
        <f t="shared" ca="1" si="0"/>
        <v>43223</v>
      </c>
      <c r="E6" s="5">
        <f t="shared" ca="1" si="1"/>
        <v>43230</v>
      </c>
      <c r="F6" s="6">
        <v>1200</v>
      </c>
      <c r="G6" s="4" t="s">
        <v>51</v>
      </c>
      <c r="H6" s="4" t="s">
        <v>79</v>
      </c>
      <c r="J6" s="22" t="s">
        <v>80</v>
      </c>
      <c r="K6" s="23">
        <f>COUNTIF($H$4:$H$22,J6)</f>
        <v>9</v>
      </c>
    </row>
    <row r="7" spans="1:12" x14ac:dyDescent="0.2">
      <c r="A7" s="4" t="s">
        <v>5</v>
      </c>
      <c r="B7" s="4" t="s">
        <v>20</v>
      </c>
      <c r="C7" s="4" t="s">
        <v>39</v>
      </c>
      <c r="D7" s="5">
        <f t="shared" ca="1" si="0"/>
        <v>43223</v>
      </c>
      <c r="E7" s="5">
        <f t="shared" ca="1" si="1"/>
        <v>43230</v>
      </c>
      <c r="F7" s="6">
        <v>1200</v>
      </c>
      <c r="G7" s="4" t="s">
        <v>52</v>
      </c>
      <c r="H7" s="4" t="s">
        <v>80</v>
      </c>
      <c r="K7" s="21"/>
    </row>
    <row r="8" spans="1:12" x14ac:dyDescent="0.2">
      <c r="A8" s="4" t="s">
        <v>6</v>
      </c>
      <c r="B8" s="4" t="s">
        <v>21</v>
      </c>
      <c r="C8" s="4" t="s">
        <v>40</v>
      </c>
      <c r="D8" s="5">
        <f t="shared" ca="1" si="0"/>
        <v>43223</v>
      </c>
      <c r="E8" s="5">
        <f t="shared" ca="1" si="1"/>
        <v>43230</v>
      </c>
      <c r="F8" s="6">
        <v>450</v>
      </c>
      <c r="G8" s="4" t="s">
        <v>53</v>
      </c>
      <c r="H8" s="4" t="s">
        <v>79</v>
      </c>
    </row>
    <row r="9" spans="1:12" x14ac:dyDescent="0.2">
      <c r="A9" s="4" t="s">
        <v>7</v>
      </c>
      <c r="B9" s="4" t="s">
        <v>22</v>
      </c>
      <c r="C9" s="4" t="s">
        <v>41</v>
      </c>
      <c r="D9" s="5">
        <f t="shared" ca="1" si="0"/>
        <v>43223</v>
      </c>
      <c r="E9" s="5">
        <f t="shared" ca="1" si="1"/>
        <v>43230</v>
      </c>
      <c r="F9" s="6">
        <v>1250</v>
      </c>
      <c r="G9" s="4" t="s">
        <v>54</v>
      </c>
      <c r="H9" s="4" t="s">
        <v>80</v>
      </c>
      <c r="J9" s="4" t="s">
        <v>79</v>
      </c>
      <c r="K9" s="2" t="s">
        <v>37</v>
      </c>
      <c r="L9" s="2">
        <f>COUNTIFS($H$4:$H$22,J11,$C$4:$C$22,K11)</f>
        <v>1</v>
      </c>
    </row>
    <row r="10" spans="1:12" x14ac:dyDescent="0.2">
      <c r="A10" s="4" t="s">
        <v>8</v>
      </c>
      <c r="B10" s="4" t="s">
        <v>23</v>
      </c>
      <c r="C10" s="4" t="s">
        <v>41</v>
      </c>
      <c r="D10" s="5">
        <f t="shared" ca="1" si="0"/>
        <v>43223</v>
      </c>
      <c r="E10" s="5">
        <f t="shared" ca="1" si="1"/>
        <v>43230</v>
      </c>
      <c r="F10" s="6">
        <v>850</v>
      </c>
      <c r="G10" s="4" t="s">
        <v>55</v>
      </c>
      <c r="H10" s="4" t="s">
        <v>79</v>
      </c>
      <c r="J10" s="4" t="s">
        <v>80</v>
      </c>
      <c r="K10" s="4" t="s">
        <v>42</v>
      </c>
      <c r="L10" s="2">
        <f>COUNTIFS($H$4:$H$22,J10,$C$4:$C$22,K10)</f>
        <v>3</v>
      </c>
    </row>
    <row r="11" spans="1:12" x14ac:dyDescent="0.2">
      <c r="A11" s="4" t="s">
        <v>9</v>
      </c>
      <c r="B11" s="4" t="s">
        <v>24</v>
      </c>
      <c r="C11" s="4" t="s">
        <v>42</v>
      </c>
      <c r="D11" s="5">
        <f t="shared" ca="1" si="0"/>
        <v>43223</v>
      </c>
      <c r="E11" s="5">
        <f t="shared" ca="1" si="1"/>
        <v>43230</v>
      </c>
      <c r="F11" s="6">
        <v>270</v>
      </c>
      <c r="G11" s="4" t="s">
        <v>56</v>
      </c>
      <c r="H11" s="4" t="s">
        <v>80</v>
      </c>
      <c r="J11" s="4" t="s">
        <v>79</v>
      </c>
      <c r="K11" s="2" t="s">
        <v>38</v>
      </c>
      <c r="L11" s="2">
        <f>COUNTIFS($H$4:$H$22,J11,$C$4:$C$22,K11)</f>
        <v>1</v>
      </c>
    </row>
    <row r="12" spans="1:12" x14ac:dyDescent="0.2">
      <c r="A12" s="4" t="s">
        <v>10</v>
      </c>
      <c r="B12" s="4" t="s">
        <v>25</v>
      </c>
      <c r="C12" s="4" t="s">
        <v>37</v>
      </c>
      <c r="D12" s="5">
        <f t="shared" ca="1" si="0"/>
        <v>43223</v>
      </c>
      <c r="E12" s="5">
        <f t="shared" ca="1" si="1"/>
        <v>43230</v>
      </c>
      <c r="F12" s="6">
        <v>760</v>
      </c>
      <c r="G12" s="4" t="s">
        <v>57</v>
      </c>
      <c r="H12" s="4" t="s">
        <v>79</v>
      </c>
      <c r="J12" s="4" t="s">
        <v>80</v>
      </c>
      <c r="K12" s="2" t="s">
        <v>39</v>
      </c>
      <c r="L12" s="2">
        <f>COUNTIFS($H$4:$H$22,J12,$C$4:$C$22,K12)</f>
        <v>1</v>
      </c>
    </row>
    <row r="13" spans="1:12" x14ac:dyDescent="0.2">
      <c r="A13" s="4" t="s">
        <v>13</v>
      </c>
      <c r="B13" s="4" t="s">
        <v>26</v>
      </c>
      <c r="C13" s="4" t="s">
        <v>43</v>
      </c>
      <c r="D13" s="5">
        <f t="shared" ca="1" si="0"/>
        <v>43223</v>
      </c>
      <c r="E13" s="5">
        <f t="shared" ca="1" si="1"/>
        <v>43230</v>
      </c>
      <c r="F13" s="6">
        <v>580</v>
      </c>
      <c r="G13" s="4" t="s">
        <v>58</v>
      </c>
      <c r="H13" s="4" t="s">
        <v>80</v>
      </c>
    </row>
    <row r="14" spans="1:12" x14ac:dyDescent="0.2">
      <c r="A14" s="4" t="s">
        <v>12</v>
      </c>
      <c r="B14" s="4" t="s">
        <v>27</v>
      </c>
      <c r="C14" s="4" t="s">
        <v>42</v>
      </c>
      <c r="D14" s="5">
        <f t="shared" ca="1" si="0"/>
        <v>43223</v>
      </c>
      <c r="E14" s="5">
        <f t="shared" ca="1" si="1"/>
        <v>43230</v>
      </c>
      <c r="F14" s="6">
        <v>120</v>
      </c>
      <c r="G14" s="4" t="s">
        <v>59</v>
      </c>
      <c r="H14" s="4" t="s">
        <v>79</v>
      </c>
    </row>
    <row r="15" spans="1:12" x14ac:dyDescent="0.2">
      <c r="A15" s="4" t="s">
        <v>13</v>
      </c>
      <c r="B15" s="4" t="s">
        <v>28</v>
      </c>
      <c r="C15" s="4" t="s">
        <v>44</v>
      </c>
      <c r="D15" s="5">
        <f t="shared" ca="1" si="0"/>
        <v>43223</v>
      </c>
      <c r="E15" s="5">
        <f t="shared" ca="1" si="1"/>
        <v>43230</v>
      </c>
      <c r="F15" s="6">
        <v>300</v>
      </c>
      <c r="G15" s="4" t="s">
        <v>60</v>
      </c>
      <c r="H15" s="4" t="s">
        <v>80</v>
      </c>
    </row>
    <row r="16" spans="1:12" x14ac:dyDescent="0.2">
      <c r="A16" s="4" t="s">
        <v>14</v>
      </c>
      <c r="B16" s="4" t="s">
        <v>29</v>
      </c>
      <c r="C16" s="4" t="s">
        <v>45</v>
      </c>
      <c r="D16" s="5">
        <f t="shared" ca="1" si="0"/>
        <v>43223</v>
      </c>
      <c r="E16" s="5">
        <f t="shared" ca="1" si="1"/>
        <v>43230</v>
      </c>
      <c r="F16" s="6">
        <v>80</v>
      </c>
      <c r="G16" s="4" t="s">
        <v>61</v>
      </c>
      <c r="H16" s="4" t="s">
        <v>79</v>
      </c>
    </row>
    <row r="17" spans="1:8" x14ac:dyDescent="0.2">
      <c r="A17" s="4" t="s">
        <v>15</v>
      </c>
      <c r="B17" s="4" t="s">
        <v>30</v>
      </c>
      <c r="C17" s="4" t="s">
        <v>42</v>
      </c>
      <c r="D17" s="5">
        <f t="shared" ca="1" si="0"/>
        <v>43223</v>
      </c>
      <c r="E17" s="5">
        <f t="shared" ca="1" si="1"/>
        <v>43230</v>
      </c>
      <c r="F17" s="6">
        <v>600</v>
      </c>
      <c r="G17" s="4" t="s">
        <v>62</v>
      </c>
      <c r="H17" s="4" t="s">
        <v>80</v>
      </c>
    </row>
    <row r="18" spans="1:8" x14ac:dyDescent="0.2">
      <c r="A18" s="4" t="s">
        <v>16</v>
      </c>
      <c r="B18" s="4" t="s">
        <v>31</v>
      </c>
      <c r="C18" s="4" t="s">
        <v>42</v>
      </c>
      <c r="D18" s="5">
        <f t="shared" ca="1" si="0"/>
        <v>43223</v>
      </c>
      <c r="E18" s="5">
        <f t="shared" ca="1" si="1"/>
        <v>43230</v>
      </c>
      <c r="F18" s="6">
        <v>3000</v>
      </c>
      <c r="G18" s="4" t="s">
        <v>63</v>
      </c>
      <c r="H18" s="4" t="s">
        <v>79</v>
      </c>
    </row>
    <row r="19" spans="1:8" x14ac:dyDescent="0.2">
      <c r="A19" s="4" t="s">
        <v>2</v>
      </c>
      <c r="B19" s="4" t="s">
        <v>17</v>
      </c>
      <c r="C19" s="4" t="s">
        <v>37</v>
      </c>
      <c r="D19" s="5">
        <f t="shared" ca="1" si="0"/>
        <v>43223</v>
      </c>
      <c r="E19" s="5">
        <f t="shared" ca="1" si="1"/>
        <v>43230</v>
      </c>
      <c r="F19" s="6">
        <v>650</v>
      </c>
      <c r="G19" s="4" t="s">
        <v>64</v>
      </c>
      <c r="H19" s="4" t="s">
        <v>80</v>
      </c>
    </row>
    <row r="20" spans="1:8" x14ac:dyDescent="0.2">
      <c r="A20" s="4" t="s">
        <v>3</v>
      </c>
      <c r="B20" s="4" t="s">
        <v>18</v>
      </c>
      <c r="C20" s="4" t="s">
        <v>42</v>
      </c>
      <c r="D20" s="5">
        <f t="shared" ca="1" si="0"/>
        <v>43223</v>
      </c>
      <c r="E20" s="5">
        <f t="shared" ca="1" si="1"/>
        <v>43230</v>
      </c>
      <c r="F20" s="6">
        <v>180</v>
      </c>
      <c r="G20" s="4" t="s">
        <v>65</v>
      </c>
      <c r="H20" s="4" t="s">
        <v>79</v>
      </c>
    </row>
    <row r="21" spans="1:8" x14ac:dyDescent="0.2">
      <c r="A21" s="4" t="s">
        <v>4</v>
      </c>
      <c r="B21" s="4" t="s">
        <v>19</v>
      </c>
      <c r="C21" s="4" t="s">
        <v>38</v>
      </c>
      <c r="D21" s="5">
        <f t="shared" ca="1" si="0"/>
        <v>43223</v>
      </c>
      <c r="E21" s="5">
        <f t="shared" ca="1" si="1"/>
        <v>43230</v>
      </c>
      <c r="F21" s="6">
        <v>1300</v>
      </c>
      <c r="G21" s="4" t="s">
        <v>66</v>
      </c>
      <c r="H21" s="4" t="s">
        <v>80</v>
      </c>
    </row>
    <row r="22" spans="1:8" x14ac:dyDescent="0.2">
      <c r="A22" s="4" t="s">
        <v>5</v>
      </c>
      <c r="B22" s="4" t="s">
        <v>20</v>
      </c>
      <c r="C22" s="4" t="s">
        <v>39</v>
      </c>
      <c r="D22" s="5">
        <f t="shared" ca="1" si="0"/>
        <v>43223</v>
      </c>
      <c r="E22" s="5">
        <f t="shared" ca="1" si="1"/>
        <v>43230</v>
      </c>
      <c r="F22" s="6">
        <v>1120</v>
      </c>
      <c r="G22" s="4" t="s">
        <v>67</v>
      </c>
      <c r="H22" s="4" t="s">
        <v>79</v>
      </c>
    </row>
  </sheetData>
  <mergeCells count="3">
    <mergeCell ref="A1:H1"/>
    <mergeCell ref="J3:K3"/>
    <mergeCell ref="A2:H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7" orientation="landscape" horizontalDpi="300" verticalDpi="300" r:id="rId1"/>
  <headerFooter>
    <oddHeader>&amp;CMacros</oddHead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4"/>
  <sheetViews>
    <sheetView zoomScale="90" zoomScaleNormal="90" workbookViewId="0">
      <selection activeCell="K21" sqref="K21"/>
    </sheetView>
  </sheetViews>
  <sheetFormatPr defaultColWidth="17.85546875" defaultRowHeight="15" x14ac:dyDescent="0.2"/>
  <cols>
    <col min="1" max="1" width="10.85546875" style="1" bestFit="1" customWidth="1"/>
    <col min="2" max="2" width="16.28515625" style="1" bestFit="1" customWidth="1"/>
    <col min="3" max="3" width="14.85546875" style="1" bestFit="1" customWidth="1"/>
    <col min="4" max="4" width="14.5703125" style="1" customWidth="1"/>
    <col min="5" max="5" width="11.7109375" style="1" bestFit="1" customWidth="1"/>
    <col min="6" max="6" width="12.85546875" style="1" bestFit="1" customWidth="1"/>
    <col min="7" max="7" width="10.5703125" style="1" bestFit="1" customWidth="1"/>
    <col min="8" max="8" width="16.42578125" style="1" bestFit="1" customWidth="1"/>
    <col min="9" max="9" width="17.85546875" style="1"/>
    <col min="10" max="10" width="16.7109375" style="1" bestFit="1" customWidth="1"/>
    <col min="11" max="11" width="10.85546875" style="1" customWidth="1"/>
    <col min="12" max="12" width="11.5703125" style="1" bestFit="1" customWidth="1"/>
    <col min="13" max="16384" width="17.85546875" style="1"/>
  </cols>
  <sheetData>
    <row r="1" spans="1:12" ht="26.25" x14ac:dyDescent="0.4">
      <c r="A1" s="59" t="s">
        <v>101</v>
      </c>
      <c r="B1" s="60"/>
      <c r="C1" s="60"/>
      <c r="D1" s="60"/>
      <c r="E1" s="60"/>
      <c r="F1" s="60"/>
      <c r="G1" s="60"/>
      <c r="H1" s="61"/>
    </row>
    <row r="2" spans="1:12" s="8" customFormat="1" ht="16.899999999999999" customHeight="1" x14ac:dyDescent="0.25">
      <c r="A2" s="62"/>
      <c r="B2" s="54"/>
      <c r="C2" s="54"/>
      <c r="D2" s="54"/>
      <c r="E2" s="54"/>
      <c r="F2" s="54"/>
      <c r="G2" s="54"/>
      <c r="H2" s="55"/>
    </row>
    <row r="3" spans="1:12" s="3" customFormat="1" ht="36" x14ac:dyDescent="0.25">
      <c r="A3" s="7" t="s">
        <v>1</v>
      </c>
      <c r="B3" s="7" t="s">
        <v>35</v>
      </c>
      <c r="C3" s="7" t="s">
        <v>36</v>
      </c>
      <c r="D3" s="7" t="s">
        <v>46</v>
      </c>
      <c r="E3" s="7" t="s">
        <v>47</v>
      </c>
      <c r="F3" s="7" t="s">
        <v>100</v>
      </c>
      <c r="G3" s="7" t="s">
        <v>48</v>
      </c>
      <c r="H3" s="7" t="s">
        <v>81</v>
      </c>
      <c r="J3" s="53" t="s">
        <v>86</v>
      </c>
      <c r="K3" s="53"/>
    </row>
    <row r="4" spans="1:12" ht="15.75" x14ac:dyDescent="0.25">
      <c r="A4" s="4" t="s">
        <v>2</v>
      </c>
      <c r="B4" s="4" t="s">
        <v>17</v>
      </c>
      <c r="C4" s="4" t="s">
        <v>37</v>
      </c>
      <c r="D4" s="5">
        <f ca="1">TODAY()</f>
        <v>43223</v>
      </c>
      <c r="E4" s="5">
        <f ca="1">WORKDAY.INTL(D4,5)</f>
        <v>43230</v>
      </c>
      <c r="F4" s="6">
        <v>650</v>
      </c>
      <c r="G4" s="4" t="s">
        <v>49</v>
      </c>
      <c r="H4" s="4" t="s">
        <v>79</v>
      </c>
      <c r="J4"/>
    </row>
    <row r="5" spans="1:12" ht="15.75" x14ac:dyDescent="0.25">
      <c r="A5" s="4" t="s">
        <v>3</v>
      </c>
      <c r="B5" s="4" t="s">
        <v>18</v>
      </c>
      <c r="C5" s="4" t="s">
        <v>42</v>
      </c>
      <c r="D5" s="5">
        <f t="shared" ref="D5:D33" ca="1" si="0">TODAY()</f>
        <v>43223</v>
      </c>
      <c r="E5" s="5">
        <f t="shared" ref="E5:E33" ca="1" si="1">WORKDAY.INTL(D5,5)</f>
        <v>43230</v>
      </c>
      <c r="F5" s="6">
        <v>150</v>
      </c>
      <c r="G5" s="4" t="s">
        <v>50</v>
      </c>
      <c r="H5" s="4" t="s">
        <v>80</v>
      </c>
      <c r="J5" s="22" t="s">
        <v>79</v>
      </c>
      <c r="K5" s="20">
        <f>AVERAGEIF($H$4:$H$33,J5,$F$4:$F$33)</f>
        <v>781.4666666666667</v>
      </c>
    </row>
    <row r="6" spans="1:12" ht="15.75" x14ac:dyDescent="0.25">
      <c r="A6" s="4" t="s">
        <v>4</v>
      </c>
      <c r="B6" s="4" t="s">
        <v>19</v>
      </c>
      <c r="C6" s="4" t="s">
        <v>38</v>
      </c>
      <c r="D6" s="5">
        <f t="shared" ca="1" si="0"/>
        <v>43223</v>
      </c>
      <c r="E6" s="5">
        <f t="shared" ca="1" si="1"/>
        <v>43230</v>
      </c>
      <c r="F6" s="6">
        <v>1200</v>
      </c>
      <c r="G6" s="4" t="s">
        <v>51</v>
      </c>
      <c r="H6" s="4" t="s">
        <v>79</v>
      </c>
      <c r="J6" s="22" t="s">
        <v>80</v>
      </c>
      <c r="K6" s="20">
        <f>AVERAGEIF($H$4:$H$33,J6,$F$4:$F$33)</f>
        <v>804</v>
      </c>
    </row>
    <row r="7" spans="1:12" x14ac:dyDescent="0.2">
      <c r="A7" s="4" t="s">
        <v>5</v>
      </c>
      <c r="B7" s="4" t="s">
        <v>20</v>
      </c>
      <c r="C7" s="4" t="s">
        <v>39</v>
      </c>
      <c r="D7" s="5">
        <f t="shared" ca="1" si="0"/>
        <v>43223</v>
      </c>
      <c r="E7" s="5">
        <f t="shared" ca="1" si="1"/>
        <v>43230</v>
      </c>
      <c r="F7" s="6">
        <v>1200</v>
      </c>
      <c r="G7" s="4" t="s">
        <v>52</v>
      </c>
      <c r="H7" s="4" t="s">
        <v>80</v>
      </c>
      <c r="K7" s="21"/>
    </row>
    <row r="8" spans="1:12" x14ac:dyDescent="0.2">
      <c r="A8" s="4" t="s">
        <v>6</v>
      </c>
      <c r="B8" s="4" t="s">
        <v>21</v>
      </c>
      <c r="C8" s="4" t="s">
        <v>40</v>
      </c>
      <c r="D8" s="5">
        <f t="shared" ca="1" si="0"/>
        <v>43223</v>
      </c>
      <c r="E8" s="5">
        <f t="shared" ca="1" si="1"/>
        <v>43230</v>
      </c>
      <c r="F8" s="6">
        <v>450</v>
      </c>
      <c r="G8" s="4" t="s">
        <v>53</v>
      </c>
      <c r="H8" s="4" t="s">
        <v>79</v>
      </c>
    </row>
    <row r="9" spans="1:12" x14ac:dyDescent="0.2">
      <c r="A9" s="4" t="s">
        <v>7</v>
      </c>
      <c r="B9" s="4" t="s">
        <v>22</v>
      </c>
      <c r="C9" s="4" t="s">
        <v>41</v>
      </c>
      <c r="D9" s="5">
        <f t="shared" ca="1" si="0"/>
        <v>43223</v>
      </c>
      <c r="E9" s="5">
        <f t="shared" ca="1" si="1"/>
        <v>43230</v>
      </c>
      <c r="F9" s="6">
        <v>1250</v>
      </c>
      <c r="G9" s="4" t="s">
        <v>54</v>
      </c>
      <c r="H9" s="4" t="s">
        <v>80</v>
      </c>
      <c r="J9" s="4" t="s">
        <v>79</v>
      </c>
      <c r="K9" s="2" t="s">
        <v>37</v>
      </c>
      <c r="L9" s="20">
        <f>AVERAGEIFS($F$4:$F$33,$H$4:$H$33,J11,$C$4:$C$33,K11)</f>
        <v>1200</v>
      </c>
    </row>
    <row r="10" spans="1:12" x14ac:dyDescent="0.2">
      <c r="A10" s="4" t="s">
        <v>8</v>
      </c>
      <c r="B10" s="4" t="s">
        <v>23</v>
      </c>
      <c r="C10" s="4" t="s">
        <v>41</v>
      </c>
      <c r="D10" s="5">
        <f t="shared" ca="1" si="0"/>
        <v>43223</v>
      </c>
      <c r="E10" s="5">
        <f t="shared" ca="1" si="1"/>
        <v>43230</v>
      </c>
      <c r="F10" s="6">
        <v>850</v>
      </c>
      <c r="G10" s="4" t="s">
        <v>55</v>
      </c>
      <c r="H10" s="4" t="s">
        <v>79</v>
      </c>
      <c r="J10" s="4" t="s">
        <v>80</v>
      </c>
      <c r="K10" s="4" t="s">
        <v>42</v>
      </c>
      <c r="L10" s="20">
        <f t="shared" ref="L10:L12" si="2">AVERAGEIFS($F$4:$F$33,$H$4:$H$33,J10,$C$4:$C$33,K10)</f>
        <v>892</v>
      </c>
    </row>
    <row r="11" spans="1:12" x14ac:dyDescent="0.2">
      <c r="A11" s="4" t="s">
        <v>9</v>
      </c>
      <c r="B11" s="4" t="s">
        <v>24</v>
      </c>
      <c r="C11" s="4" t="s">
        <v>42</v>
      </c>
      <c r="D11" s="5">
        <f t="shared" ca="1" si="0"/>
        <v>43223</v>
      </c>
      <c r="E11" s="5">
        <f t="shared" ca="1" si="1"/>
        <v>43230</v>
      </c>
      <c r="F11" s="6">
        <v>270</v>
      </c>
      <c r="G11" s="4" t="s">
        <v>56</v>
      </c>
      <c r="H11" s="4" t="s">
        <v>80</v>
      </c>
      <c r="J11" s="4" t="s">
        <v>79</v>
      </c>
      <c r="K11" s="2" t="s">
        <v>38</v>
      </c>
      <c r="L11" s="20">
        <f t="shared" si="2"/>
        <v>1200</v>
      </c>
    </row>
    <row r="12" spans="1:12" x14ac:dyDescent="0.2">
      <c r="A12" s="4" t="s">
        <v>10</v>
      </c>
      <c r="B12" s="4" t="s">
        <v>25</v>
      </c>
      <c r="C12" s="4" t="s">
        <v>37</v>
      </c>
      <c r="D12" s="5">
        <f t="shared" ca="1" si="0"/>
        <v>43223</v>
      </c>
      <c r="E12" s="5">
        <f t="shared" ca="1" si="1"/>
        <v>43230</v>
      </c>
      <c r="F12" s="6">
        <v>760</v>
      </c>
      <c r="G12" s="4" t="s">
        <v>57</v>
      </c>
      <c r="H12" s="4" t="s">
        <v>79</v>
      </c>
      <c r="J12" s="4" t="s">
        <v>80</v>
      </c>
      <c r="K12" s="2" t="s">
        <v>39</v>
      </c>
      <c r="L12" s="20">
        <f t="shared" si="2"/>
        <v>1200</v>
      </c>
    </row>
    <row r="13" spans="1:12" x14ac:dyDescent="0.2">
      <c r="A13" s="4" t="s">
        <v>13</v>
      </c>
      <c r="B13" s="4" t="s">
        <v>26</v>
      </c>
      <c r="C13" s="4" t="s">
        <v>43</v>
      </c>
      <c r="D13" s="5">
        <f t="shared" ca="1" si="0"/>
        <v>43223</v>
      </c>
      <c r="E13" s="5">
        <f t="shared" ca="1" si="1"/>
        <v>43230</v>
      </c>
      <c r="F13" s="6">
        <v>580</v>
      </c>
      <c r="G13" s="4" t="s">
        <v>58</v>
      </c>
      <c r="H13" s="4" t="s">
        <v>80</v>
      </c>
    </row>
    <row r="14" spans="1:12" x14ac:dyDescent="0.2">
      <c r="A14" s="4" t="s">
        <v>12</v>
      </c>
      <c r="B14" s="4" t="s">
        <v>27</v>
      </c>
      <c r="C14" s="4" t="s">
        <v>42</v>
      </c>
      <c r="D14" s="5">
        <f t="shared" ca="1" si="0"/>
        <v>43223</v>
      </c>
      <c r="E14" s="5">
        <f t="shared" ca="1" si="1"/>
        <v>43230</v>
      </c>
      <c r="F14" s="6">
        <v>120</v>
      </c>
      <c r="G14" s="4" t="s">
        <v>59</v>
      </c>
      <c r="H14" s="4" t="s">
        <v>79</v>
      </c>
    </row>
    <row r="15" spans="1:12" x14ac:dyDescent="0.2">
      <c r="A15" s="4" t="s">
        <v>13</v>
      </c>
      <c r="B15" s="4" t="s">
        <v>28</v>
      </c>
      <c r="C15" s="4" t="s">
        <v>44</v>
      </c>
      <c r="D15" s="5">
        <f t="shared" ca="1" si="0"/>
        <v>43223</v>
      </c>
      <c r="E15" s="5">
        <f t="shared" ca="1" si="1"/>
        <v>43230</v>
      </c>
      <c r="F15" s="6">
        <v>300</v>
      </c>
      <c r="G15" s="4" t="s">
        <v>60</v>
      </c>
      <c r="H15" s="4" t="s">
        <v>80</v>
      </c>
    </row>
    <row r="16" spans="1:12" x14ac:dyDescent="0.2">
      <c r="A16" s="4" t="s">
        <v>14</v>
      </c>
      <c r="B16" s="4" t="s">
        <v>29</v>
      </c>
      <c r="C16" s="4" t="s">
        <v>45</v>
      </c>
      <c r="D16" s="5">
        <f t="shared" ca="1" si="0"/>
        <v>43223</v>
      </c>
      <c r="E16" s="5">
        <f t="shared" ca="1" si="1"/>
        <v>43230</v>
      </c>
      <c r="F16" s="6">
        <v>80</v>
      </c>
      <c r="G16" s="4" t="s">
        <v>61</v>
      </c>
      <c r="H16" s="4" t="s">
        <v>79</v>
      </c>
    </row>
    <row r="17" spans="1:8" x14ac:dyDescent="0.2">
      <c r="A17" s="4" t="s">
        <v>15</v>
      </c>
      <c r="B17" s="4" t="s">
        <v>30</v>
      </c>
      <c r="C17" s="4" t="s">
        <v>42</v>
      </c>
      <c r="D17" s="5">
        <f t="shared" ca="1" si="0"/>
        <v>43223</v>
      </c>
      <c r="E17" s="5">
        <f t="shared" ca="1" si="1"/>
        <v>43230</v>
      </c>
      <c r="F17" s="6">
        <v>600</v>
      </c>
      <c r="G17" s="4" t="s">
        <v>62</v>
      </c>
      <c r="H17" s="4" t="s">
        <v>80</v>
      </c>
    </row>
    <row r="18" spans="1:8" x14ac:dyDescent="0.2">
      <c r="A18" s="4" t="s">
        <v>16</v>
      </c>
      <c r="B18" s="4" t="s">
        <v>31</v>
      </c>
      <c r="C18" s="4" t="s">
        <v>42</v>
      </c>
      <c r="D18" s="5">
        <f t="shared" ca="1" si="0"/>
        <v>43223</v>
      </c>
      <c r="E18" s="5">
        <f t="shared" ca="1" si="1"/>
        <v>43230</v>
      </c>
      <c r="F18" s="6">
        <v>3000</v>
      </c>
      <c r="G18" s="4" t="s">
        <v>63</v>
      </c>
      <c r="H18" s="4" t="s">
        <v>79</v>
      </c>
    </row>
    <row r="19" spans="1:8" x14ac:dyDescent="0.2">
      <c r="A19" s="4" t="s">
        <v>2</v>
      </c>
      <c r="B19" s="4" t="s">
        <v>17</v>
      </c>
      <c r="C19" s="4" t="s">
        <v>37</v>
      </c>
      <c r="D19" s="5">
        <f t="shared" ca="1" si="0"/>
        <v>43223</v>
      </c>
      <c r="E19" s="5">
        <f t="shared" ca="1" si="1"/>
        <v>43230</v>
      </c>
      <c r="F19" s="6">
        <v>650</v>
      </c>
      <c r="G19" s="4" t="s">
        <v>64</v>
      </c>
      <c r="H19" s="4" t="s">
        <v>80</v>
      </c>
    </row>
    <row r="20" spans="1:8" x14ac:dyDescent="0.2">
      <c r="A20" s="4" t="s">
        <v>3</v>
      </c>
      <c r="B20" s="4" t="s">
        <v>18</v>
      </c>
      <c r="C20" s="4" t="s">
        <v>42</v>
      </c>
      <c r="D20" s="5">
        <f t="shared" ca="1" si="0"/>
        <v>43223</v>
      </c>
      <c r="E20" s="5">
        <f t="shared" ca="1" si="1"/>
        <v>43230</v>
      </c>
      <c r="F20" s="6">
        <v>180</v>
      </c>
      <c r="G20" s="4" t="s">
        <v>65</v>
      </c>
      <c r="H20" s="4" t="s">
        <v>79</v>
      </c>
    </row>
    <row r="21" spans="1:8" x14ac:dyDescent="0.2">
      <c r="A21" s="4" t="s">
        <v>4</v>
      </c>
      <c r="B21" s="4" t="s">
        <v>19</v>
      </c>
      <c r="C21" s="4" t="s">
        <v>38</v>
      </c>
      <c r="D21" s="5">
        <f t="shared" ca="1" si="0"/>
        <v>43223</v>
      </c>
      <c r="E21" s="5">
        <f t="shared" ca="1" si="1"/>
        <v>43230</v>
      </c>
      <c r="F21" s="6">
        <v>1300</v>
      </c>
      <c r="G21" s="4" t="s">
        <v>66</v>
      </c>
      <c r="H21" s="4" t="s">
        <v>80</v>
      </c>
    </row>
    <row r="22" spans="1:8" x14ac:dyDescent="0.2">
      <c r="A22" s="4" t="s">
        <v>5</v>
      </c>
      <c r="B22" s="4" t="s">
        <v>20</v>
      </c>
      <c r="C22" s="4" t="s">
        <v>39</v>
      </c>
      <c r="D22" s="5">
        <f t="shared" ca="1" si="0"/>
        <v>43223</v>
      </c>
      <c r="E22" s="5">
        <f t="shared" ca="1" si="1"/>
        <v>43230</v>
      </c>
      <c r="F22" s="6">
        <v>1120</v>
      </c>
      <c r="G22" s="4" t="s">
        <v>67</v>
      </c>
      <c r="H22" s="4" t="s">
        <v>79</v>
      </c>
    </row>
    <row r="23" spans="1:8" x14ac:dyDescent="0.2">
      <c r="A23" s="4" t="s">
        <v>6</v>
      </c>
      <c r="B23" s="4" t="s">
        <v>21</v>
      </c>
      <c r="C23" s="4" t="s">
        <v>40</v>
      </c>
      <c r="D23" s="5">
        <f t="shared" ca="1" si="0"/>
        <v>43223</v>
      </c>
      <c r="E23" s="5">
        <f t="shared" ca="1" si="1"/>
        <v>43230</v>
      </c>
      <c r="F23" s="6">
        <v>500</v>
      </c>
      <c r="G23" s="4" t="s">
        <v>68</v>
      </c>
      <c r="H23" s="4" t="s">
        <v>80</v>
      </c>
    </row>
    <row r="24" spans="1:8" x14ac:dyDescent="0.2">
      <c r="A24" s="4" t="s">
        <v>7</v>
      </c>
      <c r="B24" s="4" t="s">
        <v>22</v>
      </c>
      <c r="C24" s="4" t="s">
        <v>41</v>
      </c>
      <c r="D24" s="5">
        <f t="shared" ca="1" si="0"/>
        <v>43223</v>
      </c>
      <c r="E24" s="5">
        <f t="shared" ca="1" si="1"/>
        <v>43230</v>
      </c>
      <c r="F24" s="6">
        <v>1300</v>
      </c>
      <c r="G24" s="4" t="s">
        <v>69</v>
      </c>
      <c r="H24" s="4" t="s">
        <v>79</v>
      </c>
    </row>
    <row r="25" spans="1:8" x14ac:dyDescent="0.2">
      <c r="A25" s="4" t="s">
        <v>8</v>
      </c>
      <c r="B25" s="4" t="s">
        <v>23</v>
      </c>
      <c r="C25" s="4" t="s">
        <v>41</v>
      </c>
      <c r="D25" s="5">
        <f t="shared" ca="1" si="0"/>
        <v>43223</v>
      </c>
      <c r="E25" s="5">
        <f t="shared" ca="1" si="1"/>
        <v>43230</v>
      </c>
      <c r="F25" s="6">
        <v>900</v>
      </c>
      <c r="G25" s="4" t="s">
        <v>70</v>
      </c>
      <c r="H25" s="4" t="s">
        <v>80</v>
      </c>
    </row>
    <row r="26" spans="1:8" x14ac:dyDescent="0.2">
      <c r="A26" s="4" t="s">
        <v>9</v>
      </c>
      <c r="B26" s="4" t="s">
        <v>24</v>
      </c>
      <c r="C26" s="4" t="s">
        <v>42</v>
      </c>
      <c r="D26" s="5">
        <f t="shared" ca="1" si="0"/>
        <v>43223</v>
      </c>
      <c r="E26" s="5">
        <f t="shared" ca="1" si="1"/>
        <v>43230</v>
      </c>
      <c r="F26" s="6">
        <v>300</v>
      </c>
      <c r="G26" s="4" t="s">
        <v>71</v>
      </c>
      <c r="H26" s="4" t="s">
        <v>79</v>
      </c>
    </row>
    <row r="27" spans="1:8" x14ac:dyDescent="0.2">
      <c r="A27" s="4" t="s">
        <v>10</v>
      </c>
      <c r="B27" s="4" t="s">
        <v>25</v>
      </c>
      <c r="C27" s="4" t="s">
        <v>37</v>
      </c>
      <c r="D27" s="5">
        <f t="shared" ca="1" si="0"/>
        <v>43223</v>
      </c>
      <c r="E27" s="5">
        <f t="shared" ca="1" si="1"/>
        <v>43230</v>
      </c>
      <c r="F27" s="6">
        <v>800</v>
      </c>
      <c r="G27" s="4" t="s">
        <v>72</v>
      </c>
      <c r="H27" s="4" t="s">
        <v>80</v>
      </c>
    </row>
    <row r="28" spans="1:8" x14ac:dyDescent="0.2">
      <c r="A28" s="4" t="s">
        <v>13</v>
      </c>
      <c r="B28" s="4" t="s">
        <v>26</v>
      </c>
      <c r="C28" s="4" t="s">
        <v>43</v>
      </c>
      <c r="D28" s="5">
        <f t="shared" ca="1" si="0"/>
        <v>43223</v>
      </c>
      <c r="E28" s="5">
        <f t="shared" ca="1" si="1"/>
        <v>43230</v>
      </c>
      <c r="F28" s="6">
        <v>650</v>
      </c>
      <c r="G28" s="4" t="s">
        <v>73</v>
      </c>
      <c r="H28" s="4" t="s">
        <v>79</v>
      </c>
    </row>
    <row r="29" spans="1:8" x14ac:dyDescent="0.2">
      <c r="A29" s="4" t="s">
        <v>12</v>
      </c>
      <c r="B29" s="4" t="s">
        <v>27</v>
      </c>
      <c r="C29" s="4" t="s">
        <v>42</v>
      </c>
      <c r="D29" s="5">
        <f t="shared" ca="1" si="0"/>
        <v>43223</v>
      </c>
      <c r="E29" s="5">
        <f t="shared" ca="1" si="1"/>
        <v>43230</v>
      </c>
      <c r="F29" s="6">
        <v>240</v>
      </c>
      <c r="G29" s="4" t="s">
        <v>74</v>
      </c>
      <c r="H29" s="4" t="s">
        <v>80</v>
      </c>
    </row>
    <row r="30" spans="1:8" x14ac:dyDescent="0.2">
      <c r="A30" s="4" t="s">
        <v>13</v>
      </c>
      <c r="B30" s="4" t="s">
        <v>28</v>
      </c>
      <c r="C30" s="4" t="s">
        <v>44</v>
      </c>
      <c r="D30" s="5">
        <f t="shared" ca="1" si="0"/>
        <v>43223</v>
      </c>
      <c r="E30" s="5">
        <f t="shared" ca="1" si="1"/>
        <v>43230</v>
      </c>
      <c r="F30" s="6">
        <v>312</v>
      </c>
      <c r="G30" s="4" t="s">
        <v>75</v>
      </c>
      <c r="H30" s="4" t="s">
        <v>79</v>
      </c>
    </row>
    <row r="31" spans="1:8" x14ac:dyDescent="0.2">
      <c r="A31" s="4" t="s">
        <v>14</v>
      </c>
      <c r="B31" s="4" t="s">
        <v>29</v>
      </c>
      <c r="C31" s="4" t="s">
        <v>45</v>
      </c>
      <c r="D31" s="5">
        <f t="shared" ca="1" si="0"/>
        <v>43223</v>
      </c>
      <c r="E31" s="5">
        <f t="shared" ca="1" si="1"/>
        <v>43230</v>
      </c>
      <c r="F31" s="6">
        <v>120</v>
      </c>
      <c r="G31" s="4" t="s">
        <v>76</v>
      </c>
      <c r="H31" s="4" t="s">
        <v>80</v>
      </c>
    </row>
    <row r="32" spans="1:8" x14ac:dyDescent="0.2">
      <c r="A32" s="4" t="s">
        <v>15</v>
      </c>
      <c r="B32" s="4" t="s">
        <v>30</v>
      </c>
      <c r="C32" s="4" t="s">
        <v>42</v>
      </c>
      <c r="D32" s="5">
        <f t="shared" ca="1" si="0"/>
        <v>43223</v>
      </c>
      <c r="E32" s="5">
        <f t="shared" ca="1" si="1"/>
        <v>43230</v>
      </c>
      <c r="F32" s="6">
        <v>750</v>
      </c>
      <c r="G32" s="4" t="s">
        <v>77</v>
      </c>
      <c r="H32" s="4" t="s">
        <v>79</v>
      </c>
    </row>
    <row r="33" spans="1:8" x14ac:dyDescent="0.2">
      <c r="A33" s="4" t="s">
        <v>16</v>
      </c>
      <c r="B33" s="4" t="s">
        <v>31</v>
      </c>
      <c r="C33" s="4" t="s">
        <v>42</v>
      </c>
      <c r="D33" s="5">
        <f t="shared" ca="1" si="0"/>
        <v>43223</v>
      </c>
      <c r="E33" s="5">
        <f t="shared" ca="1" si="1"/>
        <v>43230</v>
      </c>
      <c r="F33" s="6">
        <v>3200</v>
      </c>
      <c r="G33" s="4" t="s">
        <v>78</v>
      </c>
      <c r="H33" s="4" t="s">
        <v>80</v>
      </c>
    </row>
    <row r="34" spans="1:8" x14ac:dyDescent="0.2">
      <c r="F34" s="21"/>
    </row>
  </sheetData>
  <mergeCells count="3">
    <mergeCell ref="A1:H1"/>
    <mergeCell ref="J3:K3"/>
    <mergeCell ref="A2:H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2" orientation="landscape" horizontalDpi="300" verticalDpi="300" r:id="rId1"/>
  <headerFooter>
    <oddHeader>&amp;CMacros</oddHeader>
    <oddFooter>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34"/>
  <sheetViews>
    <sheetView zoomScale="90" zoomScaleNormal="90" workbookViewId="0">
      <selection activeCell="K20" sqref="K20"/>
    </sheetView>
  </sheetViews>
  <sheetFormatPr defaultColWidth="17.85546875" defaultRowHeight="15" x14ac:dyDescent="0.2"/>
  <cols>
    <col min="1" max="1" width="10.85546875" style="1" bestFit="1" customWidth="1"/>
    <col min="2" max="2" width="16.28515625" style="1" bestFit="1" customWidth="1"/>
    <col min="3" max="3" width="14.85546875" style="1" bestFit="1" customWidth="1"/>
    <col min="4" max="4" width="14.5703125" style="1" customWidth="1"/>
    <col min="5" max="5" width="11.7109375" style="1" bestFit="1" customWidth="1"/>
    <col min="6" max="6" width="12.85546875" style="1" bestFit="1" customWidth="1"/>
    <col min="7" max="7" width="10.5703125" style="1" bestFit="1" customWidth="1"/>
    <col min="8" max="8" width="16.42578125" style="1" bestFit="1" customWidth="1"/>
    <col min="9" max="9" width="16.42578125" style="1" customWidth="1"/>
    <col min="10" max="10" width="17.85546875" style="1"/>
    <col min="11" max="11" width="16.7109375" style="1" bestFit="1" customWidth="1"/>
    <col min="12" max="12" width="10.85546875" style="1" customWidth="1"/>
    <col min="13" max="13" width="5.85546875" style="1" bestFit="1" customWidth="1"/>
    <col min="14" max="16384" width="17.85546875" style="1"/>
  </cols>
  <sheetData>
    <row r="1" spans="1:13" ht="26.25" x14ac:dyDescent="0.4">
      <c r="A1" s="63" t="s">
        <v>102</v>
      </c>
      <c r="B1" s="63"/>
      <c r="C1" s="63"/>
      <c r="D1" s="63"/>
      <c r="E1" s="63"/>
      <c r="F1" s="63"/>
      <c r="G1" s="63"/>
      <c r="H1" s="63"/>
      <c r="I1" s="63"/>
    </row>
    <row r="2" spans="1:13" s="8" customFormat="1" ht="16.899999999999999" customHeight="1" x14ac:dyDescent="0.25">
      <c r="A2" s="62"/>
      <c r="B2" s="54"/>
      <c r="C2" s="54"/>
      <c r="D2" s="54"/>
      <c r="E2" s="54"/>
      <c r="F2" s="54"/>
      <c r="G2" s="54"/>
      <c r="H2" s="54"/>
      <c r="I2" s="55"/>
    </row>
    <row r="3" spans="1:13" s="3" customFormat="1" ht="36" x14ac:dyDescent="0.25">
      <c r="A3" s="7" t="s">
        <v>1</v>
      </c>
      <c r="B3" s="7" t="s">
        <v>35</v>
      </c>
      <c r="C3" s="7" t="s">
        <v>36</v>
      </c>
      <c r="D3" s="7" t="s">
        <v>46</v>
      </c>
      <c r="E3" s="7" t="s">
        <v>47</v>
      </c>
      <c r="F3" s="7" t="s">
        <v>97</v>
      </c>
      <c r="G3" s="7" t="s">
        <v>48</v>
      </c>
      <c r="H3" s="7" t="s">
        <v>81</v>
      </c>
      <c r="I3" s="7" t="s">
        <v>84</v>
      </c>
      <c r="K3" s="53" t="s">
        <v>84</v>
      </c>
      <c r="L3" s="53"/>
      <c r="M3" s="53"/>
    </row>
    <row r="4" spans="1:13" ht="15.75" x14ac:dyDescent="0.25">
      <c r="A4" s="4" t="s">
        <v>2</v>
      </c>
      <c r="B4" s="4" t="s">
        <v>17</v>
      </c>
      <c r="C4" s="4" t="s">
        <v>37</v>
      </c>
      <c r="D4" s="5">
        <f ca="1">TODAY()</f>
        <v>43223</v>
      </c>
      <c r="E4" s="5">
        <f ca="1">WORKDAY.INTL(D4,5)</f>
        <v>43230</v>
      </c>
      <c r="F4" s="6">
        <v>650</v>
      </c>
      <c r="G4" s="4" t="s">
        <v>49</v>
      </c>
      <c r="H4" s="4" t="s">
        <v>79</v>
      </c>
      <c r="I4" s="6">
        <f>IF(H4=$K$5,F4+F4*$M$5,F4-F4*$M$6)</f>
        <v>682.5</v>
      </c>
      <c r="K4"/>
    </row>
    <row r="5" spans="1:13" ht="15.75" x14ac:dyDescent="0.25">
      <c r="A5" s="4" t="s">
        <v>3</v>
      </c>
      <c r="B5" s="4" t="s">
        <v>18</v>
      </c>
      <c r="C5" s="4" t="s">
        <v>42</v>
      </c>
      <c r="D5" s="5">
        <f t="shared" ref="D5:D33" ca="1" si="0">TODAY()</f>
        <v>43223</v>
      </c>
      <c r="E5" s="5">
        <f t="shared" ref="E5:E33" ca="1" si="1">WORKDAY.INTL(D5,5)</f>
        <v>43230</v>
      </c>
      <c r="F5" s="6">
        <v>150</v>
      </c>
      <c r="G5" s="4" t="s">
        <v>50</v>
      </c>
      <c r="H5" s="4" t="s">
        <v>80</v>
      </c>
      <c r="I5" s="6">
        <f t="shared" ref="I5:I33" si="2">IF(H5=$K$5,F5+F5*$M$5,F5-F5*$M$6)</f>
        <v>135</v>
      </c>
      <c r="K5" s="22" t="s">
        <v>79</v>
      </c>
      <c r="L5" s="2" t="s">
        <v>87</v>
      </c>
      <c r="M5" s="24">
        <v>0.05</v>
      </c>
    </row>
    <row r="6" spans="1:13" ht="15.75" x14ac:dyDescent="0.25">
      <c r="A6" s="4" t="s">
        <v>4</v>
      </c>
      <c r="B6" s="4" t="s">
        <v>19</v>
      </c>
      <c r="C6" s="4" t="s">
        <v>38</v>
      </c>
      <c r="D6" s="5">
        <f t="shared" ca="1" si="0"/>
        <v>43223</v>
      </c>
      <c r="E6" s="5">
        <f t="shared" ca="1" si="1"/>
        <v>43230</v>
      </c>
      <c r="F6" s="6">
        <v>1200</v>
      </c>
      <c r="G6" s="4" t="s">
        <v>51</v>
      </c>
      <c r="H6" s="4" t="s">
        <v>79</v>
      </c>
      <c r="I6" s="6">
        <f t="shared" si="2"/>
        <v>1260</v>
      </c>
      <c r="K6" s="22" t="s">
        <v>80</v>
      </c>
      <c r="L6" s="2" t="s">
        <v>88</v>
      </c>
      <c r="M6" s="24">
        <v>0.1</v>
      </c>
    </row>
    <row r="7" spans="1:13" x14ac:dyDescent="0.2">
      <c r="A7" s="4" t="s">
        <v>5</v>
      </c>
      <c r="B7" s="4" t="s">
        <v>20</v>
      </c>
      <c r="C7" s="4" t="s">
        <v>39</v>
      </c>
      <c r="D7" s="5">
        <f t="shared" ca="1" si="0"/>
        <v>43223</v>
      </c>
      <c r="E7" s="5">
        <f t="shared" ca="1" si="1"/>
        <v>43230</v>
      </c>
      <c r="F7" s="6">
        <v>1200</v>
      </c>
      <c r="G7" s="4" t="s">
        <v>52</v>
      </c>
      <c r="H7" s="4" t="s">
        <v>80</v>
      </c>
      <c r="I7" s="6">
        <f t="shared" si="2"/>
        <v>1080</v>
      </c>
      <c r="L7" s="21"/>
    </row>
    <row r="8" spans="1:13" x14ac:dyDescent="0.2">
      <c r="A8" s="4" t="s">
        <v>6</v>
      </c>
      <c r="B8" s="4" t="s">
        <v>21</v>
      </c>
      <c r="C8" s="4" t="s">
        <v>40</v>
      </c>
      <c r="D8" s="5">
        <f t="shared" ca="1" si="0"/>
        <v>43223</v>
      </c>
      <c r="E8" s="5">
        <f t="shared" ca="1" si="1"/>
        <v>43230</v>
      </c>
      <c r="F8" s="6">
        <v>450</v>
      </c>
      <c r="G8" s="4" t="s">
        <v>53</v>
      </c>
      <c r="H8" s="4" t="s">
        <v>79</v>
      </c>
      <c r="I8" s="6">
        <f t="shared" si="2"/>
        <v>472.5</v>
      </c>
    </row>
    <row r="9" spans="1:13" ht="15.75" x14ac:dyDescent="0.25">
      <c r="A9" s="4" t="s">
        <v>7</v>
      </c>
      <c r="B9" s="4" t="s">
        <v>22</v>
      </c>
      <c r="C9" s="4" t="s">
        <v>41</v>
      </c>
      <c r="D9" s="5">
        <f t="shared" ca="1" si="0"/>
        <v>43223</v>
      </c>
      <c r="E9" s="5">
        <f t="shared" ca="1" si="1"/>
        <v>43230</v>
      </c>
      <c r="F9" s="6">
        <v>1250</v>
      </c>
      <c r="G9" s="4" t="s">
        <v>54</v>
      </c>
      <c r="H9" s="4" t="s">
        <v>80</v>
      </c>
      <c r="I9" s="6">
        <f t="shared" si="2"/>
        <v>1125</v>
      </c>
      <c r="K9"/>
      <c r="L9"/>
    </row>
    <row r="10" spans="1:13" ht="15.75" x14ac:dyDescent="0.25">
      <c r="A10" s="4" t="s">
        <v>8</v>
      </c>
      <c r="B10" s="4" t="s">
        <v>23</v>
      </c>
      <c r="C10" s="4" t="s">
        <v>41</v>
      </c>
      <c r="D10" s="5">
        <f t="shared" ca="1" si="0"/>
        <v>43223</v>
      </c>
      <c r="E10" s="5">
        <f t="shared" ca="1" si="1"/>
        <v>43230</v>
      </c>
      <c r="F10" s="6">
        <v>850</v>
      </c>
      <c r="G10" s="4" t="s">
        <v>55</v>
      </c>
      <c r="H10" s="4" t="s">
        <v>79</v>
      </c>
      <c r="I10" s="6">
        <f t="shared" si="2"/>
        <v>892.5</v>
      </c>
      <c r="K10"/>
      <c r="L10"/>
    </row>
    <row r="11" spans="1:13" ht="15.75" x14ac:dyDescent="0.25">
      <c r="A11" s="4" t="s">
        <v>9</v>
      </c>
      <c r="B11" s="4" t="s">
        <v>24</v>
      </c>
      <c r="C11" s="4" t="s">
        <v>42</v>
      </c>
      <c r="D11" s="5">
        <f t="shared" ca="1" si="0"/>
        <v>43223</v>
      </c>
      <c r="E11" s="5">
        <f t="shared" ca="1" si="1"/>
        <v>43230</v>
      </c>
      <c r="F11" s="6">
        <v>270</v>
      </c>
      <c r="G11" s="4" t="s">
        <v>56</v>
      </c>
      <c r="H11" s="4" t="s">
        <v>80</v>
      </c>
      <c r="I11" s="6">
        <f t="shared" si="2"/>
        <v>243</v>
      </c>
      <c r="K11"/>
      <c r="L11"/>
    </row>
    <row r="12" spans="1:13" ht="15.75" x14ac:dyDescent="0.25">
      <c r="A12" s="4" t="s">
        <v>10</v>
      </c>
      <c r="B12" s="4" t="s">
        <v>25</v>
      </c>
      <c r="C12" s="4" t="s">
        <v>37</v>
      </c>
      <c r="D12" s="5">
        <f t="shared" ca="1" si="0"/>
        <v>43223</v>
      </c>
      <c r="E12" s="5">
        <f t="shared" ca="1" si="1"/>
        <v>43230</v>
      </c>
      <c r="F12" s="6">
        <v>760</v>
      </c>
      <c r="G12" s="4" t="s">
        <v>57</v>
      </c>
      <c r="H12" s="4" t="s">
        <v>79</v>
      </c>
      <c r="I12" s="6">
        <f t="shared" si="2"/>
        <v>798</v>
      </c>
      <c r="K12"/>
      <c r="L12"/>
    </row>
    <row r="13" spans="1:13" ht="15.75" x14ac:dyDescent="0.25">
      <c r="A13" s="4" t="s">
        <v>13</v>
      </c>
      <c r="B13" s="4" t="s">
        <v>26</v>
      </c>
      <c r="C13" s="4" t="s">
        <v>43</v>
      </c>
      <c r="D13" s="5">
        <f t="shared" ca="1" si="0"/>
        <v>43223</v>
      </c>
      <c r="E13" s="5">
        <f t="shared" ca="1" si="1"/>
        <v>43230</v>
      </c>
      <c r="F13" s="6">
        <v>580</v>
      </c>
      <c r="G13" s="4" t="s">
        <v>58</v>
      </c>
      <c r="H13" s="4" t="s">
        <v>80</v>
      </c>
      <c r="I13" s="6">
        <f t="shared" si="2"/>
        <v>522</v>
      </c>
      <c r="K13"/>
      <c r="L13"/>
    </row>
    <row r="14" spans="1:13" x14ac:dyDescent="0.2">
      <c r="A14" s="4" t="s">
        <v>12</v>
      </c>
      <c r="B14" s="4" t="s">
        <v>27</v>
      </c>
      <c r="C14" s="4" t="s">
        <v>42</v>
      </c>
      <c r="D14" s="5">
        <f t="shared" ca="1" si="0"/>
        <v>43223</v>
      </c>
      <c r="E14" s="5">
        <f t="shared" ca="1" si="1"/>
        <v>43230</v>
      </c>
      <c r="F14" s="6">
        <v>120</v>
      </c>
      <c r="G14" s="4" t="s">
        <v>59</v>
      </c>
      <c r="H14" s="4" t="s">
        <v>79</v>
      </c>
      <c r="I14" s="6">
        <f t="shared" si="2"/>
        <v>126</v>
      </c>
    </row>
    <row r="15" spans="1:13" x14ac:dyDescent="0.2">
      <c r="A15" s="4" t="s">
        <v>13</v>
      </c>
      <c r="B15" s="4" t="s">
        <v>28</v>
      </c>
      <c r="C15" s="4" t="s">
        <v>44</v>
      </c>
      <c r="D15" s="5">
        <f t="shared" ca="1" si="0"/>
        <v>43223</v>
      </c>
      <c r="E15" s="5">
        <f t="shared" ca="1" si="1"/>
        <v>43230</v>
      </c>
      <c r="F15" s="6">
        <v>300</v>
      </c>
      <c r="G15" s="4" t="s">
        <v>60</v>
      </c>
      <c r="H15" s="4" t="s">
        <v>80</v>
      </c>
      <c r="I15" s="6">
        <f>IF(H11=$K$5,F11+F11*$M$5,F11-F11*$M$6)</f>
        <v>243</v>
      </c>
    </row>
    <row r="16" spans="1:13" x14ac:dyDescent="0.2">
      <c r="A16" s="4" t="s">
        <v>14</v>
      </c>
      <c r="B16" s="4" t="s">
        <v>29</v>
      </c>
      <c r="C16" s="4" t="s">
        <v>45</v>
      </c>
      <c r="D16" s="5">
        <f t="shared" ca="1" si="0"/>
        <v>43223</v>
      </c>
      <c r="E16" s="5">
        <f t="shared" ca="1" si="1"/>
        <v>43230</v>
      </c>
      <c r="F16" s="6">
        <v>80</v>
      </c>
      <c r="G16" s="4" t="s">
        <v>61</v>
      </c>
      <c r="H16" s="4" t="s">
        <v>79</v>
      </c>
      <c r="I16" s="6">
        <f t="shared" si="2"/>
        <v>84</v>
      </c>
    </row>
    <row r="17" spans="1:9" x14ac:dyDescent="0.2">
      <c r="A17" s="4" t="s">
        <v>15</v>
      </c>
      <c r="B17" s="4" t="s">
        <v>30</v>
      </c>
      <c r="C17" s="4" t="s">
        <v>42</v>
      </c>
      <c r="D17" s="5">
        <f t="shared" ca="1" si="0"/>
        <v>43223</v>
      </c>
      <c r="E17" s="5">
        <f t="shared" ca="1" si="1"/>
        <v>43230</v>
      </c>
      <c r="F17" s="6">
        <v>600</v>
      </c>
      <c r="G17" s="4" t="s">
        <v>62</v>
      </c>
      <c r="H17" s="4" t="s">
        <v>80</v>
      </c>
      <c r="I17" s="6">
        <f t="shared" si="2"/>
        <v>540</v>
      </c>
    </row>
    <row r="18" spans="1:9" x14ac:dyDescent="0.2">
      <c r="A18" s="4" t="s">
        <v>16</v>
      </c>
      <c r="B18" s="4" t="s">
        <v>31</v>
      </c>
      <c r="C18" s="4" t="s">
        <v>42</v>
      </c>
      <c r="D18" s="5">
        <f t="shared" ca="1" si="0"/>
        <v>43223</v>
      </c>
      <c r="E18" s="5">
        <f t="shared" ca="1" si="1"/>
        <v>43230</v>
      </c>
      <c r="F18" s="6">
        <v>3000</v>
      </c>
      <c r="G18" s="4" t="s">
        <v>63</v>
      </c>
      <c r="H18" s="4" t="s">
        <v>79</v>
      </c>
      <c r="I18" s="6">
        <f t="shared" si="2"/>
        <v>3150</v>
      </c>
    </row>
    <row r="19" spans="1:9" x14ac:dyDescent="0.2">
      <c r="A19" s="4" t="s">
        <v>2</v>
      </c>
      <c r="B19" s="4" t="s">
        <v>17</v>
      </c>
      <c r="C19" s="4" t="s">
        <v>37</v>
      </c>
      <c r="D19" s="5">
        <f t="shared" ca="1" si="0"/>
        <v>43223</v>
      </c>
      <c r="E19" s="5">
        <f t="shared" ca="1" si="1"/>
        <v>43230</v>
      </c>
      <c r="F19" s="6">
        <v>650</v>
      </c>
      <c r="G19" s="4" t="s">
        <v>64</v>
      </c>
      <c r="H19" s="4" t="s">
        <v>80</v>
      </c>
      <c r="I19" s="6">
        <f t="shared" si="2"/>
        <v>585</v>
      </c>
    </row>
    <row r="20" spans="1:9" x14ac:dyDescent="0.2">
      <c r="A20" s="4" t="s">
        <v>3</v>
      </c>
      <c r="B20" s="4" t="s">
        <v>18</v>
      </c>
      <c r="C20" s="4" t="s">
        <v>42</v>
      </c>
      <c r="D20" s="5">
        <f t="shared" ca="1" si="0"/>
        <v>43223</v>
      </c>
      <c r="E20" s="5">
        <f t="shared" ca="1" si="1"/>
        <v>43230</v>
      </c>
      <c r="F20" s="6">
        <v>180</v>
      </c>
      <c r="G20" s="4" t="s">
        <v>65</v>
      </c>
      <c r="H20" s="4" t="s">
        <v>79</v>
      </c>
      <c r="I20" s="6">
        <f t="shared" si="2"/>
        <v>189</v>
      </c>
    </row>
    <row r="21" spans="1:9" x14ac:dyDescent="0.2">
      <c r="A21" s="4" t="s">
        <v>4</v>
      </c>
      <c r="B21" s="4" t="s">
        <v>19</v>
      </c>
      <c r="C21" s="4" t="s">
        <v>38</v>
      </c>
      <c r="D21" s="5">
        <f t="shared" ca="1" si="0"/>
        <v>43223</v>
      </c>
      <c r="E21" s="5">
        <f t="shared" ca="1" si="1"/>
        <v>43230</v>
      </c>
      <c r="F21" s="6">
        <v>1300</v>
      </c>
      <c r="G21" s="4" t="s">
        <v>66</v>
      </c>
      <c r="H21" s="4" t="s">
        <v>80</v>
      </c>
      <c r="I21" s="6">
        <f t="shared" si="2"/>
        <v>1170</v>
      </c>
    </row>
    <row r="22" spans="1:9" x14ac:dyDescent="0.2">
      <c r="A22" s="4" t="s">
        <v>5</v>
      </c>
      <c r="B22" s="4" t="s">
        <v>20</v>
      </c>
      <c r="C22" s="4" t="s">
        <v>39</v>
      </c>
      <c r="D22" s="5">
        <f t="shared" ca="1" si="0"/>
        <v>43223</v>
      </c>
      <c r="E22" s="5">
        <f t="shared" ca="1" si="1"/>
        <v>43230</v>
      </c>
      <c r="F22" s="6">
        <v>1120</v>
      </c>
      <c r="G22" s="4" t="s">
        <v>67</v>
      </c>
      <c r="H22" s="4" t="s">
        <v>79</v>
      </c>
      <c r="I22" s="6">
        <f t="shared" si="2"/>
        <v>1176</v>
      </c>
    </row>
    <row r="23" spans="1:9" x14ac:dyDescent="0.2">
      <c r="A23" s="4" t="s">
        <v>6</v>
      </c>
      <c r="B23" s="4" t="s">
        <v>21</v>
      </c>
      <c r="C23" s="4" t="s">
        <v>40</v>
      </c>
      <c r="D23" s="5">
        <f t="shared" ca="1" si="0"/>
        <v>43223</v>
      </c>
      <c r="E23" s="5">
        <f t="shared" ca="1" si="1"/>
        <v>43230</v>
      </c>
      <c r="F23" s="6">
        <v>500</v>
      </c>
      <c r="G23" s="4" t="s">
        <v>68</v>
      </c>
      <c r="H23" s="4" t="s">
        <v>80</v>
      </c>
      <c r="I23" s="6">
        <f t="shared" si="2"/>
        <v>450</v>
      </c>
    </row>
    <row r="24" spans="1:9" x14ac:dyDescent="0.2">
      <c r="A24" s="4" t="s">
        <v>7</v>
      </c>
      <c r="B24" s="4" t="s">
        <v>22</v>
      </c>
      <c r="C24" s="4" t="s">
        <v>41</v>
      </c>
      <c r="D24" s="5">
        <f t="shared" ca="1" si="0"/>
        <v>43223</v>
      </c>
      <c r="E24" s="5">
        <f t="shared" ca="1" si="1"/>
        <v>43230</v>
      </c>
      <c r="F24" s="6">
        <v>1300</v>
      </c>
      <c r="G24" s="4" t="s">
        <v>69</v>
      </c>
      <c r="H24" s="4" t="s">
        <v>79</v>
      </c>
      <c r="I24" s="6">
        <f t="shared" si="2"/>
        <v>1365</v>
      </c>
    </row>
    <row r="25" spans="1:9" x14ac:dyDescent="0.2">
      <c r="A25" s="4" t="s">
        <v>8</v>
      </c>
      <c r="B25" s="4" t="s">
        <v>23</v>
      </c>
      <c r="C25" s="4" t="s">
        <v>41</v>
      </c>
      <c r="D25" s="5">
        <f t="shared" ca="1" si="0"/>
        <v>43223</v>
      </c>
      <c r="E25" s="5">
        <f t="shared" ca="1" si="1"/>
        <v>43230</v>
      </c>
      <c r="F25" s="6">
        <v>900</v>
      </c>
      <c r="G25" s="4" t="s">
        <v>70</v>
      </c>
      <c r="H25" s="4" t="s">
        <v>80</v>
      </c>
      <c r="I25" s="6">
        <f t="shared" si="2"/>
        <v>810</v>
      </c>
    </row>
    <row r="26" spans="1:9" x14ac:dyDescent="0.2">
      <c r="A26" s="4" t="s">
        <v>9</v>
      </c>
      <c r="B26" s="4" t="s">
        <v>24</v>
      </c>
      <c r="C26" s="4" t="s">
        <v>42</v>
      </c>
      <c r="D26" s="5">
        <f t="shared" ca="1" si="0"/>
        <v>43223</v>
      </c>
      <c r="E26" s="5">
        <f t="shared" ca="1" si="1"/>
        <v>43230</v>
      </c>
      <c r="F26" s="6">
        <v>300</v>
      </c>
      <c r="G26" s="4" t="s">
        <v>71</v>
      </c>
      <c r="H26" s="4" t="s">
        <v>79</v>
      </c>
      <c r="I26" s="6">
        <f t="shared" si="2"/>
        <v>315</v>
      </c>
    </row>
    <row r="27" spans="1:9" x14ac:dyDescent="0.2">
      <c r="A27" s="4" t="s">
        <v>10</v>
      </c>
      <c r="B27" s="4" t="s">
        <v>25</v>
      </c>
      <c r="C27" s="4" t="s">
        <v>37</v>
      </c>
      <c r="D27" s="5">
        <f t="shared" ca="1" si="0"/>
        <v>43223</v>
      </c>
      <c r="E27" s="5">
        <f t="shared" ca="1" si="1"/>
        <v>43230</v>
      </c>
      <c r="F27" s="6">
        <v>800</v>
      </c>
      <c r="G27" s="4" t="s">
        <v>72</v>
      </c>
      <c r="H27" s="4" t="s">
        <v>80</v>
      </c>
      <c r="I27" s="6">
        <f t="shared" si="2"/>
        <v>720</v>
      </c>
    </row>
    <row r="28" spans="1:9" x14ac:dyDescent="0.2">
      <c r="A28" s="4" t="s">
        <v>13</v>
      </c>
      <c r="B28" s="4" t="s">
        <v>26</v>
      </c>
      <c r="C28" s="4" t="s">
        <v>43</v>
      </c>
      <c r="D28" s="5">
        <f t="shared" ca="1" si="0"/>
        <v>43223</v>
      </c>
      <c r="E28" s="5">
        <f t="shared" ca="1" si="1"/>
        <v>43230</v>
      </c>
      <c r="F28" s="6">
        <v>650</v>
      </c>
      <c r="G28" s="4" t="s">
        <v>73</v>
      </c>
      <c r="H28" s="4" t="s">
        <v>79</v>
      </c>
      <c r="I28" s="6">
        <f t="shared" si="2"/>
        <v>682.5</v>
      </c>
    </row>
    <row r="29" spans="1:9" x14ac:dyDescent="0.2">
      <c r="A29" s="4" t="s">
        <v>12</v>
      </c>
      <c r="B29" s="4" t="s">
        <v>27</v>
      </c>
      <c r="C29" s="4" t="s">
        <v>42</v>
      </c>
      <c r="D29" s="5">
        <f t="shared" ca="1" si="0"/>
        <v>43223</v>
      </c>
      <c r="E29" s="5">
        <f t="shared" ca="1" si="1"/>
        <v>43230</v>
      </c>
      <c r="F29" s="6">
        <v>240</v>
      </c>
      <c r="G29" s="4" t="s">
        <v>74</v>
      </c>
      <c r="H29" s="4" t="s">
        <v>80</v>
      </c>
      <c r="I29" s="6">
        <f t="shared" si="2"/>
        <v>216</v>
      </c>
    </row>
    <row r="30" spans="1:9" x14ac:dyDescent="0.2">
      <c r="A30" s="4" t="s">
        <v>13</v>
      </c>
      <c r="B30" s="4" t="s">
        <v>28</v>
      </c>
      <c r="C30" s="4" t="s">
        <v>44</v>
      </c>
      <c r="D30" s="5">
        <f t="shared" ca="1" si="0"/>
        <v>43223</v>
      </c>
      <c r="E30" s="5">
        <f t="shared" ca="1" si="1"/>
        <v>43230</v>
      </c>
      <c r="F30" s="6">
        <v>312</v>
      </c>
      <c r="G30" s="4" t="s">
        <v>75</v>
      </c>
      <c r="H30" s="4" t="s">
        <v>79</v>
      </c>
      <c r="I30" s="6">
        <f t="shared" si="2"/>
        <v>327.60000000000002</v>
      </c>
    </row>
    <row r="31" spans="1:9" x14ac:dyDescent="0.2">
      <c r="A31" s="4" t="s">
        <v>14</v>
      </c>
      <c r="B31" s="4" t="s">
        <v>29</v>
      </c>
      <c r="C31" s="4" t="s">
        <v>45</v>
      </c>
      <c r="D31" s="5">
        <f t="shared" ca="1" si="0"/>
        <v>43223</v>
      </c>
      <c r="E31" s="5">
        <f t="shared" ca="1" si="1"/>
        <v>43230</v>
      </c>
      <c r="F31" s="6">
        <v>120</v>
      </c>
      <c r="G31" s="4" t="s">
        <v>76</v>
      </c>
      <c r="H31" s="4" t="s">
        <v>80</v>
      </c>
      <c r="I31" s="6">
        <f t="shared" si="2"/>
        <v>108</v>
      </c>
    </row>
    <row r="32" spans="1:9" x14ac:dyDescent="0.2">
      <c r="A32" s="4" t="s">
        <v>15</v>
      </c>
      <c r="B32" s="4" t="s">
        <v>30</v>
      </c>
      <c r="C32" s="4" t="s">
        <v>42</v>
      </c>
      <c r="D32" s="5">
        <f t="shared" ca="1" si="0"/>
        <v>43223</v>
      </c>
      <c r="E32" s="5">
        <f t="shared" ca="1" si="1"/>
        <v>43230</v>
      </c>
      <c r="F32" s="6">
        <v>750</v>
      </c>
      <c r="G32" s="4" t="s">
        <v>77</v>
      </c>
      <c r="H32" s="4" t="s">
        <v>79</v>
      </c>
      <c r="I32" s="6">
        <f t="shared" si="2"/>
        <v>787.5</v>
      </c>
    </row>
    <row r="33" spans="1:9" x14ac:dyDescent="0.2">
      <c r="A33" s="4" t="s">
        <v>16</v>
      </c>
      <c r="B33" s="4" t="s">
        <v>31</v>
      </c>
      <c r="C33" s="4" t="s">
        <v>42</v>
      </c>
      <c r="D33" s="5">
        <f t="shared" ca="1" si="0"/>
        <v>43223</v>
      </c>
      <c r="E33" s="5">
        <f t="shared" ca="1" si="1"/>
        <v>43230</v>
      </c>
      <c r="F33" s="6">
        <v>3200</v>
      </c>
      <c r="G33" s="4" t="s">
        <v>78</v>
      </c>
      <c r="H33" s="4" t="s">
        <v>80</v>
      </c>
      <c r="I33" s="6">
        <f t="shared" si="2"/>
        <v>2880</v>
      </c>
    </row>
    <row r="34" spans="1:9" x14ac:dyDescent="0.2">
      <c r="F34" s="21"/>
    </row>
  </sheetData>
  <mergeCells count="3">
    <mergeCell ref="A1:I1"/>
    <mergeCell ref="K3:M3"/>
    <mergeCell ref="A2:I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77" orientation="landscape" horizontalDpi="300" verticalDpi="300" r:id="rId1"/>
  <headerFooter>
    <oddHeader>&amp;CMacros</oddHead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FC31"/>
  <sheetViews>
    <sheetView showGridLines="0" zoomScaleNormal="100" workbookViewId="0">
      <pane xSplit="8" ySplit="20" topLeftCell="I1048576" activePane="bottomRight" state="frozen"/>
      <selection activeCell="H20" sqref="H20"/>
      <selection pane="topRight" activeCell="H20" sqref="H20"/>
      <selection pane="bottomLeft" activeCell="H20" sqref="H20"/>
      <selection pane="bottomRight" activeCell="H20" sqref="H20"/>
    </sheetView>
  </sheetViews>
  <sheetFormatPr defaultColWidth="0" defaultRowHeight="15" zeroHeight="1" x14ac:dyDescent="0.2"/>
  <cols>
    <col min="1" max="1" width="14.7109375" style="38" customWidth="1"/>
    <col min="2" max="3" width="8.42578125" style="1" customWidth="1"/>
    <col min="4" max="4" width="26.5703125" style="1" customWidth="1"/>
    <col min="5" max="6" width="18.85546875" style="1" customWidth="1"/>
    <col min="7" max="7" width="30.85546875" style="1" customWidth="1"/>
    <col min="8" max="8" width="14.140625" style="1" customWidth="1"/>
    <col min="9" max="9" width="8.85546875" style="1" hidden="1" customWidth="1"/>
    <col min="10" max="10" width="11.7109375" style="1" hidden="1" customWidth="1"/>
    <col min="11" max="1346" width="0" style="1" hidden="1" customWidth="1"/>
    <col min="1347" max="16383" width="8.85546875" style="1" hidden="1"/>
    <col min="16384" max="16384" width="14.7109375" style="1" customWidth="1"/>
  </cols>
  <sheetData>
    <row r="1" spans="1:12" ht="26.25" x14ac:dyDescent="0.4">
      <c r="B1" s="65" t="s">
        <v>93</v>
      </c>
      <c r="C1" s="66"/>
      <c r="D1" s="66"/>
      <c r="E1" s="66"/>
      <c r="F1" s="66"/>
      <c r="G1" s="66"/>
      <c r="H1" s="67"/>
    </row>
    <row r="2" spans="1:12" s="8" customFormat="1" ht="18" x14ac:dyDescent="0.25">
      <c r="A2" s="64"/>
      <c r="B2" s="64"/>
      <c r="C2" s="64"/>
      <c r="D2" s="64"/>
      <c r="E2" s="64"/>
      <c r="F2" s="64"/>
      <c r="G2" s="64"/>
      <c r="H2" s="64"/>
    </row>
    <row r="3" spans="1:12" x14ac:dyDescent="0.2">
      <c r="A3" s="13"/>
      <c r="B3" s="9"/>
      <c r="C3" s="9"/>
      <c r="D3" s="9"/>
      <c r="E3" s="11"/>
      <c r="F3" s="12"/>
      <c r="G3" s="9"/>
      <c r="H3" s="9"/>
    </row>
    <row r="4" spans="1:12" x14ac:dyDescent="0.2">
      <c r="A4" s="13"/>
      <c r="B4" s="28"/>
      <c r="C4" s="39"/>
      <c r="D4" s="39"/>
      <c r="E4" s="40"/>
      <c r="F4" s="41"/>
      <c r="G4" s="39"/>
      <c r="H4" s="29"/>
      <c r="L4" s="2" t="s">
        <v>2</v>
      </c>
    </row>
    <row r="5" spans="1:12" x14ac:dyDescent="0.2">
      <c r="A5" s="13"/>
      <c r="B5" s="30"/>
      <c r="C5" s="37"/>
      <c r="D5" s="37"/>
      <c r="E5" s="42"/>
      <c r="F5" s="37"/>
      <c r="G5" s="37"/>
      <c r="H5" s="31"/>
      <c r="L5" s="2" t="s">
        <v>3</v>
      </c>
    </row>
    <row r="6" spans="1:12" ht="15.75" thickBot="1" x14ac:dyDescent="0.25">
      <c r="A6" s="13"/>
      <c r="B6" s="30"/>
      <c r="C6" s="37"/>
      <c r="D6" s="37"/>
      <c r="E6" s="37"/>
      <c r="F6" s="37"/>
      <c r="G6" s="42"/>
      <c r="H6" s="31"/>
      <c r="L6" s="2" t="s">
        <v>4</v>
      </c>
    </row>
    <row r="7" spans="1:12" ht="16.5" thickBot="1" x14ac:dyDescent="0.3">
      <c r="A7" s="13"/>
      <c r="B7" s="30"/>
      <c r="C7" s="37"/>
      <c r="D7" s="36" t="s">
        <v>82</v>
      </c>
      <c r="E7" s="37"/>
      <c r="F7" s="37"/>
      <c r="G7" s="36" t="s">
        <v>46</v>
      </c>
      <c r="H7" s="31"/>
      <c r="L7" s="2" t="s">
        <v>5</v>
      </c>
    </row>
    <row r="8" spans="1:12" ht="15.75" thickBot="1" x14ac:dyDescent="0.25">
      <c r="A8" s="13"/>
      <c r="B8" s="30"/>
      <c r="C8" s="37"/>
      <c r="D8" s="37"/>
      <c r="E8" s="37"/>
      <c r="F8" s="37"/>
      <c r="G8" s="37"/>
      <c r="H8" s="31"/>
      <c r="L8" s="2" t="s">
        <v>6</v>
      </c>
    </row>
    <row r="9" spans="1:12" ht="15.75" thickBot="1" x14ac:dyDescent="0.25">
      <c r="A9" s="13"/>
      <c r="B9" s="30"/>
      <c r="C9" s="37"/>
      <c r="D9" s="43" t="s">
        <v>10</v>
      </c>
      <c r="E9" s="37"/>
      <c r="F9" s="37"/>
      <c r="G9" s="44">
        <v>10102015</v>
      </c>
      <c r="H9" s="31"/>
      <c r="L9" s="2" t="s">
        <v>7</v>
      </c>
    </row>
    <row r="10" spans="1:12" ht="15.75" thickBot="1" x14ac:dyDescent="0.25">
      <c r="A10" s="13"/>
      <c r="B10" s="30"/>
      <c r="C10" s="37"/>
      <c r="D10" s="37"/>
      <c r="E10" s="37"/>
      <c r="F10" s="37"/>
      <c r="G10" s="37"/>
      <c r="H10" s="31"/>
      <c r="L10" s="2" t="s">
        <v>8</v>
      </c>
    </row>
    <row r="11" spans="1:12" ht="16.5" thickBot="1" x14ac:dyDescent="0.3">
      <c r="A11" s="13"/>
      <c r="B11" s="30"/>
      <c r="C11" s="37"/>
      <c r="D11" s="36" t="s">
        <v>89</v>
      </c>
      <c r="E11" s="37"/>
      <c r="F11" s="37"/>
      <c r="G11" s="36" t="s">
        <v>94</v>
      </c>
      <c r="H11" s="31"/>
      <c r="L11" s="2" t="s">
        <v>9</v>
      </c>
    </row>
    <row r="12" spans="1:12" ht="15.75" thickBot="1" x14ac:dyDescent="0.25">
      <c r="A12" s="13"/>
      <c r="B12" s="30"/>
      <c r="C12" s="37"/>
      <c r="D12" s="37"/>
      <c r="E12" s="37"/>
      <c r="F12" s="37"/>
      <c r="G12" s="37"/>
      <c r="H12" s="31"/>
      <c r="L12" s="2" t="s">
        <v>10</v>
      </c>
    </row>
    <row r="13" spans="1:12" ht="15.75" thickBot="1" x14ac:dyDescent="0.25">
      <c r="A13" s="13"/>
      <c r="B13" s="30"/>
      <c r="C13" s="37"/>
      <c r="D13" s="45" t="str">
        <f>VLOOKUP($D$9,Cadastro!$A$3:$C$17,2)</f>
        <v>Pia</v>
      </c>
      <c r="E13" s="37"/>
      <c r="F13" s="37"/>
      <c r="G13" s="46">
        <v>10</v>
      </c>
      <c r="H13" s="31"/>
      <c r="L13" s="2" t="s">
        <v>11</v>
      </c>
    </row>
    <row r="14" spans="1:12" ht="15.75" thickBot="1" x14ac:dyDescent="0.25">
      <c r="A14" s="13"/>
      <c r="B14" s="30"/>
      <c r="C14" s="37"/>
      <c r="D14" s="37"/>
      <c r="E14" s="37"/>
      <c r="F14" s="37"/>
      <c r="G14" s="37"/>
      <c r="H14" s="31"/>
      <c r="L14" s="2" t="s">
        <v>12</v>
      </c>
    </row>
    <row r="15" spans="1:12" ht="16.5" thickBot="1" x14ac:dyDescent="0.3">
      <c r="A15" s="13"/>
      <c r="B15" s="30"/>
      <c r="C15" s="37"/>
      <c r="D15" s="36" t="s">
        <v>36</v>
      </c>
      <c r="E15" s="37"/>
      <c r="F15" s="37"/>
      <c r="G15" s="36" t="s">
        <v>95</v>
      </c>
      <c r="H15" s="31"/>
      <c r="L15" s="2" t="s">
        <v>13</v>
      </c>
    </row>
    <row r="16" spans="1:12" ht="15.75" thickBot="1" x14ac:dyDescent="0.25">
      <c r="A16" s="13"/>
      <c r="B16" s="30"/>
      <c r="C16" s="37"/>
      <c r="D16" s="37"/>
      <c r="E16" s="37"/>
      <c r="F16" s="37"/>
      <c r="G16" s="37"/>
      <c r="H16" s="31"/>
      <c r="L16" s="2" t="s">
        <v>14</v>
      </c>
    </row>
    <row r="17" spans="1:12" ht="15.75" thickBot="1" x14ac:dyDescent="0.25">
      <c r="A17" s="13"/>
      <c r="B17" s="30"/>
      <c r="C17" s="37"/>
      <c r="D17" s="45" t="str">
        <f>VLOOKUP($D$9,Cadastro!$A$3:$C$17,3)</f>
        <v>Gelo</v>
      </c>
      <c r="E17" s="37"/>
      <c r="F17" s="37"/>
      <c r="G17" s="48">
        <v>120</v>
      </c>
      <c r="H17" s="31"/>
      <c r="L17" s="2" t="s">
        <v>15</v>
      </c>
    </row>
    <row r="18" spans="1:12" ht="15.75" thickBot="1" x14ac:dyDescent="0.25">
      <c r="A18" s="13"/>
      <c r="B18" s="30"/>
      <c r="C18" s="37"/>
      <c r="D18" s="37"/>
      <c r="E18" s="37"/>
      <c r="F18" s="37"/>
      <c r="G18" s="37"/>
      <c r="H18" s="31"/>
      <c r="L18" s="2" t="s">
        <v>16</v>
      </c>
    </row>
    <row r="19" spans="1:12" ht="16.5" thickBot="1" x14ac:dyDescent="0.3">
      <c r="A19" s="13"/>
      <c r="B19" s="30"/>
      <c r="C19" s="37"/>
      <c r="D19" s="37"/>
      <c r="E19" s="36" t="s">
        <v>83</v>
      </c>
      <c r="F19" s="47">
        <f>G13*G17</f>
        <v>1200</v>
      </c>
      <c r="G19" s="37"/>
      <c r="H19" s="31"/>
    </row>
    <row r="20" spans="1:12" x14ac:dyDescent="0.2">
      <c r="A20" s="13"/>
      <c r="B20" s="32"/>
      <c r="C20" s="33"/>
      <c r="D20" s="33"/>
      <c r="E20" s="34"/>
      <c r="F20" s="33"/>
      <c r="G20" s="33"/>
      <c r="H20" s="35"/>
    </row>
    <row r="21" spans="1:12" x14ac:dyDescent="0.2">
      <c r="A21" s="13"/>
      <c r="B21" s="13"/>
      <c r="C21" s="16"/>
      <c r="D21" s="13"/>
      <c r="E21" s="14"/>
      <c r="F21" s="15"/>
      <c r="G21" s="13"/>
      <c r="H21" s="13"/>
    </row>
    <row r="22" spans="1:12" hidden="1" x14ac:dyDescent="0.2">
      <c r="A22" s="13"/>
      <c r="B22" s="13"/>
      <c r="C22" s="16"/>
      <c r="D22" s="13"/>
      <c r="E22" s="14"/>
      <c r="F22" s="15"/>
      <c r="G22" s="13"/>
      <c r="H22" s="13"/>
    </row>
    <row r="23" spans="1:12" hidden="1" x14ac:dyDescent="0.2">
      <c r="A23" s="13"/>
      <c r="B23" s="13"/>
      <c r="C23" s="16"/>
      <c r="D23" s="13"/>
      <c r="E23" s="14"/>
      <c r="F23" s="15"/>
      <c r="G23" s="13"/>
      <c r="H23" s="13"/>
    </row>
    <row r="24" spans="1:12" hidden="1" x14ac:dyDescent="0.2">
      <c r="A24" s="13"/>
      <c r="B24" s="13"/>
      <c r="C24" s="16"/>
      <c r="D24" s="13"/>
      <c r="E24" s="14"/>
      <c r="F24" s="15"/>
      <c r="G24" s="13"/>
      <c r="H24" s="13"/>
    </row>
    <row r="25" spans="1:12" hidden="1" x14ac:dyDescent="0.2">
      <c r="A25" s="13"/>
      <c r="B25" s="13"/>
      <c r="C25" s="16"/>
      <c r="D25" s="13"/>
      <c r="E25" s="14"/>
      <c r="F25" s="15"/>
      <c r="G25" s="13"/>
      <c r="H25" s="13"/>
    </row>
    <row r="26" spans="1:12" hidden="1" x14ac:dyDescent="0.2">
      <c r="A26" s="13"/>
      <c r="B26" s="13"/>
      <c r="C26" s="16"/>
      <c r="D26" s="13"/>
      <c r="E26" s="14"/>
      <c r="F26" s="15"/>
      <c r="G26" s="13"/>
      <c r="H26" s="13"/>
    </row>
    <row r="27" spans="1:12" hidden="1" x14ac:dyDescent="0.2">
      <c r="A27" s="13"/>
      <c r="B27" s="13"/>
      <c r="C27" s="17"/>
      <c r="D27" s="13"/>
      <c r="E27" s="14"/>
      <c r="F27" s="15"/>
      <c r="G27" s="13"/>
      <c r="H27" s="13"/>
    </row>
    <row r="28" spans="1:12" hidden="1" x14ac:dyDescent="0.2">
      <c r="A28" s="13"/>
      <c r="B28" s="9"/>
      <c r="C28" s="10"/>
      <c r="D28" s="9"/>
      <c r="E28" s="11"/>
      <c r="F28" s="12"/>
      <c r="G28" s="9"/>
      <c r="H28" s="9"/>
    </row>
    <row r="29" spans="1:12" hidden="1" x14ac:dyDescent="0.2">
      <c r="A29" s="13"/>
      <c r="B29" s="9"/>
      <c r="C29" s="10"/>
      <c r="D29" s="9"/>
      <c r="E29" s="11"/>
      <c r="F29" s="12"/>
      <c r="G29" s="9"/>
      <c r="H29" s="9"/>
    </row>
    <row r="30" spans="1:12" hidden="1" x14ac:dyDescent="0.2">
      <c r="A30" s="13"/>
      <c r="B30" s="9"/>
      <c r="C30" s="10"/>
      <c r="D30" s="9"/>
      <c r="E30" s="11"/>
      <c r="F30" s="12"/>
      <c r="G30" s="9"/>
      <c r="H30" s="9"/>
    </row>
    <row r="31" spans="1:12" hidden="1" x14ac:dyDescent="0.2">
      <c r="A31" s="13"/>
      <c r="B31" s="9"/>
      <c r="C31" s="10"/>
      <c r="D31" s="9"/>
      <c r="E31" s="11"/>
      <c r="F31" s="12"/>
      <c r="G31" s="9"/>
      <c r="H31" s="9"/>
    </row>
  </sheetData>
  <sheetProtection algorithmName="SHA-512" hashValue="P74QsBID+iKQkj2qAfCvwokhhZGJh7YHC38p15Kx1+S33vSCfkI9noNO4gja9xertamAflL80Ej/byupWlBhvQ==" saltValue="HoSsilUGsRSsdXmG0+Jx3A==" spinCount="100000" sheet="1" objects="1" scenarios="1" selectLockedCells="1"/>
  <mergeCells count="2">
    <mergeCell ref="A2:H2"/>
    <mergeCell ref="B1:H1"/>
  </mergeCells>
  <dataValidations count="1">
    <dataValidation type="list" allowBlank="1" showInputMessage="1" showErrorMessage="1" sqref="D9" xr:uid="{00000000-0002-0000-0600-000000000000}">
      <formula1>$L$4:$L$18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96" orientation="landscape" horizontalDpi="300" verticalDpi="300" r:id="rId1"/>
  <headerFooter>
    <oddHeader>&amp;CMacros</oddHeader>
    <oddFooter>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selection activeCell="E13" sqref="E13"/>
    </sheetView>
  </sheetViews>
  <sheetFormatPr defaultRowHeight="15" x14ac:dyDescent="0.25"/>
  <cols>
    <col min="1" max="1" width="24" bestFit="1" customWidth="1"/>
    <col min="2" max="3" width="17.7109375" bestFit="1" customWidth="1"/>
    <col min="4" max="4" width="10.7109375" bestFit="1" customWidth="1"/>
  </cols>
  <sheetData>
    <row r="1" spans="1:4" x14ac:dyDescent="0.25">
      <c r="A1" s="25" t="s">
        <v>47</v>
      </c>
      <c r="B1" s="27">
        <v>41077</v>
      </c>
    </row>
    <row r="3" spans="1:4" x14ac:dyDescent="0.25">
      <c r="A3" s="25" t="s">
        <v>91</v>
      </c>
      <c r="B3" s="25" t="s">
        <v>81</v>
      </c>
    </row>
    <row r="4" spans="1:4" x14ac:dyDescent="0.25">
      <c r="A4" s="25" t="s">
        <v>32</v>
      </c>
      <c r="B4" t="s">
        <v>80</v>
      </c>
      <c r="C4" t="s">
        <v>79</v>
      </c>
      <c r="D4" t="s">
        <v>90</v>
      </c>
    </row>
    <row r="5" spans="1:4" x14ac:dyDescent="0.25">
      <c r="A5" t="s">
        <v>33</v>
      </c>
      <c r="B5" s="26">
        <v>1200</v>
      </c>
      <c r="C5" s="26">
        <v>1210</v>
      </c>
      <c r="D5" s="26">
        <v>2410</v>
      </c>
    </row>
    <row r="6" spans="1:4" x14ac:dyDescent="0.25">
      <c r="A6" t="s">
        <v>34</v>
      </c>
      <c r="B6" s="26">
        <v>240</v>
      </c>
      <c r="C6" s="26">
        <v>160</v>
      </c>
      <c r="D6" s="26">
        <v>400</v>
      </c>
    </row>
    <row r="7" spans="1:4" x14ac:dyDescent="0.25">
      <c r="A7" t="s">
        <v>90</v>
      </c>
      <c r="B7" s="26">
        <v>1440</v>
      </c>
      <c r="C7" s="26">
        <v>1370</v>
      </c>
      <c r="D7" s="26">
        <v>2810</v>
      </c>
    </row>
  </sheetData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2"/>
  <headerFooter>
    <oddHeader>&amp;CMacros</oddHeader>
    <oddFooter>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33"/>
  <sheetViews>
    <sheetView zoomScale="90" zoomScaleNormal="90" workbookViewId="0">
      <selection activeCell="L19" sqref="L19"/>
    </sheetView>
  </sheetViews>
  <sheetFormatPr defaultColWidth="8.85546875" defaultRowHeight="15" x14ac:dyDescent="0.2"/>
  <cols>
    <col min="1" max="1" width="11.7109375" style="1" customWidth="1"/>
    <col min="2" max="2" width="17.28515625" style="1" customWidth="1"/>
    <col min="3" max="3" width="14.140625" style="1" bestFit="1" customWidth="1"/>
    <col min="4" max="4" width="11.5703125" style="1" customWidth="1"/>
    <col min="5" max="6" width="12.7109375" style="1" customWidth="1"/>
    <col min="7" max="7" width="10.85546875" style="1" customWidth="1"/>
    <col min="8" max="8" width="22.7109375" style="1" customWidth="1"/>
    <col min="9" max="16384" width="8.85546875" style="1"/>
  </cols>
  <sheetData>
    <row r="1" spans="1:8" ht="26.25" x14ac:dyDescent="0.4">
      <c r="A1" s="59" t="s">
        <v>98</v>
      </c>
      <c r="B1" s="60"/>
      <c r="C1" s="60"/>
      <c r="D1" s="60"/>
      <c r="E1" s="60"/>
      <c r="F1" s="60"/>
      <c r="G1" s="60"/>
      <c r="H1" s="61"/>
    </row>
    <row r="2" spans="1:8" s="8" customFormat="1" ht="17.25" customHeight="1" x14ac:dyDescent="0.25">
      <c r="A2" s="62"/>
      <c r="B2" s="54"/>
      <c r="C2" s="54"/>
      <c r="D2" s="54"/>
      <c r="E2" s="54"/>
      <c r="F2" s="54"/>
      <c r="G2" s="54"/>
      <c r="H2" s="55"/>
    </row>
    <row r="3" spans="1:8" s="3" customFormat="1" ht="36" x14ac:dyDescent="0.25">
      <c r="A3" s="7" t="s">
        <v>1</v>
      </c>
      <c r="B3" s="7" t="s">
        <v>35</v>
      </c>
      <c r="C3" s="7" t="s">
        <v>36</v>
      </c>
      <c r="D3" s="7" t="s">
        <v>46</v>
      </c>
      <c r="E3" s="7" t="s">
        <v>47</v>
      </c>
      <c r="F3" s="7" t="s">
        <v>97</v>
      </c>
      <c r="G3" s="7" t="s">
        <v>48</v>
      </c>
      <c r="H3" s="7" t="s">
        <v>81</v>
      </c>
    </row>
    <row r="4" spans="1:8" x14ac:dyDescent="0.2">
      <c r="A4" s="4" t="s">
        <v>2</v>
      </c>
      <c r="B4" s="4" t="s">
        <v>17</v>
      </c>
      <c r="C4" s="4" t="s">
        <v>37</v>
      </c>
      <c r="D4" s="5">
        <f ca="1">TODAY()</f>
        <v>43223</v>
      </c>
      <c r="E4" s="5">
        <f ca="1">WORKDAY.INTL(D4,7)</f>
        <v>43232</v>
      </c>
      <c r="F4" s="6">
        <v>650</v>
      </c>
      <c r="G4" s="4" t="s">
        <v>49</v>
      </c>
      <c r="H4" s="4" t="s">
        <v>79</v>
      </c>
    </row>
    <row r="5" spans="1:8" x14ac:dyDescent="0.2">
      <c r="A5" s="4" t="s">
        <v>3</v>
      </c>
      <c r="B5" s="4" t="s">
        <v>18</v>
      </c>
      <c r="C5" s="4" t="s">
        <v>42</v>
      </c>
      <c r="D5" s="5">
        <f t="shared" ref="D5:D33" ca="1" si="0">TODAY()</f>
        <v>43223</v>
      </c>
      <c r="E5" s="5">
        <f t="shared" ref="E5:E33" ca="1" si="1">WORKDAY.INTL(D5,7)</f>
        <v>43232</v>
      </c>
      <c r="F5" s="6">
        <v>150</v>
      </c>
      <c r="G5" s="4" t="s">
        <v>50</v>
      </c>
      <c r="H5" s="4" t="s">
        <v>80</v>
      </c>
    </row>
    <row r="6" spans="1:8" x14ac:dyDescent="0.2">
      <c r="A6" s="4" t="s">
        <v>4</v>
      </c>
      <c r="B6" s="4" t="s">
        <v>19</v>
      </c>
      <c r="C6" s="4" t="s">
        <v>38</v>
      </c>
      <c r="D6" s="5">
        <f t="shared" ca="1" si="0"/>
        <v>43223</v>
      </c>
      <c r="E6" s="5">
        <f t="shared" ca="1" si="1"/>
        <v>43232</v>
      </c>
      <c r="F6" s="6">
        <v>1200</v>
      </c>
      <c r="G6" s="4" t="s">
        <v>51</v>
      </c>
      <c r="H6" s="4" t="s">
        <v>79</v>
      </c>
    </row>
    <row r="7" spans="1:8" x14ac:dyDescent="0.2">
      <c r="A7" s="4" t="s">
        <v>5</v>
      </c>
      <c r="B7" s="4" t="s">
        <v>20</v>
      </c>
      <c r="C7" s="4" t="s">
        <v>39</v>
      </c>
      <c r="D7" s="5">
        <f t="shared" ca="1" si="0"/>
        <v>43223</v>
      </c>
      <c r="E7" s="5">
        <f t="shared" ca="1" si="1"/>
        <v>43232</v>
      </c>
      <c r="F7" s="6">
        <v>1200</v>
      </c>
      <c r="G7" s="4" t="s">
        <v>52</v>
      </c>
      <c r="H7" s="4" t="s">
        <v>80</v>
      </c>
    </row>
    <row r="8" spans="1:8" x14ac:dyDescent="0.2">
      <c r="A8" s="4" t="s">
        <v>6</v>
      </c>
      <c r="B8" s="4" t="s">
        <v>21</v>
      </c>
      <c r="C8" s="4" t="s">
        <v>40</v>
      </c>
      <c r="D8" s="5">
        <f t="shared" ca="1" si="0"/>
        <v>43223</v>
      </c>
      <c r="E8" s="5">
        <f t="shared" ca="1" si="1"/>
        <v>43232</v>
      </c>
      <c r="F8" s="6">
        <v>450</v>
      </c>
      <c r="G8" s="4" t="s">
        <v>53</v>
      </c>
      <c r="H8" s="4" t="s">
        <v>79</v>
      </c>
    </row>
    <row r="9" spans="1:8" x14ac:dyDescent="0.2">
      <c r="A9" s="4" t="s">
        <v>7</v>
      </c>
      <c r="B9" s="4" t="s">
        <v>22</v>
      </c>
      <c r="C9" s="4" t="s">
        <v>41</v>
      </c>
      <c r="D9" s="5">
        <f t="shared" ca="1" si="0"/>
        <v>43223</v>
      </c>
      <c r="E9" s="5">
        <f t="shared" ca="1" si="1"/>
        <v>43232</v>
      </c>
      <c r="F9" s="6">
        <v>1250</v>
      </c>
      <c r="G9" s="4" t="s">
        <v>54</v>
      </c>
      <c r="H9" s="4" t="s">
        <v>80</v>
      </c>
    </row>
    <row r="10" spans="1:8" x14ac:dyDescent="0.2">
      <c r="A10" s="4" t="s">
        <v>8</v>
      </c>
      <c r="B10" s="4" t="s">
        <v>23</v>
      </c>
      <c r="C10" s="4" t="s">
        <v>41</v>
      </c>
      <c r="D10" s="5">
        <f t="shared" ca="1" si="0"/>
        <v>43223</v>
      </c>
      <c r="E10" s="5">
        <f t="shared" ca="1" si="1"/>
        <v>43232</v>
      </c>
      <c r="F10" s="6">
        <v>850</v>
      </c>
      <c r="G10" s="4" t="s">
        <v>55</v>
      </c>
      <c r="H10" s="4" t="s">
        <v>79</v>
      </c>
    </row>
    <row r="11" spans="1:8" x14ac:dyDescent="0.2">
      <c r="A11" s="4" t="s">
        <v>9</v>
      </c>
      <c r="B11" s="4" t="s">
        <v>24</v>
      </c>
      <c r="C11" s="4" t="s">
        <v>42</v>
      </c>
      <c r="D11" s="5">
        <f t="shared" ca="1" si="0"/>
        <v>43223</v>
      </c>
      <c r="E11" s="5">
        <f t="shared" ca="1" si="1"/>
        <v>43232</v>
      </c>
      <c r="F11" s="6">
        <v>270</v>
      </c>
      <c r="G11" s="4" t="s">
        <v>56</v>
      </c>
      <c r="H11" s="4" t="s">
        <v>80</v>
      </c>
    </row>
    <row r="12" spans="1:8" x14ac:dyDescent="0.2">
      <c r="A12" s="4" t="s">
        <v>10</v>
      </c>
      <c r="B12" s="4" t="s">
        <v>25</v>
      </c>
      <c r="C12" s="4" t="s">
        <v>37</v>
      </c>
      <c r="D12" s="5">
        <f t="shared" ca="1" si="0"/>
        <v>43223</v>
      </c>
      <c r="E12" s="5">
        <f t="shared" ca="1" si="1"/>
        <v>43232</v>
      </c>
      <c r="F12" s="6">
        <v>760</v>
      </c>
      <c r="G12" s="4" t="s">
        <v>57</v>
      </c>
      <c r="H12" s="4" t="s">
        <v>79</v>
      </c>
    </row>
    <row r="13" spans="1:8" x14ac:dyDescent="0.2">
      <c r="A13" s="4" t="s">
        <v>11</v>
      </c>
      <c r="B13" s="4" t="s">
        <v>26</v>
      </c>
      <c r="C13" s="4" t="s">
        <v>43</v>
      </c>
      <c r="D13" s="5">
        <f t="shared" ca="1" si="0"/>
        <v>43223</v>
      </c>
      <c r="E13" s="5">
        <f t="shared" ca="1" si="1"/>
        <v>43232</v>
      </c>
      <c r="F13" s="6">
        <v>580</v>
      </c>
      <c r="G13" s="4" t="s">
        <v>58</v>
      </c>
      <c r="H13" s="4" t="s">
        <v>80</v>
      </c>
    </row>
    <row r="14" spans="1:8" x14ac:dyDescent="0.2">
      <c r="A14" s="4" t="s">
        <v>13</v>
      </c>
      <c r="B14" s="4" t="s">
        <v>27</v>
      </c>
      <c r="C14" s="4" t="s">
        <v>42</v>
      </c>
      <c r="D14" s="5">
        <f t="shared" ca="1" si="0"/>
        <v>43223</v>
      </c>
      <c r="E14" s="5">
        <f t="shared" ca="1" si="1"/>
        <v>43232</v>
      </c>
      <c r="F14" s="6">
        <v>160</v>
      </c>
      <c r="G14" s="4" t="s">
        <v>59</v>
      </c>
      <c r="H14" s="4" t="s">
        <v>79</v>
      </c>
    </row>
    <row r="15" spans="1:8" x14ac:dyDescent="0.2">
      <c r="A15" s="4" t="s">
        <v>13</v>
      </c>
      <c r="B15" s="4" t="s">
        <v>28</v>
      </c>
      <c r="C15" s="4" t="s">
        <v>44</v>
      </c>
      <c r="D15" s="5">
        <f t="shared" ca="1" si="0"/>
        <v>43223</v>
      </c>
      <c r="E15" s="5">
        <f t="shared" ca="1" si="1"/>
        <v>43232</v>
      </c>
      <c r="F15" s="6">
        <v>300</v>
      </c>
      <c r="G15" s="4" t="s">
        <v>60</v>
      </c>
      <c r="H15" s="4" t="s">
        <v>80</v>
      </c>
    </row>
    <row r="16" spans="1:8" x14ac:dyDescent="0.2">
      <c r="A16" s="4" t="s">
        <v>14</v>
      </c>
      <c r="B16" s="4" t="s">
        <v>29</v>
      </c>
      <c r="C16" s="4" t="s">
        <v>45</v>
      </c>
      <c r="D16" s="5">
        <f t="shared" ca="1" si="0"/>
        <v>43223</v>
      </c>
      <c r="E16" s="5">
        <f t="shared" ca="1" si="1"/>
        <v>43232</v>
      </c>
      <c r="F16" s="6">
        <v>80</v>
      </c>
      <c r="G16" s="4" t="s">
        <v>61</v>
      </c>
      <c r="H16" s="4" t="s">
        <v>79</v>
      </c>
    </row>
    <row r="17" spans="1:8" x14ac:dyDescent="0.2">
      <c r="A17" s="4" t="s">
        <v>15</v>
      </c>
      <c r="B17" s="4" t="s">
        <v>30</v>
      </c>
      <c r="C17" s="4" t="s">
        <v>42</v>
      </c>
      <c r="D17" s="5">
        <f t="shared" ca="1" si="0"/>
        <v>43223</v>
      </c>
      <c r="E17" s="5">
        <f t="shared" ca="1" si="1"/>
        <v>43232</v>
      </c>
      <c r="F17" s="6">
        <v>600</v>
      </c>
      <c r="G17" s="4" t="s">
        <v>62</v>
      </c>
      <c r="H17" s="4" t="s">
        <v>80</v>
      </c>
    </row>
    <row r="18" spans="1:8" x14ac:dyDescent="0.2">
      <c r="A18" s="4" t="s">
        <v>16</v>
      </c>
      <c r="B18" s="4" t="s">
        <v>31</v>
      </c>
      <c r="C18" s="4" t="s">
        <v>42</v>
      </c>
      <c r="D18" s="5">
        <f t="shared" ca="1" si="0"/>
        <v>43223</v>
      </c>
      <c r="E18" s="5">
        <f t="shared" ca="1" si="1"/>
        <v>43232</v>
      </c>
      <c r="F18" s="6">
        <v>3000</v>
      </c>
      <c r="G18" s="4" t="s">
        <v>63</v>
      </c>
      <c r="H18" s="4" t="s">
        <v>79</v>
      </c>
    </row>
    <row r="19" spans="1:8" x14ac:dyDescent="0.2">
      <c r="A19" s="4" t="s">
        <v>2</v>
      </c>
      <c r="B19" s="4" t="s">
        <v>17</v>
      </c>
      <c r="C19" s="4" t="s">
        <v>37</v>
      </c>
      <c r="D19" s="5">
        <f t="shared" ca="1" si="0"/>
        <v>43223</v>
      </c>
      <c r="E19" s="5">
        <f t="shared" ca="1" si="1"/>
        <v>43232</v>
      </c>
      <c r="F19" s="6">
        <v>650</v>
      </c>
      <c r="G19" s="4" t="s">
        <v>64</v>
      </c>
      <c r="H19" s="4" t="s">
        <v>80</v>
      </c>
    </row>
    <row r="20" spans="1:8" x14ac:dyDescent="0.2">
      <c r="A20" s="4" t="s">
        <v>3</v>
      </c>
      <c r="B20" s="4" t="s">
        <v>18</v>
      </c>
      <c r="C20" s="4" t="s">
        <v>42</v>
      </c>
      <c r="D20" s="5">
        <f t="shared" ca="1" si="0"/>
        <v>43223</v>
      </c>
      <c r="E20" s="5">
        <f t="shared" ca="1" si="1"/>
        <v>43232</v>
      </c>
      <c r="F20" s="6">
        <v>180</v>
      </c>
      <c r="G20" s="4" t="s">
        <v>65</v>
      </c>
      <c r="H20" s="4" t="s">
        <v>79</v>
      </c>
    </row>
    <row r="21" spans="1:8" x14ac:dyDescent="0.2">
      <c r="A21" s="4" t="s">
        <v>4</v>
      </c>
      <c r="B21" s="4" t="s">
        <v>19</v>
      </c>
      <c r="C21" s="4" t="s">
        <v>38</v>
      </c>
      <c r="D21" s="5">
        <f t="shared" ca="1" si="0"/>
        <v>43223</v>
      </c>
      <c r="E21" s="5">
        <f t="shared" ca="1" si="1"/>
        <v>43232</v>
      </c>
      <c r="F21" s="6">
        <v>1300</v>
      </c>
      <c r="G21" s="4" t="s">
        <v>66</v>
      </c>
      <c r="H21" s="4" t="s">
        <v>80</v>
      </c>
    </row>
    <row r="22" spans="1:8" x14ac:dyDescent="0.2">
      <c r="A22" s="4" t="s">
        <v>5</v>
      </c>
      <c r="B22" s="4" t="s">
        <v>20</v>
      </c>
      <c r="C22" s="4" t="s">
        <v>39</v>
      </c>
      <c r="D22" s="5">
        <f t="shared" ca="1" si="0"/>
        <v>43223</v>
      </c>
      <c r="E22" s="5">
        <f t="shared" ca="1" si="1"/>
        <v>43232</v>
      </c>
      <c r="F22" s="6">
        <v>1210</v>
      </c>
      <c r="G22" s="4" t="s">
        <v>67</v>
      </c>
      <c r="H22" s="4" t="s">
        <v>79</v>
      </c>
    </row>
    <row r="23" spans="1:8" x14ac:dyDescent="0.2">
      <c r="A23" s="4" t="s">
        <v>6</v>
      </c>
      <c r="B23" s="4" t="s">
        <v>21</v>
      </c>
      <c r="C23" s="4" t="s">
        <v>40</v>
      </c>
      <c r="D23" s="5">
        <f t="shared" ca="1" si="0"/>
        <v>43223</v>
      </c>
      <c r="E23" s="5">
        <f t="shared" ca="1" si="1"/>
        <v>43232</v>
      </c>
      <c r="F23" s="6">
        <v>500</v>
      </c>
      <c r="G23" s="4" t="s">
        <v>68</v>
      </c>
      <c r="H23" s="4" t="s">
        <v>80</v>
      </c>
    </row>
    <row r="24" spans="1:8" x14ac:dyDescent="0.2">
      <c r="A24" s="4" t="s">
        <v>7</v>
      </c>
      <c r="B24" s="4" t="s">
        <v>22</v>
      </c>
      <c r="C24" s="4" t="s">
        <v>41</v>
      </c>
      <c r="D24" s="5">
        <f t="shared" ca="1" si="0"/>
        <v>43223</v>
      </c>
      <c r="E24" s="5">
        <f t="shared" ca="1" si="1"/>
        <v>43232</v>
      </c>
      <c r="F24" s="6">
        <v>1300</v>
      </c>
      <c r="G24" s="4" t="s">
        <v>69</v>
      </c>
      <c r="H24" s="4" t="s">
        <v>79</v>
      </c>
    </row>
    <row r="25" spans="1:8" x14ac:dyDescent="0.2">
      <c r="A25" s="4" t="s">
        <v>8</v>
      </c>
      <c r="B25" s="4" t="s">
        <v>23</v>
      </c>
      <c r="C25" s="4" t="s">
        <v>41</v>
      </c>
      <c r="D25" s="5">
        <f t="shared" ca="1" si="0"/>
        <v>43223</v>
      </c>
      <c r="E25" s="5">
        <f t="shared" ca="1" si="1"/>
        <v>43232</v>
      </c>
      <c r="F25" s="6">
        <v>900</v>
      </c>
      <c r="G25" s="4" t="s">
        <v>70</v>
      </c>
      <c r="H25" s="4" t="s">
        <v>80</v>
      </c>
    </row>
    <row r="26" spans="1:8" x14ac:dyDescent="0.2">
      <c r="A26" s="4" t="s">
        <v>9</v>
      </c>
      <c r="B26" s="4" t="s">
        <v>24</v>
      </c>
      <c r="C26" s="4" t="s">
        <v>42</v>
      </c>
      <c r="D26" s="5">
        <f t="shared" ca="1" si="0"/>
        <v>43223</v>
      </c>
      <c r="E26" s="5">
        <f t="shared" ca="1" si="1"/>
        <v>43232</v>
      </c>
      <c r="F26" s="6">
        <v>300</v>
      </c>
      <c r="G26" s="4" t="s">
        <v>71</v>
      </c>
      <c r="H26" s="4" t="s">
        <v>79</v>
      </c>
    </row>
    <row r="27" spans="1:8" x14ac:dyDescent="0.2">
      <c r="A27" s="4" t="s">
        <v>10</v>
      </c>
      <c r="B27" s="4" t="s">
        <v>25</v>
      </c>
      <c r="C27" s="4" t="s">
        <v>37</v>
      </c>
      <c r="D27" s="5">
        <f t="shared" ca="1" si="0"/>
        <v>43223</v>
      </c>
      <c r="E27" s="5">
        <f t="shared" ca="1" si="1"/>
        <v>43232</v>
      </c>
      <c r="F27" s="6">
        <v>800</v>
      </c>
      <c r="G27" s="4" t="s">
        <v>72</v>
      </c>
      <c r="H27" s="4" t="s">
        <v>80</v>
      </c>
    </row>
    <row r="28" spans="1:8" x14ac:dyDescent="0.2">
      <c r="A28" s="4" t="s">
        <v>11</v>
      </c>
      <c r="B28" s="4" t="s">
        <v>26</v>
      </c>
      <c r="C28" s="4" t="s">
        <v>43</v>
      </c>
      <c r="D28" s="5">
        <f t="shared" ca="1" si="0"/>
        <v>43223</v>
      </c>
      <c r="E28" s="5">
        <f t="shared" ca="1" si="1"/>
        <v>43232</v>
      </c>
      <c r="F28" s="6">
        <v>650</v>
      </c>
      <c r="G28" s="4" t="s">
        <v>73</v>
      </c>
      <c r="H28" s="4" t="s">
        <v>79</v>
      </c>
    </row>
    <row r="29" spans="1:8" x14ac:dyDescent="0.2">
      <c r="A29" s="4" t="s">
        <v>13</v>
      </c>
      <c r="B29" s="4" t="s">
        <v>27</v>
      </c>
      <c r="C29" s="4" t="s">
        <v>42</v>
      </c>
      <c r="D29" s="5">
        <f t="shared" ca="1" si="0"/>
        <v>43223</v>
      </c>
      <c r="E29" s="5">
        <f t="shared" ca="1" si="1"/>
        <v>43232</v>
      </c>
      <c r="F29" s="6">
        <v>240</v>
      </c>
      <c r="G29" s="4" t="s">
        <v>74</v>
      </c>
      <c r="H29" s="4" t="s">
        <v>80</v>
      </c>
    </row>
    <row r="30" spans="1:8" x14ac:dyDescent="0.2">
      <c r="A30" s="4" t="s">
        <v>13</v>
      </c>
      <c r="B30" s="4" t="s">
        <v>28</v>
      </c>
      <c r="C30" s="4" t="s">
        <v>44</v>
      </c>
      <c r="D30" s="5">
        <f t="shared" ca="1" si="0"/>
        <v>43223</v>
      </c>
      <c r="E30" s="5">
        <f t="shared" ca="1" si="1"/>
        <v>43232</v>
      </c>
      <c r="F30" s="6">
        <v>312</v>
      </c>
      <c r="G30" s="4" t="s">
        <v>75</v>
      </c>
      <c r="H30" s="4" t="s">
        <v>79</v>
      </c>
    </row>
    <row r="31" spans="1:8" x14ac:dyDescent="0.2">
      <c r="A31" s="4" t="s">
        <v>14</v>
      </c>
      <c r="B31" s="4" t="s">
        <v>29</v>
      </c>
      <c r="C31" s="4" t="s">
        <v>45</v>
      </c>
      <c r="D31" s="5">
        <f t="shared" ca="1" si="0"/>
        <v>43223</v>
      </c>
      <c r="E31" s="5">
        <f t="shared" ca="1" si="1"/>
        <v>43232</v>
      </c>
      <c r="F31" s="6">
        <v>120</v>
      </c>
      <c r="G31" s="4" t="s">
        <v>76</v>
      </c>
      <c r="H31" s="4" t="s">
        <v>80</v>
      </c>
    </row>
    <row r="32" spans="1:8" x14ac:dyDescent="0.2">
      <c r="A32" s="4" t="s">
        <v>15</v>
      </c>
      <c r="B32" s="4" t="s">
        <v>30</v>
      </c>
      <c r="C32" s="4" t="s">
        <v>42</v>
      </c>
      <c r="D32" s="5">
        <f t="shared" ca="1" si="0"/>
        <v>43223</v>
      </c>
      <c r="E32" s="5">
        <f t="shared" ca="1" si="1"/>
        <v>43232</v>
      </c>
      <c r="F32" s="6">
        <v>750</v>
      </c>
      <c r="G32" s="4" t="s">
        <v>77</v>
      </c>
      <c r="H32" s="4" t="s">
        <v>79</v>
      </c>
    </row>
    <row r="33" spans="1:8" x14ac:dyDescent="0.2">
      <c r="A33" s="4" t="s">
        <v>16</v>
      </c>
      <c r="B33" s="4" t="s">
        <v>31</v>
      </c>
      <c r="C33" s="4" t="s">
        <v>42</v>
      </c>
      <c r="D33" s="5">
        <f t="shared" ca="1" si="0"/>
        <v>43223</v>
      </c>
      <c r="E33" s="5">
        <f t="shared" ca="1" si="1"/>
        <v>43232</v>
      </c>
      <c r="F33" s="6">
        <v>3200</v>
      </c>
      <c r="G33" s="4" t="s">
        <v>78</v>
      </c>
      <c r="H33" s="4" t="s">
        <v>80</v>
      </c>
    </row>
  </sheetData>
  <dataConsolidate/>
  <mergeCells count="2">
    <mergeCell ref="A1:H1"/>
    <mergeCell ref="A2:H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93" orientation="landscape" horizontalDpi="300" verticalDpi="300" r:id="rId1"/>
  <headerFooter>
    <oddHeader>&amp;CMacros</oddHeader>
    <oddFooter>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"/>
  <sheetViews>
    <sheetView zoomScaleNormal="100" workbookViewId="0">
      <selection activeCell="G18" sqref="G18"/>
    </sheetView>
  </sheetViews>
  <sheetFormatPr defaultColWidth="8.85546875" defaultRowHeight="15" x14ac:dyDescent="0.2"/>
  <cols>
    <col min="1" max="1" width="13.28515625" style="1" customWidth="1"/>
    <col min="2" max="2" width="16.28515625" style="1" bestFit="1" customWidth="1"/>
    <col min="3" max="3" width="11.28515625" style="1" bestFit="1" customWidth="1"/>
    <col min="4" max="4" width="11.7109375" style="1" bestFit="1" customWidth="1"/>
    <col min="5" max="5" width="17.7109375" style="1" customWidth="1"/>
    <col min="6" max="6" width="8.85546875" style="1"/>
    <col min="7" max="7" width="13.85546875" style="1" customWidth="1"/>
    <col min="8" max="8" width="15.85546875" style="1" customWidth="1"/>
    <col min="9" max="16384" width="8.85546875" style="1"/>
  </cols>
  <sheetData>
    <row r="1" spans="1:8" ht="26.25" x14ac:dyDescent="0.4">
      <c r="A1" s="68" t="s">
        <v>0</v>
      </c>
      <c r="B1" s="69"/>
      <c r="C1" s="69"/>
      <c r="D1" s="69"/>
      <c r="E1" s="70"/>
    </row>
    <row r="2" spans="1:8" s="8" customFormat="1" ht="13.15" customHeight="1" x14ac:dyDescent="0.25">
      <c r="A2" s="71"/>
      <c r="B2" s="72"/>
      <c r="C2" s="72"/>
      <c r="D2" s="72"/>
      <c r="E2" s="72"/>
    </row>
    <row r="3" spans="1:8" s="19" customFormat="1" ht="40.5" customHeight="1" x14ac:dyDescent="0.25">
      <c r="A3" s="50" t="s">
        <v>1</v>
      </c>
      <c r="B3" s="50" t="s">
        <v>35</v>
      </c>
      <c r="C3" s="50" t="s">
        <v>46</v>
      </c>
      <c r="D3" s="50" t="s">
        <v>47</v>
      </c>
      <c r="E3" s="50" t="s">
        <v>97</v>
      </c>
      <c r="G3" s="51"/>
      <c r="H3" s="51" t="s">
        <v>104</v>
      </c>
    </row>
    <row r="4" spans="1:8" x14ac:dyDescent="0.2">
      <c r="A4" s="4" t="s">
        <v>14</v>
      </c>
      <c r="B4" s="4" t="s">
        <v>29</v>
      </c>
      <c r="C4" s="5">
        <f ca="1">TODAY()</f>
        <v>43223</v>
      </c>
      <c r="D4" s="5">
        <f ca="1">WORKDAY.INTL(C4,5)</f>
        <v>43230</v>
      </c>
      <c r="E4" s="6">
        <v>95</v>
      </c>
      <c r="G4" s="4" t="s">
        <v>29</v>
      </c>
      <c r="H4" s="49"/>
    </row>
    <row r="5" spans="1:8" x14ac:dyDescent="0.2">
      <c r="A5" s="4" t="s">
        <v>14</v>
      </c>
      <c r="B5" s="4" t="s">
        <v>29</v>
      </c>
      <c r="C5" s="5">
        <f t="shared" ref="C5:C15" ca="1" si="0">TODAY()</f>
        <v>43223</v>
      </c>
      <c r="D5" s="5">
        <f t="shared" ref="D5:D15" ca="1" si="1">WORKDAY.INTL(C5,5)</f>
        <v>43230</v>
      </c>
      <c r="E5" s="6">
        <v>120</v>
      </c>
      <c r="G5" s="4" t="s">
        <v>19</v>
      </c>
      <c r="H5" s="49"/>
    </row>
    <row r="6" spans="1:8" x14ac:dyDescent="0.2">
      <c r="A6" s="4" t="s">
        <v>4</v>
      </c>
      <c r="B6" s="4" t="s">
        <v>19</v>
      </c>
      <c r="C6" s="5">
        <f t="shared" ca="1" si="0"/>
        <v>43223</v>
      </c>
      <c r="D6" s="5">
        <f t="shared" ca="1" si="1"/>
        <v>43230</v>
      </c>
      <c r="E6" s="6">
        <v>1200</v>
      </c>
      <c r="G6" s="4" t="s">
        <v>18</v>
      </c>
      <c r="H6" s="49"/>
    </row>
    <row r="7" spans="1:8" x14ac:dyDescent="0.2">
      <c r="A7" s="4" t="s">
        <v>4</v>
      </c>
      <c r="B7" s="4" t="s">
        <v>19</v>
      </c>
      <c r="C7" s="5">
        <f t="shared" ca="1" si="0"/>
        <v>43223</v>
      </c>
      <c r="D7" s="5">
        <f t="shared" ca="1" si="1"/>
        <v>43230</v>
      </c>
      <c r="E7" s="6">
        <v>1300</v>
      </c>
      <c r="G7" s="4" t="s">
        <v>24</v>
      </c>
      <c r="H7" s="49"/>
    </row>
    <row r="8" spans="1:8" x14ac:dyDescent="0.2">
      <c r="A8" s="4" t="s">
        <v>3</v>
      </c>
      <c r="B8" s="4" t="s">
        <v>18</v>
      </c>
      <c r="C8" s="5">
        <f t="shared" ca="1" si="0"/>
        <v>43223</v>
      </c>
      <c r="D8" s="5">
        <f t="shared" ca="1" si="1"/>
        <v>43230</v>
      </c>
      <c r="E8" s="6">
        <v>150</v>
      </c>
      <c r="G8" s="4" t="s">
        <v>27</v>
      </c>
      <c r="H8" s="49"/>
    </row>
    <row r="9" spans="1:8" x14ac:dyDescent="0.2">
      <c r="A9" s="4" t="s">
        <v>9</v>
      </c>
      <c r="B9" s="4" t="s">
        <v>24</v>
      </c>
      <c r="C9" s="5">
        <f t="shared" ca="1" si="0"/>
        <v>43223</v>
      </c>
      <c r="D9" s="5">
        <f t="shared" ca="1" si="1"/>
        <v>43230</v>
      </c>
      <c r="E9" s="6">
        <v>270</v>
      </c>
      <c r="G9" s="4" t="s">
        <v>30</v>
      </c>
      <c r="H9" s="49"/>
    </row>
    <row r="10" spans="1:8" x14ac:dyDescent="0.2">
      <c r="A10" s="4" t="s">
        <v>12</v>
      </c>
      <c r="B10" s="4" t="s">
        <v>27</v>
      </c>
      <c r="C10" s="5">
        <f t="shared" ca="1" si="0"/>
        <v>43223</v>
      </c>
      <c r="D10" s="5">
        <f t="shared" ca="1" si="1"/>
        <v>43230</v>
      </c>
      <c r="E10" s="6">
        <v>160</v>
      </c>
      <c r="G10" s="4" t="s">
        <v>31</v>
      </c>
      <c r="H10" s="49"/>
    </row>
    <row r="11" spans="1:8" x14ac:dyDescent="0.2">
      <c r="A11" s="4" t="s">
        <v>15</v>
      </c>
      <c r="B11" s="4" t="s">
        <v>30</v>
      </c>
      <c r="C11" s="5">
        <f t="shared" ca="1" si="0"/>
        <v>43223</v>
      </c>
      <c r="D11" s="5">
        <f t="shared" ca="1" si="1"/>
        <v>43230</v>
      </c>
      <c r="E11" s="6">
        <v>600</v>
      </c>
    </row>
    <row r="12" spans="1:8" x14ac:dyDescent="0.2">
      <c r="A12" s="4" t="s">
        <v>16</v>
      </c>
      <c r="B12" s="4" t="s">
        <v>31</v>
      </c>
      <c r="C12" s="5">
        <f t="shared" ca="1" si="0"/>
        <v>43223</v>
      </c>
      <c r="D12" s="5">
        <f t="shared" ca="1" si="1"/>
        <v>43230</v>
      </c>
      <c r="E12" s="6">
        <v>3000</v>
      </c>
    </row>
    <row r="13" spans="1:8" x14ac:dyDescent="0.2">
      <c r="A13" s="4" t="s">
        <v>3</v>
      </c>
      <c r="B13" s="4" t="s">
        <v>29</v>
      </c>
      <c r="C13" s="5">
        <f t="shared" ca="1" si="0"/>
        <v>43223</v>
      </c>
      <c r="D13" s="5">
        <f t="shared" ca="1" si="1"/>
        <v>43230</v>
      </c>
      <c r="E13" s="6">
        <v>180</v>
      </c>
    </row>
    <row r="14" spans="1:8" x14ac:dyDescent="0.2">
      <c r="A14" s="4" t="s">
        <v>9</v>
      </c>
      <c r="B14" s="4" t="s">
        <v>24</v>
      </c>
      <c r="C14" s="5">
        <f t="shared" ca="1" si="0"/>
        <v>43223</v>
      </c>
      <c r="D14" s="5">
        <f t="shared" ca="1" si="1"/>
        <v>43230</v>
      </c>
      <c r="E14" s="6">
        <v>300</v>
      </c>
    </row>
    <row r="15" spans="1:8" x14ac:dyDescent="0.2">
      <c r="A15" s="4" t="s">
        <v>12</v>
      </c>
      <c r="B15" s="4" t="s">
        <v>27</v>
      </c>
      <c r="C15" s="5">
        <f t="shared" ca="1" si="0"/>
        <v>43223</v>
      </c>
      <c r="D15" s="5">
        <f t="shared" ca="1" si="1"/>
        <v>43230</v>
      </c>
      <c r="E15" s="6">
        <v>240</v>
      </c>
    </row>
    <row r="16" spans="1:8" ht="15.75" customHeight="1" x14ac:dyDescent="0.25">
      <c r="A16" s="73" t="s">
        <v>103</v>
      </c>
      <c r="B16" s="74"/>
      <c r="C16" s="74"/>
      <c r="D16" s="75"/>
      <c r="E16" s="20"/>
    </row>
  </sheetData>
  <mergeCells count="3">
    <mergeCell ref="A1:E1"/>
    <mergeCell ref="A2:E2"/>
    <mergeCell ref="A16:D16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  <headerFooter>
    <oddHeader>&amp;CMacros</oddHeader>
    <oddFooter>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F8F20DACDC524AA97E5D5AD11D1010" ma:contentTypeVersion="29" ma:contentTypeDescription="Crie um novo documento." ma:contentTypeScope="" ma:versionID="b83774272e9ba4b927e399a105d46c31">
  <xsd:schema xmlns:xsd="http://www.w3.org/2001/XMLSchema" xmlns:xs="http://www.w3.org/2001/XMLSchema" xmlns:p="http://schemas.microsoft.com/office/2006/metadata/properties" xmlns:ns2="945e57da-c50d-42e8-ab32-7d1106145708" xmlns:ns3="7be03918-918d-43f2-ab06-80e39ef12aa1" targetNamespace="http://schemas.microsoft.com/office/2006/metadata/properties" ma:root="true" ma:fieldsID="f7ad26407b4a91cfd09dd2669665acac" ns2:_="" ns3:_="">
    <xsd:import namespace="945e57da-c50d-42e8-ab32-7d1106145708"/>
    <xsd:import namespace="7be03918-918d-43f2-ab06-80e39ef12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GD" minOccurs="0"/>
                <xsd:element ref="ns2:_x00c1_rea" minOccurs="0"/>
                <xsd:element ref="ns2:Sub_x00e1_rea" minOccurs="0"/>
                <xsd:element ref="ns2:Curso"/>
                <xsd:element ref="ns2:UnidadeCurricular" minOccurs="0"/>
                <xsd:element ref="ns2:Elemento_x002b_Recorte" minOccurs="0"/>
                <xsd:element ref="ns2:OutrosCursos" minOccurs="0"/>
                <xsd:element ref="ns2:Modalidade" minOccurs="0"/>
                <xsd:element ref="ns2:TipoRecurso" minOccurs="0"/>
                <xsd:element ref="ns2:Responsivo" minOccurs="0"/>
                <xsd:element ref="ns2:AutordoRecurso" minOccurs="0"/>
                <xsd:element ref="ns2:Restri_x00e7__x00f5_esdeUso" minOccurs="0"/>
                <xsd:element ref="ns2:Temas" minOccurs="0"/>
                <xsd:element ref="ns2:PalavrasChave" minOccurs="0"/>
                <xsd:element ref="ns2:Descri_x00e7__x00e3_oGeral" minOccurs="0"/>
                <xsd:element ref="ns2:Pago" minOccurs="0"/>
                <xsd:element ref="ns2:Situa_x00e7__x00e3_odeAprendizagem_x002f_Estrat_x00e9_gia_x002f_Pr_x00e1_ticaRelacionad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e57da-c50d-42e8-ab32-7d1106145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GD" ma:index="15" nillable="true" ma:displayName="GD" ma:default="GD2" ma:format="Dropdown" ma:internalName="GD">
      <xsd:simpleType>
        <xsd:restriction base="dms:Text">
          <xsd:maxLength value="255"/>
        </xsd:restriction>
      </xsd:simpleType>
    </xsd:element>
    <xsd:element name="_x00c1_rea" ma:index="16" nillable="true" ma:displayName="Área" ma:default="Tecnologia e Informação" ma:format="Dropdown" ma:internalName="_x00c1_rea">
      <xsd:simpleType>
        <xsd:restriction base="dms:Text">
          <xsd:maxLength value="255"/>
        </xsd:restriction>
      </xsd:simpleType>
    </xsd:element>
    <xsd:element name="Sub_x00e1_rea" ma:index="17" nillable="true" ma:displayName="Subárea" ma:default="Gestão em TI e Desenvolvimento de Sistemas" ma:format="Dropdown" ma:internalName="Sub_x00e1_rea">
      <xsd:simpleType>
        <xsd:restriction base="dms:Text">
          <xsd:maxLength value="255"/>
        </xsd:restriction>
      </xsd:simpleType>
    </xsd:element>
    <xsd:element name="Curso" ma:index="18" ma:displayName="Curso" ma:format="Dropdown" ma:internalName="Curso">
      <xsd:simpleType>
        <xsd:restriction base="dms:Text">
          <xsd:maxLength value="255"/>
        </xsd:restriction>
      </xsd:simpleType>
    </xsd:element>
    <xsd:element name="UnidadeCurricular" ma:index="19" nillable="true" ma:displayName="Unidade Curricular" ma:format="Dropdown" ma:internalName="UnidadeCurricular">
      <xsd:simpleType>
        <xsd:restriction base="dms:Choice">
          <xsd:enumeration value="UC1"/>
          <xsd:enumeration value="UC2"/>
          <xsd:enumeration value="UC3"/>
          <xsd:enumeration value="UC4"/>
          <xsd:enumeration value="UC5"/>
          <xsd:enumeration value="UC6"/>
          <xsd:enumeration value="UC7"/>
          <xsd:enumeration value="UC8"/>
          <xsd:enumeration value="UC9"/>
          <xsd:enumeration value="UC10"/>
          <xsd:enumeration value="UC11"/>
          <xsd:enumeration value="UC12"/>
          <xsd:enumeration value="Transversal"/>
          <xsd:enumeration value="Geral"/>
          <xsd:enumeration value="Não se aplica"/>
        </xsd:restriction>
      </xsd:simpleType>
    </xsd:element>
    <xsd:element name="Elemento_x002b_Recorte" ma:index="20" nillable="true" ma:displayName="Elemento + Recorte" ma:description="Caso esteja especificamente relacionada ao curso." ma:format="Dropdown" ma:internalName="Elemento_x002b_Recorte">
      <xsd:simpleType>
        <xsd:restriction base="dms:Note">
          <xsd:maxLength value="255"/>
        </xsd:restriction>
      </xsd:simpleType>
    </xsd:element>
    <xsd:element name="OutrosCursos" ma:index="21" nillable="true" ma:displayName="Outros Cursos" ma:description="Outros cursos que podem se interessar pelo recurso." ma:format="Dropdown" ma:internalName="OutrosCursos">
      <xsd:simpleType>
        <xsd:restriction base="dms:Note">
          <xsd:maxLength value="255"/>
        </xsd:restriction>
      </xsd:simpleType>
    </xsd:element>
    <xsd:element name="Modalidade" ma:index="22" nillable="true" ma:displayName="Modalidade" ma:default="Habilitação Profissional Técnica De Nível Médio" ma:format="Dropdown" ma:internalName="Modalidade">
      <xsd:simpleType>
        <xsd:restriction base="dms:Text">
          <xsd:maxLength value="255"/>
        </xsd:restriction>
      </xsd:simpleType>
    </xsd:element>
    <xsd:element name="TipoRecurso" ma:index="23" nillable="true" ma:displayName="Tipo Recurso" ma:format="Dropdown" ma:internalName="TipoRecurso">
      <xsd:simpleType>
        <xsd:restriction base="dms:Choice">
          <xsd:enumeration value="Textos"/>
          <xsd:enumeration value="Imagens"/>
          <xsd:enumeration value="Vídeos"/>
          <xsd:enumeration value="Áudios"/>
          <xsd:enumeration value="Páginas web"/>
          <xsd:enumeration value="Capítulos"/>
          <xsd:enumeration value="Livros"/>
          <xsd:enumeration value="Artigos"/>
          <xsd:enumeration value="Slides"/>
          <xsd:enumeration value="Apostilas"/>
          <xsd:enumeration value="Tutoriais"/>
          <xsd:enumeration value="Animações"/>
          <xsd:enumeration value="Infográficos"/>
          <xsd:enumeration value="Jogos"/>
          <xsd:enumeration value="Outros"/>
        </xsd:restriction>
      </xsd:simpleType>
    </xsd:element>
    <xsd:element name="Responsivo" ma:index="24" nillable="true" ma:displayName="Responsivo" ma:description="Se o recurso roda em diferentes plataformas" ma:format="Dropdown" ma:internalName="Responsivo">
      <xsd:simpleType>
        <xsd:restriction base="dms:Choice">
          <xsd:enumeration value="Sim"/>
          <xsd:enumeration value="Não"/>
        </xsd:restriction>
      </xsd:simpleType>
    </xsd:element>
    <xsd:element name="AutordoRecurso" ma:index="25" nillable="true" ma:displayName="Autor do Recurso" ma:format="Dropdown" ma:internalName="AutordoRecurso">
      <xsd:simpleType>
        <xsd:restriction base="dms:Text">
          <xsd:maxLength value="255"/>
        </xsd:restriction>
      </xsd:simpleType>
    </xsd:element>
    <xsd:element name="Restri_x00e7__x00f5_esdeUso" ma:index="26" nillable="true" ma:displayName="Restrições de Uso" ma:format="Dropdown" ma:internalName="Restri_x00e7__x00f5_esdeUso">
      <xsd:simpleType>
        <xsd:restriction base="dms:Note">
          <xsd:maxLength value="255"/>
        </xsd:restriction>
      </xsd:simpleType>
    </xsd:element>
    <xsd:element name="Temas" ma:index="27" nillable="true" ma:displayName="Temas" ma:format="Dropdown" ma:internalName="Temas">
      <xsd:simpleType>
        <xsd:restriction base="dms:Text">
          <xsd:maxLength value="255"/>
        </xsd:restriction>
      </xsd:simpleType>
    </xsd:element>
    <xsd:element name="PalavrasChave" ma:index="28" nillable="true" ma:displayName="Palavras Chave" ma:description="Inserir, no mínimo, duas palavras." ma:format="Dropdown" ma:internalName="PalavrasChave">
      <xsd:simpleType>
        <xsd:restriction base="dms:Text">
          <xsd:maxLength value="255"/>
        </xsd:restriction>
      </xsd:simpleType>
    </xsd:element>
    <xsd:element name="Descri_x00e7__x00e3_oGeral" ma:index="29" nillable="true" ma:displayName="Descrição Geral" ma:format="Dropdown" ma:internalName="Descri_x00e7__x00e3_oGeral">
      <xsd:simpleType>
        <xsd:restriction base="dms:Note">
          <xsd:maxLength value="255"/>
        </xsd:restriction>
      </xsd:simpleType>
    </xsd:element>
    <xsd:element name="Pago" ma:index="30" nillable="true" ma:displayName="Pago" ma:format="Dropdown" ma:internalName="Pago">
      <xsd:simpleType>
        <xsd:restriction base="dms:Choice">
          <xsd:enumeration value="Sim"/>
          <xsd:enumeration value="Não"/>
        </xsd:restriction>
      </xsd:simpleType>
    </xsd:element>
    <xsd:element name="Situa_x00e7__x00e3_odeAprendizagem_x002f_Estrat_x00e9_gia_x002f_Pr_x00e1_ticaRelacionada" ma:index="31" nillable="true" ma:displayName="Situação de Aprendizagem / Estratégia / Prática Relacionada" ma:format="Dropdown" ma:internalName="Situa_x00e7__x00e3_odeAprendizagem_x002f_Estrat_x00e9_gia_x002f_Pr_x00e1_ticaRelacionada">
      <xsd:simpleType>
        <xsd:restriction base="dms:Note">
          <xsd:maxLength value="255"/>
        </xsd:restriction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03918-918d-43f2-ab06-80e39ef12aa1" elementFormDefault="qualified">
    <xsd:import namespace="http://schemas.microsoft.com/office/2006/documentManagement/types"/>
    <xsd:import namespace="http://schemas.microsoft.com/office/infopath/2007/PartnerControls"/>
    <xsd:element name="SharedWithUsers" ma:index="3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_x00e7__x00e3_oGeral xmlns="945e57da-c50d-42e8-ab32-7d1106145708" xsi:nil="true"/>
    <Responsivo xmlns="945e57da-c50d-42e8-ab32-7d1106145708">true</Responsivo>
    <Pago xmlns="945e57da-c50d-42e8-ab32-7d1106145708">true</Pago>
    <Curso xmlns="945e57da-c50d-42e8-ab32-7d1106145708"/>
    <OutrosCursos xmlns="945e57da-c50d-42e8-ab32-7d1106145708" xsi:nil="true"/>
    <GD xmlns="945e57da-c50d-42e8-ab32-7d1106145708">GD2</GD>
    <Sub_x00e1_rea xmlns="945e57da-c50d-42e8-ab32-7d1106145708">Gestão em TI e Desenvolvimento de Sistemas</Sub_x00e1_rea>
    <PalavrasChave xmlns="945e57da-c50d-42e8-ab32-7d1106145708" xsi:nil="true"/>
    <Situa_x00e7__x00e3_odeAprendizagem_x002f_Estrat_x00e9_gia_x002f_Pr_x00e1_ticaRelacionada xmlns="945e57da-c50d-42e8-ab32-7d1106145708" xsi:nil="true"/>
    <UnidadeCurricular xmlns="945e57da-c50d-42e8-ab32-7d1106145708" xsi:nil="true"/>
    <TipoRecurso xmlns="945e57da-c50d-42e8-ab32-7d1106145708" xsi:nil="true"/>
    <Modalidade xmlns="945e57da-c50d-42e8-ab32-7d1106145708">Habilitação Profissional Técnica De Nível Médio</Modalidade>
    <Temas xmlns="945e57da-c50d-42e8-ab32-7d1106145708" xsi:nil="true"/>
    <Restri_x00e7__x00f5_esdeUso xmlns="945e57da-c50d-42e8-ab32-7d1106145708" xsi:nil="true"/>
    <Elemento_x002b_Recorte xmlns="945e57da-c50d-42e8-ab32-7d1106145708" xsi:nil="true"/>
    <_x00c1_rea xmlns="945e57da-c50d-42e8-ab32-7d1106145708">Tecnologia e Informação</_x00c1_rea>
    <AutordoRecurso xmlns="945e57da-c50d-42e8-ab32-7d1106145708" xsi:nil="true"/>
  </documentManagement>
</p:properties>
</file>

<file path=customXml/itemProps1.xml><?xml version="1.0" encoding="utf-8"?>
<ds:datastoreItem xmlns:ds="http://schemas.openxmlformats.org/officeDocument/2006/customXml" ds:itemID="{F635DEF1-FE3B-40B9-B6BA-948D02B8CF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4F0B9D-E74E-4F98-9F96-F92F5B500F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5e57da-c50d-42e8-ab32-7d1106145708"/>
    <ds:schemaRef ds:uri="7be03918-918d-43f2-ab06-80e39ef12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56D5B1-C2AA-441F-BEEA-3325D331989F}">
  <ds:schemaRefs>
    <ds:schemaRef ds:uri="http://schemas.microsoft.com/office/2006/metadata/properties"/>
    <ds:schemaRef ds:uri="http://schemas.microsoft.com/office/infopath/2007/PartnerControls"/>
    <ds:schemaRef ds:uri="945e57da-c50d-42e8-ab32-7d11061457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1</vt:i4>
      </vt:variant>
    </vt:vector>
  </HeadingPairs>
  <TitlesOfParts>
    <vt:vector size="10" baseType="lpstr">
      <vt:lpstr>Cadastro</vt:lpstr>
      <vt:lpstr>01</vt:lpstr>
      <vt:lpstr>02</vt:lpstr>
      <vt:lpstr>03</vt:lpstr>
      <vt:lpstr>04</vt:lpstr>
      <vt:lpstr>05</vt:lpstr>
      <vt:lpstr>06</vt:lpstr>
      <vt:lpstr>07</vt:lpstr>
      <vt:lpstr>08</vt:lpstr>
      <vt:lpstr>Botões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Sala33maqprof</dc:creator>
  <cp:lastModifiedBy>GUSTAVO SILVA DE OLIVEIRA</cp:lastModifiedBy>
  <cp:lastPrinted>2015-03-08T15:37:10Z</cp:lastPrinted>
  <dcterms:created xsi:type="dcterms:W3CDTF">2004-08-03T22:46:20Z</dcterms:created>
  <dcterms:modified xsi:type="dcterms:W3CDTF">2022-05-04T22:26:54Z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0x0101009BF8F20DACDC524AA97E5D5AD11D1010</vt:lpwstr>
  </property>
</Properties>
</file>