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920" yWindow="0" windowWidth="2126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I18" i="1"/>
  <c r="J18" i="1"/>
  <c r="K18" i="1"/>
  <c r="L18" i="1"/>
  <c r="H18" i="1"/>
  <c r="L17" i="1"/>
  <c r="K17" i="1"/>
  <c r="J17" i="1"/>
  <c r="I17" i="1"/>
  <c r="M14" i="1"/>
  <c r="D14" i="1"/>
  <c r="E14" i="1"/>
  <c r="F14" i="1"/>
  <c r="G14" i="1"/>
  <c r="H14" i="1"/>
  <c r="I14" i="1"/>
  <c r="J14" i="1"/>
  <c r="K14" i="1"/>
  <c r="L14" i="1"/>
  <c r="C14" i="1"/>
  <c r="L13" i="1"/>
  <c r="K13" i="1"/>
  <c r="J13" i="1"/>
  <c r="I13" i="1"/>
  <c r="H13" i="1"/>
  <c r="G13" i="1"/>
  <c r="F13" i="1"/>
  <c r="E13" i="1"/>
  <c r="D13" i="1"/>
  <c r="C13" i="1"/>
  <c r="B13" i="1"/>
  <c r="M10" i="1"/>
  <c r="L10" i="1"/>
  <c r="D10" i="1"/>
  <c r="E10" i="1"/>
  <c r="F10" i="1"/>
  <c r="G10" i="1"/>
  <c r="H10" i="1"/>
  <c r="I10" i="1"/>
  <c r="J10" i="1"/>
  <c r="K10" i="1"/>
  <c r="C10" i="1"/>
  <c r="L9" i="1"/>
  <c r="K9" i="1"/>
  <c r="J9" i="1"/>
  <c r="I9" i="1"/>
  <c r="H9" i="1"/>
  <c r="G9" i="1"/>
  <c r="F9" i="1"/>
  <c r="E9" i="1"/>
  <c r="D9" i="1"/>
  <c r="M6" i="1"/>
  <c r="D6" i="1"/>
  <c r="E6" i="1"/>
  <c r="C6" i="1"/>
  <c r="H6" i="1"/>
  <c r="I6" i="1"/>
  <c r="J6" i="1"/>
  <c r="K6" i="1"/>
  <c r="L6" i="1"/>
  <c r="G6" i="1"/>
  <c r="F6" i="1"/>
  <c r="L3" i="1"/>
  <c r="K3" i="1"/>
  <c r="J3" i="1"/>
  <c r="I3" i="1"/>
  <c r="H3" i="1"/>
  <c r="G3" i="1"/>
  <c r="F3" i="1"/>
</calcChain>
</file>

<file path=xl/comments1.xml><?xml version="1.0" encoding="utf-8"?>
<comments xmlns="http://schemas.openxmlformats.org/spreadsheetml/2006/main">
  <authors>
    <author>Guzel Kisselev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Guzel Kisselev:</t>
        </r>
        <r>
          <rPr>
            <sz val="9"/>
            <color indexed="81"/>
            <rFont val="Calibri"/>
            <family val="2"/>
          </rPr>
          <t xml:space="preserve">
keep in mind 2006-2016 is 11 years! NOT 10.
</t>
        </r>
      </text>
    </comment>
    <comment ref="A6" authorId="0">
      <text>
        <r>
          <rPr>
            <b/>
            <sz val="9"/>
            <color indexed="81"/>
            <rFont val="Calibri"/>
            <family val="2"/>
          </rPr>
          <t>Guzel Kisselev:</t>
        </r>
        <r>
          <rPr>
            <sz val="9"/>
            <color indexed="81"/>
            <rFont val="Calibri"/>
            <family val="2"/>
          </rPr>
          <t xml:space="preserve">
calculated at the end of the year. 
</t>
        </r>
      </text>
    </comment>
  </commentList>
</comments>
</file>

<file path=xl/sharedStrings.xml><?xml version="1.0" encoding="utf-8"?>
<sst xmlns="http://schemas.openxmlformats.org/spreadsheetml/2006/main" count="27" uniqueCount="25">
  <si>
    <t>Company Name</t>
  </si>
  <si>
    <t>price of stock and dividend for 2006</t>
  </si>
  <si>
    <t>price of stock and dividend for 2007</t>
  </si>
  <si>
    <t>price of stock and dividend for 2008</t>
  </si>
  <si>
    <t>price of stock and dividend for 2009</t>
  </si>
  <si>
    <t>price of stock  and dividend for 2010</t>
  </si>
  <si>
    <t>price of stock  and dividend for 2011</t>
  </si>
  <si>
    <t>price of stock  and dividend for 2012</t>
  </si>
  <si>
    <t>price of stock  and dividend for 2013</t>
  </si>
  <si>
    <t>price of stock  and dividend for 2014</t>
  </si>
  <si>
    <t>price of stock and dividend for 2015</t>
  </si>
  <si>
    <t>price of stock  and dividend for 2016</t>
  </si>
  <si>
    <t>Starbucks Corporation(pr. st)</t>
  </si>
  <si>
    <t>Starbucks Corporation(div)</t>
  </si>
  <si>
    <t>average return over years</t>
  </si>
  <si>
    <t>McDonald's Corporation(pr.st)</t>
  </si>
  <si>
    <t>McDonald's Corp(divid)</t>
  </si>
  <si>
    <t>The Wendy's Company(st.pr)</t>
  </si>
  <si>
    <t>The Wendy's Company(dividend)</t>
  </si>
  <si>
    <t>rate of return for the year</t>
  </si>
  <si>
    <t>rate of return for each year</t>
  </si>
  <si>
    <t>Dunkin' Brands Group(st. pr)</t>
  </si>
  <si>
    <t>Dunkin' Brands Group(dividend)</t>
  </si>
  <si>
    <t>Pepsico, Inc (st.pr)</t>
  </si>
  <si>
    <t>Pepsico, inc(dividend)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</si>
</sst>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6" fillId="0" borderId="0" xfId="0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A22" sqref="A22"/>
    </sheetView>
  </sheetViews>
  <sheetFormatPr baseColWidth="10" defaultRowHeight="15" x14ac:dyDescent="0"/>
  <cols>
    <col min="1" max="1" width="25.5" customWidth="1"/>
    <col min="2" max="3" width="17" customWidth="1"/>
    <col min="4" max="4" width="14.33203125" customWidth="1"/>
    <col min="5" max="5" width="13.83203125" customWidth="1"/>
    <col min="6" max="6" width="15.6640625" customWidth="1"/>
    <col min="7" max="7" width="13.6640625" customWidth="1"/>
    <col min="8" max="8" width="14" customWidth="1"/>
    <col min="9" max="9" width="14.1640625" customWidth="1"/>
    <col min="10" max="10" width="13.5" customWidth="1"/>
    <col min="11" max="11" width="14" customWidth="1"/>
    <col min="12" max="12" width="14.5" customWidth="1"/>
    <col min="13" max="13" width="19.6640625" customWidth="1"/>
  </cols>
  <sheetData>
    <row r="1" spans="1:13" ht="49" customHeigh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3">
      <c r="A2" t="s">
        <v>12</v>
      </c>
      <c r="B2">
        <v>17.71</v>
      </c>
      <c r="C2">
        <v>10.23</v>
      </c>
      <c r="D2">
        <v>4.7300000000000004</v>
      </c>
      <c r="E2">
        <v>11.53</v>
      </c>
      <c r="F2">
        <v>16.07</v>
      </c>
      <c r="G2">
        <v>23</v>
      </c>
      <c r="H2">
        <v>26.28</v>
      </c>
      <c r="I2">
        <v>39.19</v>
      </c>
      <c r="J2">
        <v>41.03</v>
      </c>
      <c r="K2">
        <v>60.03</v>
      </c>
      <c r="L2">
        <v>55.52</v>
      </c>
    </row>
    <row r="3" spans="1:13">
      <c r="A3" t="s">
        <v>13</v>
      </c>
      <c r="F3">
        <f>0.05+0.065*2</f>
        <v>0.18</v>
      </c>
      <c r="G3">
        <f>0.065*3+0.085</f>
        <v>0.28000000000000003</v>
      </c>
      <c r="H3">
        <f>0.085*3+0.105</f>
        <v>0.36</v>
      </c>
      <c r="I3">
        <f>0.105*3+0.13</f>
        <v>0.44500000000000001</v>
      </c>
      <c r="J3">
        <f>0.13*3+0.16</f>
        <v>0.55000000000000004</v>
      </c>
      <c r="K3">
        <f>0.16*3+0.2</f>
        <v>0.67999999999999994</v>
      </c>
      <c r="L3">
        <f>0.2*3+0.25</f>
        <v>0.85000000000000009</v>
      </c>
    </row>
    <row r="6" spans="1:13">
      <c r="A6" t="s">
        <v>20</v>
      </c>
      <c r="C6">
        <f>(C2-B2)/B2</f>
        <v>-0.42236024844720499</v>
      </c>
      <c r="D6">
        <f t="shared" ref="D6:E6" si="0">(D2-C2)/C2</f>
        <v>-0.5376344086021505</v>
      </c>
      <c r="E6">
        <f t="shared" si="0"/>
        <v>1.4376321353065535</v>
      </c>
      <c r="F6">
        <f>(F3+F2-E2)/E2</f>
        <v>0.40936686903729408</v>
      </c>
      <c r="G6">
        <f>(G3+G2-F2)/F2</f>
        <v>0.44866210329807099</v>
      </c>
      <c r="H6">
        <f t="shared" ref="H6:L6" si="1">(H3+H2-G2)/G2</f>
        <v>0.15826086956521743</v>
      </c>
      <c r="I6">
        <f t="shared" si="1"/>
        <v>0.50818112633181112</v>
      </c>
      <c r="J6">
        <f t="shared" si="1"/>
        <v>6.0984945139066105E-2</v>
      </c>
      <c r="K6">
        <f t="shared" si="1"/>
        <v>0.47964903728978792</v>
      </c>
      <c r="L6">
        <f t="shared" si="1"/>
        <v>-6.0969515242378751E-2</v>
      </c>
      <c r="M6" s="2">
        <f>SUM(C6:L6)/10</f>
        <v>0.24817729136760672</v>
      </c>
    </row>
    <row r="8" spans="1:13">
      <c r="A8" t="s">
        <v>15</v>
      </c>
      <c r="B8">
        <v>44.33</v>
      </c>
      <c r="C8">
        <v>58.91</v>
      </c>
      <c r="D8">
        <v>62.19</v>
      </c>
      <c r="E8">
        <v>62.44</v>
      </c>
      <c r="F8">
        <v>76.760000000000005</v>
      </c>
      <c r="G8">
        <v>100.33</v>
      </c>
      <c r="H8">
        <v>88.21</v>
      </c>
      <c r="I8">
        <v>97.03</v>
      </c>
      <c r="J8">
        <v>93.7</v>
      </c>
      <c r="K8">
        <v>118.14</v>
      </c>
      <c r="L8">
        <v>121.72</v>
      </c>
    </row>
    <row r="9" spans="1:13">
      <c r="A9" t="s">
        <v>16</v>
      </c>
      <c r="B9">
        <v>1</v>
      </c>
      <c r="C9">
        <v>1.5</v>
      </c>
      <c r="D9">
        <f>0.375*3+0.5</f>
        <v>1.625</v>
      </c>
      <c r="E9">
        <f>0.5*3+0.55</f>
        <v>2.0499999999999998</v>
      </c>
      <c r="F9">
        <f>0.55*3+0.61</f>
        <v>2.2600000000000002</v>
      </c>
      <c r="G9">
        <f>0.61*3+0.7</f>
        <v>2.5300000000000002</v>
      </c>
      <c r="H9">
        <f>0.7*3+0.77</f>
        <v>2.8699999999999997</v>
      </c>
      <c r="I9">
        <f>0.77*3+0.81</f>
        <v>3.12</v>
      </c>
      <c r="J9">
        <f>0.81*3+0.85</f>
        <v>3.2800000000000002</v>
      </c>
      <c r="K9">
        <f>0.85*3+0.89</f>
        <v>3.44</v>
      </c>
      <c r="L9">
        <f>0.89*3+0.94</f>
        <v>3.61</v>
      </c>
    </row>
    <row r="10" spans="1:13">
      <c r="A10" t="s">
        <v>20</v>
      </c>
      <c r="C10">
        <f>(C9+C8-B8)/B8</f>
        <v>0.36273404015339494</v>
      </c>
      <c r="D10">
        <f t="shared" ref="D10:L10" si="2">(D9+D8-C8)/C8</f>
        <v>8.3262603972160953E-2</v>
      </c>
      <c r="E10">
        <f t="shared" si="2"/>
        <v>3.6983437851744606E-2</v>
      </c>
      <c r="F10">
        <f t="shared" si="2"/>
        <v>0.2655349135169765</v>
      </c>
      <c r="G10">
        <f t="shared" si="2"/>
        <v>0.34002084418968204</v>
      </c>
      <c r="H10">
        <f t="shared" si="2"/>
        <v>-9.2195754011761194E-2</v>
      </c>
      <c r="I10">
        <f t="shared" si="2"/>
        <v>0.13535880285681909</v>
      </c>
      <c r="J10">
        <f t="shared" si="2"/>
        <v>-5.1530454498605743E-4</v>
      </c>
      <c r="K10">
        <f t="shared" si="2"/>
        <v>0.29754535752401273</v>
      </c>
      <c r="L10">
        <f t="shared" si="2"/>
        <v>6.0859996614186541E-2</v>
      </c>
      <c r="M10" s="2">
        <f>SUM(C10:L10)/10</f>
        <v>0.14895889381222299</v>
      </c>
    </row>
    <row r="12" spans="1:13">
      <c r="A12" t="s">
        <v>17</v>
      </c>
      <c r="B12">
        <v>21.74</v>
      </c>
      <c r="C12">
        <v>8.73</v>
      </c>
      <c r="D12">
        <v>4.9400000000000004</v>
      </c>
      <c r="E12">
        <v>4.6900000000000004</v>
      </c>
      <c r="F12">
        <v>4.62</v>
      </c>
      <c r="G12">
        <v>5.36</v>
      </c>
      <c r="H12">
        <v>4.7</v>
      </c>
      <c r="I12">
        <v>8.7200000000000006</v>
      </c>
      <c r="J12">
        <v>9.0299999999999994</v>
      </c>
      <c r="K12">
        <v>10.77</v>
      </c>
      <c r="L12">
        <v>13.52</v>
      </c>
    </row>
    <row r="13" spans="1:13">
      <c r="A13" t="s">
        <v>18</v>
      </c>
      <c r="B13">
        <f>0.08*4</f>
        <v>0.32</v>
      </c>
      <c r="C13">
        <f>0.08*4</f>
        <v>0.32</v>
      </c>
      <c r="D13">
        <f>0.08*3+0.015</f>
        <v>0.255</v>
      </c>
      <c r="E13">
        <f>0.015*4</f>
        <v>0.06</v>
      </c>
      <c r="F13">
        <f>0.015*3+0.02</f>
        <v>6.5000000000000002E-2</v>
      </c>
      <c r="G13">
        <f>0.02*4</f>
        <v>0.08</v>
      </c>
      <c r="H13">
        <f>0.02*3+0.04</f>
        <v>0.1</v>
      </c>
      <c r="I13">
        <f>0.04*2+0.05*2</f>
        <v>0.18</v>
      </c>
      <c r="J13">
        <f>0.05*3+0.055</f>
        <v>0.20500000000000002</v>
      </c>
      <c r="K13">
        <f>0.055*3+0.06</f>
        <v>0.22500000000000001</v>
      </c>
      <c r="L13">
        <f>0.06*3+0.065</f>
        <v>0.245</v>
      </c>
    </row>
    <row r="14" spans="1:13">
      <c r="A14" t="s">
        <v>19</v>
      </c>
      <c r="C14">
        <f>(C13+C12-B12)/B12</f>
        <v>-0.58371665133394657</v>
      </c>
      <c r="D14">
        <f t="shared" ref="D14:L14" si="3">(D13+D12-C12)/C12</f>
        <v>-0.40492554410080184</v>
      </c>
      <c r="E14">
        <f t="shared" si="3"/>
        <v>-3.846153846153854E-2</v>
      </c>
      <c r="F14">
        <f t="shared" si="3"/>
        <v>-1.0660980810234314E-3</v>
      </c>
      <c r="G14">
        <f t="shared" si="3"/>
        <v>0.17748917748917756</v>
      </c>
      <c r="H14">
        <f t="shared" si="3"/>
        <v>-0.1044776119402986</v>
      </c>
      <c r="I14">
        <f t="shared" si="3"/>
        <v>0.8936170212765957</v>
      </c>
      <c r="J14">
        <f t="shared" si="3"/>
        <v>5.905963302752279E-2</v>
      </c>
      <c r="K14">
        <f t="shared" si="3"/>
        <v>0.21760797342192692</v>
      </c>
      <c r="L14">
        <f t="shared" si="3"/>
        <v>0.27808727948003709</v>
      </c>
      <c r="M14" s="2">
        <f>SUM(C14:L14)/10</f>
        <v>4.9321364077765099E-2</v>
      </c>
    </row>
    <row r="16" spans="1:13">
      <c r="A16" t="s">
        <v>21</v>
      </c>
      <c r="G16">
        <v>24.98</v>
      </c>
      <c r="H16" s="3">
        <v>33.18</v>
      </c>
      <c r="I16">
        <v>48.2</v>
      </c>
      <c r="J16">
        <v>42.65</v>
      </c>
      <c r="K16">
        <v>42.59</v>
      </c>
      <c r="L16">
        <v>52.44</v>
      </c>
    </row>
    <row r="17" spans="1:13">
      <c r="A17" t="s">
        <v>22</v>
      </c>
      <c r="H17" s="3">
        <v>0.6</v>
      </c>
      <c r="I17">
        <f>0.19*4</f>
        <v>0.76</v>
      </c>
      <c r="J17">
        <f>0.23*4</f>
        <v>0.92</v>
      </c>
      <c r="K17">
        <f>0.265*4</f>
        <v>1.06</v>
      </c>
      <c r="L17">
        <f>0.3*4</f>
        <v>1.2</v>
      </c>
    </row>
    <row r="18" spans="1:13">
      <c r="A18" t="s">
        <v>19</v>
      </c>
      <c r="H18">
        <f>(H17+H16-G16)/G16</f>
        <v>0.35228182546036829</v>
      </c>
      <c r="I18">
        <f t="shared" ref="I18:L18" si="4">(I17+I16-H16)/H16</f>
        <v>0.47558770343580475</v>
      </c>
      <c r="J18">
        <f t="shared" si="4"/>
        <v>-9.6058091286307101E-2</v>
      </c>
      <c r="K18">
        <f t="shared" si="4"/>
        <v>2.3446658851113883E-2</v>
      </c>
      <c r="L18">
        <f t="shared" si="4"/>
        <v>0.25945057525240656</v>
      </c>
      <c r="M18" s="2">
        <f>SUM(H18:L18)/5</f>
        <v>0.20294173434267729</v>
      </c>
    </row>
    <row r="20" spans="1:13">
      <c r="A20" t="s">
        <v>23</v>
      </c>
    </row>
    <row r="21" spans="1:13">
      <c r="A21" t="s">
        <v>24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Guzel Kisselev</dc:creator>
  <cp:lastModifiedBy>Guzel Kisselev</cp:lastModifiedBy>
  <dcterms:created xsi:type="dcterms:W3CDTF">2017-04-19T14:39:58Z</dcterms:created>
  <dcterms:modified xsi:type="dcterms:W3CDTF">2017-04-19T15:58:08Z</dcterms:modified>
</cp:coreProperties>
</file>